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2" l="1"/>
  <c r="R7" i="12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G37" i="7"/>
  <c r="H83" i="7"/>
  <c r="I83" i="7"/>
  <c r="I84" i="7"/>
  <c r="H84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G37" i="12"/>
  <c r="H83" i="12"/>
  <c r="I83" i="12"/>
  <c r="I84" i="12"/>
  <c r="H84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H83" i="1"/>
  <c r="I83" i="1"/>
  <c r="I84" i="1"/>
  <c r="H8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7" i="1"/>
  <c r="R24" i="1"/>
  <c r="R25" i="1"/>
  <c r="R26" i="1"/>
  <c r="R23" i="1"/>
  <c r="R32" i="1"/>
  <c r="B75" i="1"/>
  <c r="G37" i="8"/>
  <c r="H91" i="8"/>
  <c r="I91" i="8"/>
  <c r="I119" i="8"/>
  <c r="H124" i="8"/>
  <c r="I124" i="8"/>
  <c r="I30" i="8"/>
  <c r="I32" i="8"/>
  <c r="I128" i="8"/>
  <c r="I131" i="8"/>
  <c r="J6" i="8"/>
  <c r="J31" i="8"/>
  <c r="J30" i="8"/>
  <c r="H91" i="7"/>
  <c r="I91" i="7"/>
  <c r="G38" i="1"/>
  <c r="G38" i="7"/>
  <c r="H92" i="7"/>
  <c r="I92" i="7"/>
  <c r="G39" i="1"/>
  <c r="G39" i="7"/>
  <c r="H93" i="7"/>
  <c r="I93" i="7"/>
  <c r="G40" i="1"/>
  <c r="G40" i="7"/>
  <c r="H94" i="7"/>
  <c r="I94" i="7"/>
  <c r="G41" i="1"/>
  <c r="G41" i="7"/>
  <c r="H95" i="7"/>
  <c r="I95" i="7"/>
  <c r="G42" i="1"/>
  <c r="G42" i="7"/>
  <c r="H96" i="7"/>
  <c r="I96" i="7"/>
  <c r="G43" i="1"/>
  <c r="G43" i="7"/>
  <c r="H97" i="7"/>
  <c r="I97" i="7"/>
  <c r="G44" i="1"/>
  <c r="G44" i="7"/>
  <c r="H98" i="7"/>
  <c r="I98" i="7"/>
  <c r="G45" i="1"/>
  <c r="G45" i="7"/>
  <c r="H99" i="7"/>
  <c r="I99" i="7"/>
  <c r="G46" i="1"/>
  <c r="G46" i="7"/>
  <c r="H100" i="7"/>
  <c r="I100" i="7"/>
  <c r="G47" i="1"/>
  <c r="G47" i="7"/>
  <c r="H101" i="7"/>
  <c r="I101" i="7"/>
  <c r="G48" i="1"/>
  <c r="G48" i="7"/>
  <c r="H102" i="7"/>
  <c r="I102" i="7"/>
  <c r="G49" i="1"/>
  <c r="G49" i="7"/>
  <c r="H103" i="7"/>
  <c r="I103" i="7"/>
  <c r="G50" i="1"/>
  <c r="G50" i="7"/>
  <c r="H104" i="7"/>
  <c r="I104" i="7"/>
  <c r="G51" i="1"/>
  <c r="G51" i="7"/>
  <c r="H105" i="7"/>
  <c r="I105" i="7"/>
  <c r="G52" i="1"/>
  <c r="G52" i="7"/>
  <c r="H106" i="7"/>
  <c r="I106" i="7"/>
  <c r="G53" i="1"/>
  <c r="G53" i="7"/>
  <c r="H107" i="7"/>
  <c r="I107" i="7"/>
  <c r="G54" i="1"/>
  <c r="G54" i="7"/>
  <c r="H108" i="7"/>
  <c r="I108" i="7"/>
  <c r="G55" i="1"/>
  <c r="G55" i="7"/>
  <c r="H109" i="7"/>
  <c r="I109" i="7"/>
  <c r="G56" i="1"/>
  <c r="G56" i="7"/>
  <c r="H110" i="7"/>
  <c r="I110" i="7"/>
  <c r="G57" i="1"/>
  <c r="G57" i="7"/>
  <c r="H111" i="7"/>
  <c r="I111" i="7"/>
  <c r="G58" i="1"/>
  <c r="G58" i="7"/>
  <c r="H112" i="7"/>
  <c r="I112" i="7"/>
  <c r="G59" i="1"/>
  <c r="G59" i="7"/>
  <c r="H113" i="7"/>
  <c r="I113" i="7"/>
  <c r="G60" i="1"/>
  <c r="G60" i="7"/>
  <c r="H114" i="7"/>
  <c r="I114" i="7"/>
  <c r="G61" i="1"/>
  <c r="G61" i="7"/>
  <c r="H115" i="7"/>
  <c r="I115" i="7"/>
  <c r="G62" i="1"/>
  <c r="G62" i="7"/>
  <c r="H116" i="7"/>
  <c r="I116" i="7"/>
  <c r="G63" i="1"/>
  <c r="G63" i="7"/>
  <c r="H117" i="7"/>
  <c r="I117" i="7"/>
  <c r="G64" i="1"/>
  <c r="G64" i="7"/>
  <c r="H118" i="7"/>
  <c r="I118" i="7"/>
  <c r="I119" i="7"/>
  <c r="H124" i="7"/>
  <c r="I124" i="7"/>
  <c r="I30" i="7"/>
  <c r="I32" i="7"/>
  <c r="H125" i="7"/>
  <c r="I128" i="7"/>
  <c r="I131" i="7"/>
  <c r="H127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30" i="7"/>
  <c r="L32" i="7"/>
  <c r="H126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/>
  <c r="H124" i="1"/>
  <c r="I124" i="1"/>
  <c r="I30" i="1"/>
  <c r="I32" i="1"/>
  <c r="H125" i="1"/>
  <c r="I128" i="1"/>
  <c r="I131" i="1"/>
  <c r="H12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4" i="1"/>
  <c r="L30" i="1"/>
  <c r="L32" i="1"/>
  <c r="H126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S26" i="7"/>
  <c r="R26" i="7"/>
  <c r="T25" i="7"/>
  <c r="S25" i="7"/>
  <c r="R25" i="7"/>
  <c r="T24" i="7"/>
  <c r="S24" i="7"/>
  <c r="R24" i="7"/>
  <c r="T26" i="1"/>
  <c r="S26" i="1"/>
  <c r="T25" i="1"/>
  <c r="S25" i="1"/>
  <c r="T24" i="1"/>
  <c r="S24" i="1"/>
  <c r="R26" i="12"/>
  <c r="S26" i="12"/>
  <c r="T26" i="12"/>
  <c r="S46" i="12"/>
  <c r="R25" i="12"/>
  <c r="S25" i="12"/>
  <c r="T25" i="12"/>
  <c r="H91" i="12"/>
  <c r="I91" i="12"/>
  <c r="G38" i="12"/>
  <c r="H92" i="12"/>
  <c r="I92" i="12"/>
  <c r="G39" i="12"/>
  <c r="H93" i="12"/>
  <c r="I93" i="12"/>
  <c r="G40" i="12"/>
  <c r="H94" i="12"/>
  <c r="I94" i="12"/>
  <c r="G41" i="12"/>
  <c r="H95" i="12"/>
  <c r="I95" i="12"/>
  <c r="G42" i="12"/>
  <c r="H96" i="12"/>
  <c r="I96" i="12"/>
  <c r="G43" i="12"/>
  <c r="H97" i="12"/>
  <c r="I97" i="12"/>
  <c r="G44" i="12"/>
  <c r="H98" i="12"/>
  <c r="I98" i="12"/>
  <c r="G45" i="12"/>
  <c r="H99" i="12"/>
  <c r="I99" i="12"/>
  <c r="G46" i="12"/>
  <c r="H100" i="12"/>
  <c r="I100" i="12"/>
  <c r="G47" i="12"/>
  <c r="H101" i="12"/>
  <c r="I101" i="12"/>
  <c r="G48" i="12"/>
  <c r="H102" i="12"/>
  <c r="I102" i="12"/>
  <c r="G49" i="12"/>
  <c r="H103" i="12"/>
  <c r="I103" i="12"/>
  <c r="G50" i="12"/>
  <c r="H104" i="12"/>
  <c r="I104" i="12"/>
  <c r="G51" i="12"/>
  <c r="H105" i="12"/>
  <c r="I105" i="12"/>
  <c r="G52" i="12"/>
  <c r="H106" i="12"/>
  <c r="I106" i="12"/>
  <c r="G53" i="12"/>
  <c r="H107" i="12"/>
  <c r="I107" i="12"/>
  <c r="G54" i="12"/>
  <c r="H108" i="12"/>
  <c r="I108" i="12"/>
  <c r="G55" i="12"/>
  <c r="H109" i="12"/>
  <c r="I109" i="12"/>
  <c r="G56" i="12"/>
  <c r="H110" i="12"/>
  <c r="I110" i="12"/>
  <c r="G57" i="12"/>
  <c r="H111" i="12"/>
  <c r="I111" i="12"/>
  <c r="G58" i="12"/>
  <c r="H112" i="12"/>
  <c r="I112" i="12"/>
  <c r="G59" i="12"/>
  <c r="H113" i="12"/>
  <c r="I113" i="12"/>
  <c r="G60" i="12"/>
  <c r="H114" i="12"/>
  <c r="I114" i="12"/>
  <c r="G61" i="12"/>
  <c r="H115" i="12"/>
  <c r="I115" i="12"/>
  <c r="G62" i="12"/>
  <c r="H116" i="12"/>
  <c r="I116" i="12"/>
  <c r="G63" i="12"/>
  <c r="H117" i="12"/>
  <c r="I117" i="12"/>
  <c r="G64" i="12"/>
  <c r="H118" i="12"/>
  <c r="I118" i="12"/>
  <c r="I119" i="12"/>
  <c r="H124" i="12"/>
  <c r="I124" i="12"/>
  <c r="I30" i="12"/>
  <c r="I32" i="12"/>
  <c r="H125" i="12"/>
  <c r="I128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L30" i="12"/>
  <c r="L32" i="12"/>
  <c r="H126" i="12"/>
  <c r="L128" i="12"/>
  <c r="L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S44" i="12"/>
  <c r="J29" i="12"/>
  <c r="J30" i="12"/>
  <c r="J31" i="12"/>
  <c r="J128" i="12"/>
  <c r="J119" i="12"/>
  <c r="J131" i="12"/>
  <c r="J77" i="12"/>
  <c r="T51" i="12"/>
  <c r="T50" i="12"/>
  <c r="T49" i="12"/>
  <c r="T48" i="12"/>
  <c r="S45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M6" i="1"/>
  <c r="M7" i="1"/>
  <c r="T9" i="1"/>
  <c r="T10" i="1"/>
  <c r="T11" i="1"/>
  <c r="M18" i="1"/>
  <c r="M19" i="1"/>
  <c r="T12" i="1"/>
  <c r="T13" i="1"/>
  <c r="T14" i="1"/>
  <c r="T15" i="1"/>
  <c r="T16" i="1"/>
  <c r="T17" i="1"/>
  <c r="M26" i="1"/>
  <c r="T18" i="1"/>
  <c r="T19" i="1"/>
  <c r="T20" i="1"/>
  <c r="T21" i="1"/>
  <c r="T22" i="1"/>
  <c r="M8" i="1"/>
  <c r="M9" i="1"/>
  <c r="M10" i="1"/>
  <c r="M11" i="1"/>
  <c r="M12" i="1"/>
  <c r="M13" i="1"/>
  <c r="M14" i="1"/>
  <c r="M15" i="1"/>
  <c r="M16" i="1"/>
  <c r="M17" i="1"/>
  <c r="M20" i="1"/>
  <c r="M21" i="1"/>
  <c r="M22" i="1"/>
  <c r="M23" i="1"/>
  <c r="M24" i="1"/>
  <c r="M25" i="1"/>
  <c r="M27" i="1"/>
  <c r="M2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7" i="1"/>
  <c r="B83" i="1"/>
  <c r="E70" i="7"/>
  <c r="F70" i="7"/>
  <c r="F9" i="7"/>
  <c r="E71" i="7"/>
  <c r="F71" i="7"/>
  <c r="B80" i="7"/>
  <c r="B83" i="7"/>
  <c r="B29" i="7"/>
  <c r="C29" i="7"/>
  <c r="D29" i="7"/>
  <c r="H70" i="7"/>
  <c r="E29" i="7"/>
  <c r="H29" i="7"/>
  <c r="B84" i="7"/>
  <c r="E72" i="7"/>
  <c r="F72" i="7"/>
  <c r="B124" i="7"/>
  <c r="B125" i="7"/>
  <c r="B126" i="7"/>
  <c r="B28" i="7"/>
  <c r="C28" i="7"/>
  <c r="D28" i="7"/>
  <c r="E28" i="7"/>
  <c r="H28" i="7"/>
  <c r="E37" i="7"/>
  <c r="F37" i="7"/>
  <c r="B91" i="7"/>
  <c r="C91" i="7"/>
  <c r="D91" i="7"/>
  <c r="E38" i="7"/>
  <c r="F38" i="7"/>
  <c r="B92" i="7"/>
  <c r="C92" i="7"/>
  <c r="D92" i="7"/>
  <c r="E39" i="7"/>
  <c r="F39" i="7"/>
  <c r="B93" i="7"/>
  <c r="C93" i="7"/>
  <c r="D93" i="7"/>
  <c r="E40" i="7"/>
  <c r="F40" i="7"/>
  <c r="B94" i="7"/>
  <c r="C94" i="7"/>
  <c r="D94" i="7"/>
  <c r="E41" i="7"/>
  <c r="F41" i="7"/>
  <c r="B95" i="7"/>
  <c r="C95" i="7"/>
  <c r="D95" i="7"/>
  <c r="E42" i="7"/>
  <c r="F42" i="7"/>
  <c r="B96" i="7"/>
  <c r="C96" i="7"/>
  <c r="D96" i="7"/>
  <c r="E43" i="7"/>
  <c r="F43" i="7"/>
  <c r="B97" i="7"/>
  <c r="C97" i="7"/>
  <c r="D97" i="7"/>
  <c r="E44" i="7"/>
  <c r="F44" i="7"/>
  <c r="B98" i="7"/>
  <c r="C98" i="7"/>
  <c r="D98" i="7"/>
  <c r="E45" i="7"/>
  <c r="F45" i="7"/>
  <c r="B99" i="7"/>
  <c r="C99" i="7"/>
  <c r="D99" i="7"/>
  <c r="E46" i="7"/>
  <c r="F46" i="7"/>
  <c r="B100" i="7"/>
  <c r="C100" i="7"/>
  <c r="D100" i="7"/>
  <c r="E47" i="7"/>
  <c r="F47" i="7"/>
  <c r="B101" i="7"/>
  <c r="C101" i="7"/>
  <c r="D101" i="7"/>
  <c r="E48" i="7"/>
  <c r="F48" i="7"/>
  <c r="B102" i="7"/>
  <c r="C102" i="7"/>
  <c r="D102" i="7"/>
  <c r="E49" i="7"/>
  <c r="F49" i="7"/>
  <c r="B103" i="7"/>
  <c r="C103" i="7"/>
  <c r="D103" i="7"/>
  <c r="E50" i="7"/>
  <c r="F50" i="7"/>
  <c r="B104" i="7"/>
  <c r="C104" i="7"/>
  <c r="D104" i="7"/>
  <c r="E51" i="7"/>
  <c r="F51" i="7"/>
  <c r="B105" i="7"/>
  <c r="C105" i="7"/>
  <c r="D105" i="7"/>
  <c r="E52" i="7"/>
  <c r="F52" i="7"/>
  <c r="B106" i="7"/>
  <c r="C106" i="7"/>
  <c r="D106" i="7"/>
  <c r="E53" i="7"/>
  <c r="F53" i="7"/>
  <c r="B107" i="7"/>
  <c r="C107" i="7"/>
  <c r="D107" i="7"/>
  <c r="E54" i="7"/>
  <c r="F54" i="7"/>
  <c r="B108" i="7"/>
  <c r="C108" i="7"/>
  <c r="D108" i="7"/>
  <c r="E55" i="7"/>
  <c r="F55" i="7"/>
  <c r="B109" i="7"/>
  <c r="C109" i="7"/>
  <c r="D109" i="7"/>
  <c r="E56" i="7"/>
  <c r="F56" i="7"/>
  <c r="B110" i="7"/>
  <c r="C110" i="7"/>
  <c r="D110" i="7"/>
  <c r="E57" i="7"/>
  <c r="F57" i="7"/>
  <c r="B111" i="7"/>
  <c r="C111" i="7"/>
  <c r="D111" i="7"/>
  <c r="E58" i="7"/>
  <c r="F58" i="7"/>
  <c r="B112" i="7"/>
  <c r="C112" i="7"/>
  <c r="D112" i="7"/>
  <c r="E59" i="7"/>
  <c r="F59" i="7"/>
  <c r="B113" i="7"/>
  <c r="C113" i="7"/>
  <c r="D113" i="7"/>
  <c r="E60" i="7"/>
  <c r="F60" i="7"/>
  <c r="B114" i="7"/>
  <c r="C114" i="7"/>
  <c r="D114" i="7"/>
  <c r="E61" i="7"/>
  <c r="F61" i="7"/>
  <c r="B115" i="7"/>
  <c r="C115" i="7"/>
  <c r="D115" i="7"/>
  <c r="E62" i="7"/>
  <c r="F62" i="7"/>
  <c r="B116" i="7"/>
  <c r="C116" i="7"/>
  <c r="D116" i="7"/>
  <c r="E63" i="7"/>
  <c r="F63" i="7"/>
  <c r="B117" i="7"/>
  <c r="C117" i="7"/>
  <c r="D117" i="7"/>
  <c r="E64" i="7"/>
  <c r="F64" i="7"/>
  <c r="B118" i="7"/>
  <c r="C118" i="7"/>
  <c r="D118" i="7"/>
  <c r="E30" i="7"/>
  <c r="B27" i="7"/>
  <c r="C27" i="7"/>
  <c r="D27" i="7"/>
  <c r="E27" i="7"/>
  <c r="H27" i="7"/>
  <c r="I27" i="7"/>
  <c r="I28" i="7"/>
  <c r="I29" i="7"/>
  <c r="B26" i="7"/>
  <c r="D26" i="7"/>
  <c r="E26" i="7"/>
  <c r="H26" i="7"/>
  <c r="I26" i="7"/>
  <c r="E6" i="7"/>
  <c r="H6" i="7"/>
  <c r="I6" i="7"/>
  <c r="E7" i="7"/>
  <c r="H7" i="7"/>
  <c r="I7" i="7"/>
  <c r="E8" i="7"/>
  <c r="H8" i="7"/>
  <c r="I8" i="7"/>
  <c r="E9" i="7"/>
  <c r="H9" i="7"/>
  <c r="I9" i="7"/>
  <c r="E10" i="7"/>
  <c r="H10" i="7"/>
  <c r="I10" i="7"/>
  <c r="E11" i="7"/>
  <c r="H11" i="7"/>
  <c r="I11" i="7"/>
  <c r="E12" i="7"/>
  <c r="H12" i="7"/>
  <c r="I12" i="7"/>
  <c r="E13" i="7"/>
  <c r="H13" i="7"/>
  <c r="I13" i="7"/>
  <c r="E14" i="7"/>
  <c r="H14" i="7"/>
  <c r="I14" i="7"/>
  <c r="E15" i="7"/>
  <c r="H15" i="7"/>
  <c r="I15" i="7"/>
  <c r="E16" i="7"/>
  <c r="H16" i="7"/>
  <c r="I16" i="7"/>
  <c r="E17" i="7"/>
  <c r="H17" i="7"/>
  <c r="I17" i="7"/>
  <c r="E18" i="7"/>
  <c r="H18" i="7"/>
  <c r="I18" i="7"/>
  <c r="E19" i="7"/>
  <c r="H19" i="7"/>
  <c r="I19" i="7"/>
  <c r="E20" i="7"/>
  <c r="H20" i="7"/>
  <c r="I20" i="7"/>
  <c r="E21" i="7"/>
  <c r="H21" i="7"/>
  <c r="I21" i="7"/>
  <c r="E22" i="7"/>
  <c r="H22" i="7"/>
  <c r="I22" i="7"/>
  <c r="E23" i="7"/>
  <c r="H23" i="7"/>
  <c r="I23" i="7"/>
  <c r="E24" i="7"/>
  <c r="H24" i="7"/>
  <c r="I24" i="7"/>
  <c r="E25" i="7"/>
  <c r="H25" i="7"/>
  <c r="I25" i="7"/>
  <c r="E73" i="7"/>
  <c r="F73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B119" i="7"/>
  <c r="B30" i="7"/>
  <c r="K30" i="7"/>
  <c r="K27" i="7"/>
  <c r="L27" i="7"/>
  <c r="K28" i="7"/>
  <c r="L28" i="7"/>
  <c r="K29" i="7"/>
  <c r="L29" i="7"/>
  <c r="K26" i="7"/>
  <c r="L26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B128" i="7"/>
  <c r="K128" i="7"/>
  <c r="B127" i="7"/>
  <c r="K127" i="7"/>
  <c r="M8" i="7"/>
  <c r="M9" i="7"/>
  <c r="M10" i="7"/>
  <c r="M11" i="7"/>
  <c r="M6" i="7"/>
  <c r="M7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3" i="7"/>
  <c r="R32" i="7"/>
  <c r="T31" i="7"/>
  <c r="S31" i="7"/>
  <c r="R31" i="7"/>
  <c r="T30" i="7"/>
  <c r="S30" i="7"/>
  <c r="R30" i="7"/>
  <c r="B82" i="1"/>
  <c r="B80" i="1"/>
  <c r="B70" i="1"/>
  <c r="B29" i="1"/>
  <c r="C29" i="1"/>
  <c r="D29" i="1"/>
  <c r="B84" i="1"/>
  <c r="B93" i="1"/>
  <c r="K93" i="1"/>
  <c r="B94" i="1"/>
  <c r="K94" i="1"/>
  <c r="B95" i="1"/>
  <c r="K95" i="1"/>
  <c r="B96" i="1"/>
  <c r="K96" i="1"/>
  <c r="B91" i="1"/>
  <c r="K91" i="1"/>
  <c r="B92" i="1"/>
  <c r="K92" i="1"/>
  <c r="B97" i="1"/>
  <c r="K97" i="1"/>
  <c r="B98" i="1"/>
  <c r="K98" i="1"/>
  <c r="B99" i="1"/>
  <c r="K99" i="1"/>
  <c r="B100" i="1"/>
  <c r="K100" i="1"/>
  <c r="B101" i="1"/>
  <c r="K101" i="1"/>
  <c r="B102" i="1"/>
  <c r="K102" i="1"/>
  <c r="B103" i="1"/>
  <c r="K103" i="1"/>
  <c r="B104" i="1"/>
  <c r="K104" i="1"/>
  <c r="B105" i="1"/>
  <c r="K105" i="1"/>
  <c r="B106" i="1"/>
  <c r="K106" i="1"/>
  <c r="B107" i="1"/>
  <c r="K107" i="1"/>
  <c r="B108" i="1"/>
  <c r="K108" i="1"/>
  <c r="B109" i="1"/>
  <c r="K109" i="1"/>
  <c r="B110" i="1"/>
  <c r="K110" i="1"/>
  <c r="B111" i="1"/>
  <c r="K111" i="1"/>
  <c r="B112" i="1"/>
  <c r="K112" i="1"/>
  <c r="B113" i="1"/>
  <c r="K113" i="1"/>
  <c r="B114" i="1"/>
  <c r="K114" i="1"/>
  <c r="B115" i="1"/>
  <c r="K115" i="1"/>
  <c r="B116" i="1"/>
  <c r="K116" i="1"/>
  <c r="B117" i="1"/>
  <c r="K117" i="1"/>
  <c r="B118" i="1"/>
  <c r="K118" i="1"/>
  <c r="B124" i="1"/>
  <c r="B125" i="1"/>
  <c r="B28" i="1"/>
  <c r="C28" i="1"/>
  <c r="D28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1" i="1"/>
  <c r="B79" i="1"/>
  <c r="B73" i="1"/>
  <c r="B72" i="1"/>
  <c r="B71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A29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37" i="8"/>
  <c r="F37" i="8"/>
  <c r="F9" i="8"/>
  <c r="B83" i="8"/>
  <c r="B91" i="8"/>
  <c r="C91" i="8"/>
  <c r="D91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B124" i="8"/>
  <c r="E30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E22" i="8"/>
  <c r="H22" i="8"/>
  <c r="I22" i="8"/>
  <c r="D23" i="8"/>
  <c r="E23" i="8"/>
  <c r="H23" i="8"/>
  <c r="I23" i="8"/>
  <c r="D24" i="8"/>
  <c r="E24" i="8"/>
  <c r="H24" i="8"/>
  <c r="I24" i="8"/>
  <c r="D25" i="8"/>
  <c r="E25" i="8"/>
  <c r="H25" i="8"/>
  <c r="I25" i="8"/>
  <c r="D26" i="8"/>
  <c r="E26" i="8"/>
  <c r="H26" i="8"/>
  <c r="I26" i="8"/>
  <c r="D27" i="8"/>
  <c r="E27" i="8"/>
  <c r="H27" i="8"/>
  <c r="I27" i="8"/>
  <c r="D28" i="8"/>
  <c r="E28" i="8"/>
  <c r="H28" i="8"/>
  <c r="I28" i="8"/>
  <c r="D29" i="8"/>
  <c r="E29" i="8"/>
  <c r="H29" i="8"/>
  <c r="I29" i="8"/>
  <c r="E71" i="8"/>
  <c r="F71" i="8"/>
  <c r="H125" i="8"/>
  <c r="E72" i="8"/>
  <c r="F72" i="8"/>
  <c r="H126" i="8"/>
  <c r="E73" i="8"/>
  <c r="F73" i="8"/>
  <c r="H127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E37" i="12"/>
  <c r="F37" i="12"/>
  <c r="F9" i="12"/>
  <c r="B83" i="12"/>
  <c r="B91" i="12"/>
  <c r="C91" i="12"/>
  <c r="D91" i="12"/>
  <c r="E38" i="12"/>
  <c r="F38" i="12"/>
  <c r="B92" i="12"/>
  <c r="C92" i="12"/>
  <c r="D92" i="12"/>
  <c r="E39" i="12"/>
  <c r="F39" i="12"/>
  <c r="B93" i="12"/>
  <c r="C93" i="12"/>
  <c r="D93" i="12"/>
  <c r="E40" i="12"/>
  <c r="F40" i="12"/>
  <c r="B94" i="12"/>
  <c r="C94" i="12"/>
  <c r="D94" i="12"/>
  <c r="E41" i="12"/>
  <c r="F41" i="12"/>
  <c r="B95" i="12"/>
  <c r="C95" i="12"/>
  <c r="D95" i="12"/>
  <c r="E42" i="12"/>
  <c r="F42" i="12"/>
  <c r="B96" i="12"/>
  <c r="C96" i="12"/>
  <c r="D96" i="12"/>
  <c r="E43" i="12"/>
  <c r="F43" i="12"/>
  <c r="B97" i="12"/>
  <c r="C97" i="12"/>
  <c r="D97" i="12"/>
  <c r="E44" i="12"/>
  <c r="F44" i="12"/>
  <c r="B98" i="12"/>
  <c r="C98" i="12"/>
  <c r="D98" i="12"/>
  <c r="E45" i="12"/>
  <c r="F45" i="12"/>
  <c r="B99" i="12"/>
  <c r="C99" i="12"/>
  <c r="D99" i="12"/>
  <c r="E46" i="12"/>
  <c r="F46" i="12"/>
  <c r="B100" i="12"/>
  <c r="C100" i="12"/>
  <c r="D100" i="12"/>
  <c r="E47" i="12"/>
  <c r="F47" i="12"/>
  <c r="B101" i="12"/>
  <c r="C101" i="12"/>
  <c r="D101" i="12"/>
  <c r="E48" i="12"/>
  <c r="F48" i="12"/>
  <c r="B102" i="12"/>
  <c r="C102" i="12"/>
  <c r="D102" i="12"/>
  <c r="E49" i="12"/>
  <c r="F49" i="12"/>
  <c r="B103" i="12"/>
  <c r="C103" i="12"/>
  <c r="D103" i="12"/>
  <c r="E50" i="12"/>
  <c r="F50" i="12"/>
  <c r="B104" i="12"/>
  <c r="C104" i="12"/>
  <c r="D104" i="12"/>
  <c r="E51" i="12"/>
  <c r="F51" i="12"/>
  <c r="B105" i="12"/>
  <c r="C105" i="12"/>
  <c r="D105" i="12"/>
  <c r="E52" i="12"/>
  <c r="F52" i="12"/>
  <c r="B106" i="12"/>
  <c r="C106" i="12"/>
  <c r="D106" i="12"/>
  <c r="E53" i="12"/>
  <c r="F53" i="12"/>
  <c r="B107" i="12"/>
  <c r="C107" i="12"/>
  <c r="D107" i="12"/>
  <c r="E54" i="12"/>
  <c r="F54" i="12"/>
  <c r="B108" i="12"/>
  <c r="C108" i="12"/>
  <c r="D108" i="12"/>
  <c r="E55" i="12"/>
  <c r="F55" i="12"/>
  <c r="B109" i="12"/>
  <c r="C109" i="12"/>
  <c r="D109" i="12"/>
  <c r="E56" i="12"/>
  <c r="F56" i="12"/>
  <c r="B110" i="12"/>
  <c r="C110" i="12"/>
  <c r="D110" i="12"/>
  <c r="E57" i="12"/>
  <c r="F57" i="12"/>
  <c r="B111" i="12"/>
  <c r="C111" i="12"/>
  <c r="D111" i="12"/>
  <c r="E58" i="12"/>
  <c r="F58" i="12"/>
  <c r="B112" i="12"/>
  <c r="C112" i="12"/>
  <c r="D112" i="12"/>
  <c r="E59" i="12"/>
  <c r="F59" i="12"/>
  <c r="B113" i="12"/>
  <c r="C113" i="12"/>
  <c r="D113" i="12"/>
  <c r="E60" i="12"/>
  <c r="F60" i="12"/>
  <c r="B114" i="12"/>
  <c r="C114" i="12"/>
  <c r="D114" i="12"/>
  <c r="E61" i="12"/>
  <c r="F61" i="12"/>
  <c r="B115" i="12"/>
  <c r="C115" i="12"/>
  <c r="D115" i="12"/>
  <c r="E62" i="12"/>
  <c r="F62" i="12"/>
  <c r="B116" i="12"/>
  <c r="C116" i="12"/>
  <c r="D116" i="12"/>
  <c r="E63" i="12"/>
  <c r="F63" i="12"/>
  <c r="B117" i="12"/>
  <c r="C117" i="12"/>
  <c r="D117" i="12"/>
  <c r="E64" i="12"/>
  <c r="F64" i="12"/>
  <c r="B118" i="12"/>
  <c r="C118" i="12"/>
  <c r="D118" i="12"/>
  <c r="E70" i="12"/>
  <c r="F70" i="12"/>
  <c r="B124" i="12"/>
  <c r="E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E22" i="12"/>
  <c r="H22" i="12"/>
  <c r="I22" i="12"/>
  <c r="D23" i="12"/>
  <c r="E23" i="12"/>
  <c r="H23" i="12"/>
  <c r="I23" i="12"/>
  <c r="D24" i="12"/>
  <c r="E24" i="12"/>
  <c r="H24" i="12"/>
  <c r="I24" i="12"/>
  <c r="D25" i="12"/>
  <c r="E25" i="12"/>
  <c r="H25" i="12"/>
  <c r="I25" i="12"/>
  <c r="D26" i="12"/>
  <c r="E26" i="12"/>
  <c r="H26" i="12"/>
  <c r="I26" i="12"/>
  <c r="D27" i="12"/>
  <c r="E27" i="12"/>
  <c r="H27" i="12"/>
  <c r="I27" i="12"/>
  <c r="D28" i="12"/>
  <c r="E28" i="12"/>
  <c r="H28" i="12"/>
  <c r="I28" i="12"/>
  <c r="D29" i="12"/>
  <c r="E29" i="12"/>
  <c r="H29" i="12"/>
  <c r="I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B119" i="12"/>
  <c r="B128" i="12"/>
  <c r="K128" i="12"/>
  <c r="B125" i="12"/>
  <c r="B126" i="12"/>
  <c r="B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L130" i="12"/>
  <c r="L129" i="12"/>
  <c r="B130" i="12"/>
  <c r="B129" i="12"/>
  <c r="K129" i="12"/>
  <c r="K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127" i="12"/>
  <c r="L125" i="1"/>
  <c r="B119" i="1"/>
  <c r="B128" i="1"/>
  <c r="K128" i="1"/>
  <c r="B126" i="1"/>
  <c r="L126" i="1"/>
  <c r="B127" i="1"/>
  <c r="L130" i="1"/>
  <c r="L129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H28" i="1"/>
  <c r="I28" i="1"/>
  <c r="H29" i="1"/>
  <c r="I29" i="1"/>
  <c r="B130" i="1"/>
  <c r="B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B84" i="12"/>
  <c r="M25" i="8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18" i="1"/>
  <c r="K19" i="1"/>
  <c r="K17" i="1"/>
  <c r="K22" i="1"/>
  <c r="K23" i="1"/>
  <c r="K26" i="1"/>
  <c r="K24" i="1"/>
  <c r="L6" i="1"/>
  <c r="L7" i="1"/>
  <c r="L8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"/>
  <c r="S32" i="1"/>
  <c r="S31" i="1"/>
  <c r="R31" i="1"/>
  <c r="S30" i="1"/>
  <c r="R30" i="1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T23" i="1"/>
  <c r="T30" i="1"/>
  <c r="T31" i="1"/>
  <c r="T32" i="1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<sst xmlns="http://schemas.openxmlformats.org/spreadsheetml/2006/main" count="797" uniqueCount="150">
  <si>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</si>
  <si>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</si>
  <si>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</si>
  <si>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</si>
  <si>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</si>
  <si>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</si>
  <si>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</si>
  <si>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</si>
  <si>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</si>
  <si>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</si>
  <si>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</si>
  <si>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</si>
  <si>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</si>
  <si>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</si>
  <si>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</si>
  <si>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</si>
  <si>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</si>
  <si>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</si>
  <si>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</si>
  <si>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</si>
  <si>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</si>
  <si>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</si>
  <si>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</si>
  <si>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</si>
  <si>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</si>
  <si>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</si>
  <si>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</si>
  <si>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</si>
  <si>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</si>
  <si>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</si>
  <si>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</si>
  <si>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</si>
  <si>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</si>
  <si>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</si>
  <si>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</si>
  <si>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</si>
  <si>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</si>
  <si>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</si>
  <si>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</si>
  <si>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</si>
  <si>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</si>
  <si>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</si>
  <si>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</si>
  <si>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</si>
  <si>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</si>
  <si>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</si>
  <si>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</si>
  <si>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</si>
  <si>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</si>
  <si>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</si>
  <si>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</si>
  <si>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</si>
  <si>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</si>
  <si>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</si>
  <si>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</si>
  <si>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</si>
  <si>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</si>
  <si>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</si>
  <si>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</si>
  <si>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</si>
  <si>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</si>
  <si>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</si>
  <si>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</si>
  <si>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</si>
  <si>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</si>
  <si>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</si>
  <si>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</si>
  <si>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</si>
  <si>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</si>
  <si>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</si>
  <si>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</si>
  <si>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</si>
  <si>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</si>
  <si>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</si>
  <si>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</si>
  <si>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</si>
  <si>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</si>
  <si>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</si>
  <si>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</si>
  <si>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</si>
  <si>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</si>
  <si>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</si>
  <si>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</si>
  <si>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</si>
  <si>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</si>
  <si>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</si>
  <si>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</si>
  <si>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</si>
  <si>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</si>
  <si>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</si>
  <si>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</si>
  <si>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</si>
  <si>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</si>
  <si>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</si>
  <si>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</si>
  <si>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</si>
  <si>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</si>
  <si>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</si>
  <si>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</si>
  <si>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</si>
  <si>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</si>
  <si>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</si>
  <si>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</si>
  <si>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</si>
  <si>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</si>
  <si>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</si>
  <si>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</si>
  <si>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</si>
  <si>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</si>
  <si>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</si>
  <si>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</si>
  <si>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</si>
  <si>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</si>
  <si>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</si>
  <si>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</si>
  <si>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</si>
  <si>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</si>
  <si>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</si>
  <si>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</si>
  <si>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</si>
  <si>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</si>
  <si>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</si>
  <si>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</si>
  <si>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</si>
  <si>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</si>
  <si>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</si>
  <si>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</si>
  <si>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</si>
  <si>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</si>
  <si>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</si>
  <si>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</si>
  <si>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</si>
  <si>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</si>
  <si>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</si>
  <si>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</si>
  <si>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</si>
  <si>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</si>
  <si>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</si>
  <si>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</si>
  <si>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</si>
  <si>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</si>
  <si>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</si>
  <si>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</si>
  <si>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</si>
  <si>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</si>
  <si>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"lbpl"</t>
  </si>
  <si>
    <t>"fpl"</t>
  </si>
  <si>
    <t>baseline income</t>
  </si>
  <si>
    <t>fpl</t>
  </si>
  <si>
    <t>"ubpl"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</si>
</sst>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6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</cellXfs>
  <cellStyles count="16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Percent" xfId="6" builtinId="5"/>
    <cellStyle name="Total" xfId="7" builtinId="25" customBuiltin="1"/>
  </cellStyles>
  <dxfs count="6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0.0223367666821072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0.00226328319810839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0.00147247747564766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0.010166306439424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-0.00146442282652478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0.034111808322451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0.253228532686782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0.351597783437111</c:v>
                </c:pt>
                <c:pt idx="2" formatCode="0.0%">
                  <c:v>0.1833313339053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06744"/>
        <c:axId val="1869810200"/>
      </c:barChart>
      <c:catAx>
        <c:axId val="18698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1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1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0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0.0111900536815327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0.000344152057763907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0.000344152057763907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0.0011012865848445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431816"/>
        <c:axId val="1809966856"/>
      </c:barChart>
      <c:catAx>
        <c:axId val="182343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3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608568"/>
        <c:axId val="-2114788984"/>
      </c:barChart>
      <c:catAx>
        <c:axId val="18706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0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559272"/>
        <c:axId val="1810552344"/>
      </c:barChart>
      <c:catAx>
        <c:axId val="18105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55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1932.303734352187</c:v>
                </c:pt>
                <c:pt idx="1">
                  <c:v>2629.044758617027</c:v>
                </c:pt>
                <c:pt idx="2">
                  <c:v>2351.337061039793</c:v>
                </c:pt>
                <c:pt idx="3">
                  <c:v>2509.692830973958</c:v>
                </c:pt>
                <c:pt idx="4">
                  <c:v>3417.126968564636</c:v>
                </c:pt>
                <c:pt idx="5">
                  <c:v>2350.265749254899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17.3260234160342</c:v>
                </c:pt>
                <c:pt idx="1">
                  <c:v>184.8109164376982</c:v>
                </c:pt>
                <c:pt idx="2">
                  <c:v>171.6101366921483</c:v>
                </c:pt>
                <c:pt idx="3">
                  <c:v>0.0</c:v>
                </c:pt>
                <c:pt idx="4">
                  <c:v>157.3640389122554</c:v>
                </c:pt>
                <c:pt idx="5">
                  <c:v>121.4619708479215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616.364579446992</c:v>
                </c:pt>
                <c:pt idx="1">
                  <c:v>1332.80577216576</c:v>
                </c:pt>
                <c:pt idx="2">
                  <c:v>1866.326413692672</c:v>
                </c:pt>
                <c:pt idx="3">
                  <c:v>800.4261973190642</c:v>
                </c:pt>
                <c:pt idx="4">
                  <c:v>1730.81434519922</c:v>
                </c:pt>
                <c:pt idx="5">
                  <c:v>1866.326413692672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7276.929834734366</c:v>
                </c:pt>
                <c:pt idx="1">
                  <c:v>11435.17545458258</c:v>
                </c:pt>
                <c:pt idx="2">
                  <c:v>17029.00587175933</c:v>
                </c:pt>
                <c:pt idx="3">
                  <c:v>3300.0</c:v>
                </c:pt>
                <c:pt idx="4">
                  <c:v>9900.0</c:v>
                </c:pt>
                <c:pt idx="5">
                  <c:v>11320.10805938909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105.3044960546299</c:v>
                </c:pt>
                <c:pt idx="1">
                  <c:v>105.30449605463</c:v>
                </c:pt>
                <c:pt idx="2">
                  <c:v>160.4639939880075</c:v>
                </c:pt>
                <c:pt idx="3">
                  <c:v>917.252067110002</c:v>
                </c:pt>
                <c:pt idx="4">
                  <c:v>98.51442119934954</c:v>
                </c:pt>
                <c:pt idx="5">
                  <c:v>170.3594554691958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1871.210528931694</c:v>
                </c:pt>
                <c:pt idx="1">
                  <c:v>1247.473685954463</c:v>
                </c:pt>
                <c:pt idx="2">
                  <c:v>0.0</c:v>
                </c:pt>
                <c:pt idx="3">
                  <c:v>162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58294.64335634822</c:v>
                </c:pt>
                <c:pt idx="3">
                  <c:v>0.0</c:v>
                </c:pt>
                <c:pt idx="4">
                  <c:v>0.0</c:v>
                </c:pt>
                <c:pt idx="5">
                  <c:v>38863.0955708988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5821.543867787493</c:v>
                </c:pt>
                <c:pt idx="1">
                  <c:v>8316.491239696421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3234.191037659719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1586.541902733082</c:v>
                </c:pt>
                <c:pt idx="1">
                  <c:v>1586.541902733083</c:v>
                </c:pt>
                <c:pt idx="2">
                  <c:v>1450.552596784532</c:v>
                </c:pt>
                <c:pt idx="3">
                  <c:v>2060.322322920257</c:v>
                </c:pt>
                <c:pt idx="4">
                  <c:v>2060.322322920257</c:v>
                </c:pt>
                <c:pt idx="5">
                  <c:v>1450.552596784532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24769.2830755625</c:v>
                </c:pt>
                <c:pt idx="1">
                  <c:v>24928.68249099002</c:v>
                </c:pt>
                <c:pt idx="2">
                  <c:v>26311.79418883</c:v>
                </c:pt>
                <c:pt idx="3">
                  <c:v>21444.0</c:v>
                </c:pt>
                <c:pt idx="4">
                  <c:v>21582</c:v>
                </c:pt>
                <c:pt idx="5">
                  <c:v>17541.19612588666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58120"/>
        <c:axId val="1810865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25929.78639406614</c:v>
                </c:pt>
                <c:pt idx="4" formatCode="#,##0">
                  <c:v>25929.78639406614</c:v>
                </c:pt>
                <c:pt idx="5" formatCode="#,##0">
                  <c:v>25929.78639406614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41508.45306073281</c:v>
                </c:pt>
                <c:pt idx="4" formatCode="#,##0">
                  <c:v>41508.45306073281</c:v>
                </c:pt>
                <c:pt idx="5" formatCode="#,##0">
                  <c:v>41508.45306073281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69252.4530607328</c:v>
                </c:pt>
                <c:pt idx="1">
                  <c:v>69252.4530607328</c:v>
                </c:pt>
                <c:pt idx="2">
                  <c:v>69252.4530607328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69252.4530607328</c:v>
                </c:pt>
                <c:pt idx="4" formatCode="#,##0">
                  <c:v>69252.4530607328</c:v>
                </c:pt>
                <c:pt idx="5" formatCode="#,##0">
                  <c:v>69252.4530607328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58120"/>
        <c:axId val="1810865368"/>
      </c:lineChart>
      <c:catAx>
        <c:axId val="181005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86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86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058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1932.303734352187</c:v>
                </c:pt>
                <c:pt idx="1">
                  <c:v>2629.044758617027</c:v>
                </c:pt>
                <c:pt idx="2">
                  <c:v>2351.337061039793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17.3260234160342</c:v>
                </c:pt>
                <c:pt idx="1">
                  <c:v>184.8109164376982</c:v>
                </c:pt>
                <c:pt idx="2">
                  <c:v>171.6101366921483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616.364579446992</c:v>
                </c:pt>
                <c:pt idx="1">
                  <c:v>1332.80577216576</c:v>
                </c:pt>
                <c:pt idx="2">
                  <c:v>1866.326413692672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7276.929834734366</c:v>
                </c:pt>
                <c:pt idx="1">
                  <c:v>11435.17545458258</c:v>
                </c:pt>
                <c:pt idx="2">
                  <c:v>17029.00587175933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105.3044960546299</c:v>
                </c:pt>
                <c:pt idx="1">
                  <c:v>105.30449605463</c:v>
                </c:pt>
                <c:pt idx="2">
                  <c:v>160.4639939880075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1871.210528931694</c:v>
                </c:pt>
                <c:pt idx="1">
                  <c:v>1247.473685954463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58294.64335634822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5821.543867787493</c:v>
                </c:pt>
                <c:pt idx="1">
                  <c:v>8316.491239696421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3234.191037659719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1586.541902733082</c:v>
                </c:pt>
                <c:pt idx="1">
                  <c:v>1586.541902733083</c:v>
                </c:pt>
                <c:pt idx="2">
                  <c:v>1450.552596784532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24769.2830755625</c:v>
                </c:pt>
                <c:pt idx="1">
                  <c:v>24928.68249099002</c:v>
                </c:pt>
                <c:pt idx="2">
                  <c:v>26311.79418883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17400"/>
        <c:axId val="1830216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69252.4530607328</c:v>
                </c:pt>
                <c:pt idx="1">
                  <c:v>69252.4530607328</c:v>
                </c:pt>
                <c:pt idx="2">
                  <c:v>69252.4530607328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17400"/>
        <c:axId val="1830216488"/>
      </c:lineChart>
      <c:catAx>
        <c:axId val="18217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1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1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171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523416"/>
        <c:axId val="1826231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23416"/>
        <c:axId val="1826231112"/>
      </c:lineChart>
      <c:catAx>
        <c:axId val="1831523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3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23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2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0.212862181404175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-1.43920641624375E-16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0.0594141055902069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516888"/>
        <c:axId val="1870426920"/>
      </c:barChart>
      <c:catAx>
        <c:axId val="18275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42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42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751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0.0217780504032397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0.183538176977274</c:v>
                </c:pt>
                <c:pt idx="2">
                  <c:v>0.225167791780877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0.0217780504032397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87768"/>
        <c:axId val="1869891128"/>
      </c:barChart>
      <c:catAx>
        <c:axId val="18698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9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9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942968"/>
        <c:axId val="1869946488"/>
      </c:barChart>
      <c:catAx>
        <c:axId val="18699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94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0.142524462618587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-0.110891067213154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49096"/>
        <c:axId val="1869852440"/>
      </c:barChart>
      <c:catAx>
        <c:axId val="18698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4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0.00596228805847762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0.000866404492548258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0.0111056459732872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0.0159788464465699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0.100825682471731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0.213007450532556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0.406044866749689</c:v>
                </c:pt>
                <c:pt idx="2" formatCode="0.0%">
                  <c:v>0.138638799187511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606392"/>
        <c:axId val="1810729512"/>
      </c:barChart>
      <c:catAx>
        <c:axId val="18726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72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6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1932.303734352187</c:v>
                </c:pt>
                <c:pt idx="22">
                  <c:v>1932.303734352187</c:v>
                </c:pt>
                <c:pt idx="23">
                  <c:v>1932.303734352187</c:v>
                </c:pt>
                <c:pt idx="24">
                  <c:v>1932.303734352187</c:v>
                </c:pt>
                <c:pt idx="25">
                  <c:v>1932.303734352187</c:v>
                </c:pt>
                <c:pt idx="26">
                  <c:v>1932.303734352187</c:v>
                </c:pt>
                <c:pt idx="27">
                  <c:v>1932.303734352187</c:v>
                </c:pt>
                <c:pt idx="28">
                  <c:v>1932.303734352187</c:v>
                </c:pt>
                <c:pt idx="29">
                  <c:v>1932.303734352187</c:v>
                </c:pt>
                <c:pt idx="30">
                  <c:v>1932.303734352187</c:v>
                </c:pt>
                <c:pt idx="31">
                  <c:v>1932.303734352187</c:v>
                </c:pt>
                <c:pt idx="32">
                  <c:v>1932.303734352187</c:v>
                </c:pt>
                <c:pt idx="33">
                  <c:v>1932.303734352187</c:v>
                </c:pt>
                <c:pt idx="34">
                  <c:v>1932.303734352187</c:v>
                </c:pt>
                <c:pt idx="35">
                  <c:v>1932.303734352187</c:v>
                </c:pt>
                <c:pt idx="36">
                  <c:v>1932.303734352187</c:v>
                </c:pt>
                <c:pt idx="37">
                  <c:v>1932.303734352187</c:v>
                </c:pt>
                <c:pt idx="38">
                  <c:v>1932.303734352187</c:v>
                </c:pt>
                <c:pt idx="39">
                  <c:v>1932.303734352187</c:v>
                </c:pt>
                <c:pt idx="40">
                  <c:v>2629.044758617027</c:v>
                </c:pt>
                <c:pt idx="41">
                  <c:v>2629.044758617027</c:v>
                </c:pt>
                <c:pt idx="42">
                  <c:v>2629.044758617027</c:v>
                </c:pt>
                <c:pt idx="43">
                  <c:v>2629.044758617027</c:v>
                </c:pt>
                <c:pt idx="44">
                  <c:v>2629.044758617027</c:v>
                </c:pt>
                <c:pt idx="45">
                  <c:v>2629.044758617027</c:v>
                </c:pt>
                <c:pt idx="46">
                  <c:v>2629.044758617027</c:v>
                </c:pt>
                <c:pt idx="47">
                  <c:v>2629.044758617027</c:v>
                </c:pt>
                <c:pt idx="48">
                  <c:v>2629.044758617027</c:v>
                </c:pt>
                <c:pt idx="49">
                  <c:v>2629.044758617027</c:v>
                </c:pt>
                <c:pt idx="50">
                  <c:v>2629.044758617027</c:v>
                </c:pt>
                <c:pt idx="51">
                  <c:v>2629.044758617027</c:v>
                </c:pt>
                <c:pt idx="52">
                  <c:v>2629.044758617027</c:v>
                </c:pt>
                <c:pt idx="53">
                  <c:v>2629.044758617027</c:v>
                </c:pt>
                <c:pt idx="54">
                  <c:v>2629.044758617027</c:v>
                </c:pt>
                <c:pt idx="55">
                  <c:v>2629.044758617027</c:v>
                </c:pt>
                <c:pt idx="56">
                  <c:v>2629.044758617027</c:v>
                </c:pt>
                <c:pt idx="57">
                  <c:v>2629.044758617027</c:v>
                </c:pt>
                <c:pt idx="58">
                  <c:v>2629.044758617027</c:v>
                </c:pt>
                <c:pt idx="59">
                  <c:v>2629.044758617027</c:v>
                </c:pt>
                <c:pt idx="60">
                  <c:v>2629.044758617027</c:v>
                </c:pt>
                <c:pt idx="61">
                  <c:v>2629.044758617027</c:v>
                </c:pt>
                <c:pt idx="62">
                  <c:v>2629.044758617027</c:v>
                </c:pt>
                <c:pt idx="63">
                  <c:v>2629.044758617027</c:v>
                </c:pt>
                <c:pt idx="64">
                  <c:v>2629.044758617027</c:v>
                </c:pt>
                <c:pt idx="65">
                  <c:v>2629.044758617027</c:v>
                </c:pt>
                <c:pt idx="66">
                  <c:v>2629.044758617027</c:v>
                </c:pt>
                <c:pt idx="67">
                  <c:v>2629.044758617027</c:v>
                </c:pt>
                <c:pt idx="68">
                  <c:v>2629.044758617027</c:v>
                </c:pt>
                <c:pt idx="69">
                  <c:v>2629.044758617027</c:v>
                </c:pt>
                <c:pt idx="70">
                  <c:v>2629.044758617027</c:v>
                </c:pt>
                <c:pt idx="71">
                  <c:v>2629.044758617027</c:v>
                </c:pt>
                <c:pt idx="72">
                  <c:v>2629.044758617027</c:v>
                </c:pt>
                <c:pt idx="73">
                  <c:v>2629.044758617027</c:v>
                </c:pt>
                <c:pt idx="74">
                  <c:v>2629.044758617027</c:v>
                </c:pt>
                <c:pt idx="75">
                  <c:v>2629.044758617027</c:v>
                </c:pt>
                <c:pt idx="76">
                  <c:v>2629.044758617027</c:v>
                </c:pt>
                <c:pt idx="77">
                  <c:v>2629.044758617027</c:v>
                </c:pt>
                <c:pt idx="78">
                  <c:v>2629.044758617027</c:v>
                </c:pt>
                <c:pt idx="79">
                  <c:v>2351.337061039793</c:v>
                </c:pt>
                <c:pt idx="80">
                  <c:v>2351.337061039793</c:v>
                </c:pt>
                <c:pt idx="81">
                  <c:v>2351.337061039793</c:v>
                </c:pt>
                <c:pt idx="82">
                  <c:v>2351.337061039793</c:v>
                </c:pt>
                <c:pt idx="83">
                  <c:v>2351.337061039793</c:v>
                </c:pt>
                <c:pt idx="84">
                  <c:v>2351.337061039793</c:v>
                </c:pt>
                <c:pt idx="85">
                  <c:v>2351.337061039793</c:v>
                </c:pt>
                <c:pt idx="86">
                  <c:v>2351.337061039793</c:v>
                </c:pt>
                <c:pt idx="87">
                  <c:v>2351.337061039793</c:v>
                </c:pt>
                <c:pt idx="88">
                  <c:v>2351.337061039793</c:v>
                </c:pt>
                <c:pt idx="89">
                  <c:v>2351.337061039793</c:v>
                </c:pt>
                <c:pt idx="90">
                  <c:v>2351.337061039793</c:v>
                </c:pt>
                <c:pt idx="91">
                  <c:v>2351.337061039793</c:v>
                </c:pt>
                <c:pt idx="92">
                  <c:v>2351.337061039793</c:v>
                </c:pt>
                <c:pt idx="93">
                  <c:v>2351.337061039793</c:v>
                </c:pt>
                <c:pt idx="94">
                  <c:v>2351.337061039793</c:v>
                </c:pt>
                <c:pt idx="95">
                  <c:v>2351.337061039793</c:v>
                </c:pt>
                <c:pt idx="96">
                  <c:v>2351.337061039793</c:v>
                </c:pt>
                <c:pt idx="97">
                  <c:v>2351.337061039793</c:v>
                </c:pt>
                <c:pt idx="98">
                  <c:v>2351.337061039793</c:v>
                </c:pt>
                <c:pt idx="99">
                  <c:v>2351.337061039793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  <c:pt idx="10">
                  <c:v>17.3260234160342</c:v>
                </c:pt>
                <c:pt idx="11">
                  <c:v>17.3260234160342</c:v>
                </c:pt>
                <c:pt idx="12">
                  <c:v>17.3260234160342</c:v>
                </c:pt>
                <c:pt idx="13">
                  <c:v>17.3260234160342</c:v>
                </c:pt>
                <c:pt idx="14">
                  <c:v>17.3260234160342</c:v>
                </c:pt>
                <c:pt idx="15">
                  <c:v>17.3260234160342</c:v>
                </c:pt>
                <c:pt idx="16">
                  <c:v>17.3260234160342</c:v>
                </c:pt>
                <c:pt idx="17">
                  <c:v>17.3260234160342</c:v>
                </c:pt>
                <c:pt idx="18">
                  <c:v>17.3260234160342</c:v>
                </c:pt>
                <c:pt idx="19">
                  <c:v>17.3260234160342</c:v>
                </c:pt>
                <c:pt idx="20">
                  <c:v>17.3260234160342</c:v>
                </c:pt>
                <c:pt idx="21">
                  <c:v>17.3260234160342</c:v>
                </c:pt>
                <c:pt idx="22">
                  <c:v>17.3260234160342</c:v>
                </c:pt>
                <c:pt idx="23">
                  <c:v>17.3260234160342</c:v>
                </c:pt>
                <c:pt idx="24">
                  <c:v>17.3260234160342</c:v>
                </c:pt>
                <c:pt idx="25">
                  <c:v>17.3260234160342</c:v>
                </c:pt>
                <c:pt idx="26">
                  <c:v>17.3260234160342</c:v>
                </c:pt>
                <c:pt idx="27">
                  <c:v>17.3260234160342</c:v>
                </c:pt>
                <c:pt idx="28">
                  <c:v>17.3260234160342</c:v>
                </c:pt>
                <c:pt idx="29">
                  <c:v>17.3260234160342</c:v>
                </c:pt>
                <c:pt idx="30">
                  <c:v>17.3260234160342</c:v>
                </c:pt>
                <c:pt idx="31">
                  <c:v>17.3260234160342</c:v>
                </c:pt>
                <c:pt idx="32">
                  <c:v>17.3260234160342</c:v>
                </c:pt>
                <c:pt idx="33">
                  <c:v>17.3260234160342</c:v>
                </c:pt>
                <c:pt idx="34">
                  <c:v>17.3260234160342</c:v>
                </c:pt>
                <c:pt idx="35">
                  <c:v>17.3260234160342</c:v>
                </c:pt>
                <c:pt idx="36">
                  <c:v>17.3260234160342</c:v>
                </c:pt>
                <c:pt idx="37">
                  <c:v>17.3260234160342</c:v>
                </c:pt>
                <c:pt idx="38">
                  <c:v>17.3260234160342</c:v>
                </c:pt>
                <c:pt idx="39">
                  <c:v>17.3260234160342</c:v>
                </c:pt>
                <c:pt idx="40">
                  <c:v>184.8109164376982</c:v>
                </c:pt>
                <c:pt idx="41">
                  <c:v>184.8109164376982</c:v>
                </c:pt>
                <c:pt idx="42">
                  <c:v>184.8109164376982</c:v>
                </c:pt>
                <c:pt idx="43">
                  <c:v>184.8109164376982</c:v>
                </c:pt>
                <c:pt idx="44">
                  <c:v>184.8109164376982</c:v>
                </c:pt>
                <c:pt idx="45">
                  <c:v>184.8109164376982</c:v>
                </c:pt>
                <c:pt idx="46">
                  <c:v>184.8109164376982</c:v>
                </c:pt>
                <c:pt idx="47">
                  <c:v>184.8109164376982</c:v>
                </c:pt>
                <c:pt idx="48">
                  <c:v>184.8109164376982</c:v>
                </c:pt>
                <c:pt idx="49">
                  <c:v>184.8109164376982</c:v>
                </c:pt>
                <c:pt idx="50">
                  <c:v>184.8109164376982</c:v>
                </c:pt>
                <c:pt idx="51">
                  <c:v>184.8109164376982</c:v>
                </c:pt>
                <c:pt idx="52">
                  <c:v>184.8109164376982</c:v>
                </c:pt>
                <c:pt idx="53">
                  <c:v>184.8109164376982</c:v>
                </c:pt>
                <c:pt idx="54">
                  <c:v>184.8109164376982</c:v>
                </c:pt>
                <c:pt idx="55">
                  <c:v>184.8109164376982</c:v>
                </c:pt>
                <c:pt idx="56">
                  <c:v>184.8109164376982</c:v>
                </c:pt>
                <c:pt idx="57">
                  <c:v>184.8109164376982</c:v>
                </c:pt>
                <c:pt idx="58">
                  <c:v>184.8109164376982</c:v>
                </c:pt>
                <c:pt idx="59">
                  <c:v>184.8109164376982</c:v>
                </c:pt>
                <c:pt idx="60">
                  <c:v>184.8109164376982</c:v>
                </c:pt>
                <c:pt idx="61">
                  <c:v>184.8109164376982</c:v>
                </c:pt>
                <c:pt idx="62">
                  <c:v>184.8109164376982</c:v>
                </c:pt>
                <c:pt idx="63">
                  <c:v>184.8109164376982</c:v>
                </c:pt>
                <c:pt idx="64">
                  <c:v>184.8109164376982</c:v>
                </c:pt>
                <c:pt idx="65">
                  <c:v>184.8109164376982</c:v>
                </c:pt>
                <c:pt idx="66">
                  <c:v>184.8109164376982</c:v>
                </c:pt>
                <c:pt idx="67">
                  <c:v>184.8109164376982</c:v>
                </c:pt>
                <c:pt idx="68">
                  <c:v>184.8109164376982</c:v>
                </c:pt>
                <c:pt idx="69">
                  <c:v>184.8109164376982</c:v>
                </c:pt>
                <c:pt idx="70">
                  <c:v>184.8109164376982</c:v>
                </c:pt>
                <c:pt idx="71">
                  <c:v>184.8109164376982</c:v>
                </c:pt>
                <c:pt idx="72">
                  <c:v>184.8109164376982</c:v>
                </c:pt>
                <c:pt idx="73">
                  <c:v>184.8109164376982</c:v>
                </c:pt>
                <c:pt idx="74">
                  <c:v>184.8109164376982</c:v>
                </c:pt>
                <c:pt idx="75">
                  <c:v>184.8109164376982</c:v>
                </c:pt>
                <c:pt idx="76">
                  <c:v>184.8109164376982</c:v>
                </c:pt>
                <c:pt idx="77">
                  <c:v>184.8109164376982</c:v>
                </c:pt>
                <c:pt idx="78">
                  <c:v>184.8109164376982</c:v>
                </c:pt>
                <c:pt idx="79">
                  <c:v>171.6101366921483</c:v>
                </c:pt>
                <c:pt idx="80">
                  <c:v>171.6101366921483</c:v>
                </c:pt>
                <c:pt idx="81">
                  <c:v>171.6101366921483</c:v>
                </c:pt>
                <c:pt idx="82">
                  <c:v>171.6101366921483</c:v>
                </c:pt>
                <c:pt idx="83">
                  <c:v>171.6101366921483</c:v>
                </c:pt>
                <c:pt idx="84">
                  <c:v>171.6101366921483</c:v>
                </c:pt>
                <c:pt idx="85">
                  <c:v>171.6101366921483</c:v>
                </c:pt>
                <c:pt idx="86">
                  <c:v>171.6101366921483</c:v>
                </c:pt>
                <c:pt idx="87">
                  <c:v>171.6101366921483</c:v>
                </c:pt>
                <c:pt idx="88">
                  <c:v>171.6101366921483</c:v>
                </c:pt>
                <c:pt idx="89">
                  <c:v>171.6101366921483</c:v>
                </c:pt>
                <c:pt idx="90">
                  <c:v>171.6101366921483</c:v>
                </c:pt>
                <c:pt idx="91">
                  <c:v>171.6101366921483</c:v>
                </c:pt>
                <c:pt idx="92">
                  <c:v>171.6101366921483</c:v>
                </c:pt>
                <c:pt idx="93">
                  <c:v>171.6101366921483</c:v>
                </c:pt>
                <c:pt idx="94">
                  <c:v>171.6101366921483</c:v>
                </c:pt>
                <c:pt idx="95">
                  <c:v>171.6101366921483</c:v>
                </c:pt>
                <c:pt idx="96">
                  <c:v>171.6101366921483</c:v>
                </c:pt>
                <c:pt idx="97">
                  <c:v>171.6101366921483</c:v>
                </c:pt>
                <c:pt idx="98">
                  <c:v>171.6101366921483</c:v>
                </c:pt>
                <c:pt idx="99">
                  <c:v>171.6101366921483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616.364579446992</c:v>
                </c:pt>
                <c:pt idx="22">
                  <c:v>616.364579446992</c:v>
                </c:pt>
                <c:pt idx="23">
                  <c:v>616.364579446992</c:v>
                </c:pt>
                <c:pt idx="24">
                  <c:v>616.364579446992</c:v>
                </c:pt>
                <c:pt idx="25">
                  <c:v>616.364579446992</c:v>
                </c:pt>
                <c:pt idx="26">
                  <c:v>616.364579446992</c:v>
                </c:pt>
                <c:pt idx="27">
                  <c:v>616.364579446992</c:v>
                </c:pt>
                <c:pt idx="28">
                  <c:v>616.364579446992</c:v>
                </c:pt>
                <c:pt idx="29">
                  <c:v>616.364579446992</c:v>
                </c:pt>
                <c:pt idx="30">
                  <c:v>616.364579446992</c:v>
                </c:pt>
                <c:pt idx="31">
                  <c:v>616.364579446992</c:v>
                </c:pt>
                <c:pt idx="32">
                  <c:v>616.364579446992</c:v>
                </c:pt>
                <c:pt idx="33">
                  <c:v>616.364579446992</c:v>
                </c:pt>
                <c:pt idx="34">
                  <c:v>616.364579446992</c:v>
                </c:pt>
                <c:pt idx="35">
                  <c:v>616.364579446992</c:v>
                </c:pt>
                <c:pt idx="36">
                  <c:v>616.364579446992</c:v>
                </c:pt>
                <c:pt idx="37">
                  <c:v>616.364579446992</c:v>
                </c:pt>
                <c:pt idx="38">
                  <c:v>616.364579446992</c:v>
                </c:pt>
                <c:pt idx="39">
                  <c:v>616.364579446992</c:v>
                </c:pt>
                <c:pt idx="40">
                  <c:v>1332.80577216576</c:v>
                </c:pt>
                <c:pt idx="41">
                  <c:v>1332.80577216576</c:v>
                </c:pt>
                <c:pt idx="42">
                  <c:v>1332.80577216576</c:v>
                </c:pt>
                <c:pt idx="43">
                  <c:v>1332.80577216576</c:v>
                </c:pt>
                <c:pt idx="44">
                  <c:v>1332.80577216576</c:v>
                </c:pt>
                <c:pt idx="45">
                  <c:v>1332.80577216576</c:v>
                </c:pt>
                <c:pt idx="46">
                  <c:v>1332.80577216576</c:v>
                </c:pt>
                <c:pt idx="47">
                  <c:v>1332.80577216576</c:v>
                </c:pt>
                <c:pt idx="48">
                  <c:v>1332.80577216576</c:v>
                </c:pt>
                <c:pt idx="49">
                  <c:v>1332.80577216576</c:v>
                </c:pt>
                <c:pt idx="50">
                  <c:v>1332.80577216576</c:v>
                </c:pt>
                <c:pt idx="51">
                  <c:v>1332.80577216576</c:v>
                </c:pt>
                <c:pt idx="52">
                  <c:v>1332.80577216576</c:v>
                </c:pt>
                <c:pt idx="53">
                  <c:v>1332.80577216576</c:v>
                </c:pt>
                <c:pt idx="54">
                  <c:v>1332.80577216576</c:v>
                </c:pt>
                <c:pt idx="55">
                  <c:v>1332.80577216576</c:v>
                </c:pt>
                <c:pt idx="56">
                  <c:v>1332.80577216576</c:v>
                </c:pt>
                <c:pt idx="57">
                  <c:v>1332.80577216576</c:v>
                </c:pt>
                <c:pt idx="58">
                  <c:v>1332.80577216576</c:v>
                </c:pt>
                <c:pt idx="59">
                  <c:v>1332.80577216576</c:v>
                </c:pt>
                <c:pt idx="60">
                  <c:v>1332.80577216576</c:v>
                </c:pt>
                <c:pt idx="61">
                  <c:v>1332.80577216576</c:v>
                </c:pt>
                <c:pt idx="62">
                  <c:v>1332.80577216576</c:v>
                </c:pt>
                <c:pt idx="63">
                  <c:v>1332.80577216576</c:v>
                </c:pt>
                <c:pt idx="64">
                  <c:v>1332.80577216576</c:v>
                </c:pt>
                <c:pt idx="65">
                  <c:v>1332.80577216576</c:v>
                </c:pt>
                <c:pt idx="66">
                  <c:v>1332.80577216576</c:v>
                </c:pt>
                <c:pt idx="67">
                  <c:v>1332.80577216576</c:v>
                </c:pt>
                <c:pt idx="68">
                  <c:v>1332.80577216576</c:v>
                </c:pt>
                <c:pt idx="69">
                  <c:v>1332.80577216576</c:v>
                </c:pt>
                <c:pt idx="70">
                  <c:v>1332.80577216576</c:v>
                </c:pt>
                <c:pt idx="71">
                  <c:v>1332.80577216576</c:v>
                </c:pt>
                <c:pt idx="72">
                  <c:v>1332.80577216576</c:v>
                </c:pt>
                <c:pt idx="73">
                  <c:v>1332.80577216576</c:v>
                </c:pt>
                <c:pt idx="74">
                  <c:v>1332.80577216576</c:v>
                </c:pt>
                <c:pt idx="75">
                  <c:v>1332.80577216576</c:v>
                </c:pt>
                <c:pt idx="76">
                  <c:v>1332.80577216576</c:v>
                </c:pt>
                <c:pt idx="77">
                  <c:v>1332.80577216576</c:v>
                </c:pt>
                <c:pt idx="78">
                  <c:v>1332.80577216576</c:v>
                </c:pt>
                <c:pt idx="79">
                  <c:v>1866.326413692672</c:v>
                </c:pt>
                <c:pt idx="80">
                  <c:v>1866.326413692672</c:v>
                </c:pt>
                <c:pt idx="81">
                  <c:v>1866.326413692672</c:v>
                </c:pt>
                <c:pt idx="82">
                  <c:v>1866.326413692672</c:v>
                </c:pt>
                <c:pt idx="83">
                  <c:v>1866.326413692672</c:v>
                </c:pt>
                <c:pt idx="84">
                  <c:v>1866.326413692672</c:v>
                </c:pt>
                <c:pt idx="85">
                  <c:v>1866.326413692672</c:v>
                </c:pt>
                <c:pt idx="86">
                  <c:v>1866.326413692672</c:v>
                </c:pt>
                <c:pt idx="87">
                  <c:v>1866.326413692672</c:v>
                </c:pt>
                <c:pt idx="88">
                  <c:v>1866.326413692672</c:v>
                </c:pt>
                <c:pt idx="89">
                  <c:v>1866.326413692672</c:v>
                </c:pt>
                <c:pt idx="90">
                  <c:v>1866.326413692672</c:v>
                </c:pt>
                <c:pt idx="91">
                  <c:v>1866.326413692672</c:v>
                </c:pt>
                <c:pt idx="92">
                  <c:v>1866.326413692672</c:v>
                </c:pt>
                <c:pt idx="93">
                  <c:v>1866.326413692672</c:v>
                </c:pt>
                <c:pt idx="94">
                  <c:v>1866.326413692672</c:v>
                </c:pt>
                <c:pt idx="95">
                  <c:v>1866.326413692672</c:v>
                </c:pt>
                <c:pt idx="96">
                  <c:v>1866.326413692672</c:v>
                </c:pt>
                <c:pt idx="97">
                  <c:v>1866.326413692672</c:v>
                </c:pt>
                <c:pt idx="98">
                  <c:v>1866.326413692672</c:v>
                </c:pt>
                <c:pt idx="99">
                  <c:v>1866.326413692672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7276.929834734366</c:v>
                </c:pt>
                <c:pt idx="22">
                  <c:v>7276.929834734366</c:v>
                </c:pt>
                <c:pt idx="23">
                  <c:v>7276.929834734366</c:v>
                </c:pt>
                <c:pt idx="24">
                  <c:v>7276.929834734366</c:v>
                </c:pt>
                <c:pt idx="25">
                  <c:v>7276.929834734366</c:v>
                </c:pt>
                <c:pt idx="26">
                  <c:v>7276.929834734366</c:v>
                </c:pt>
                <c:pt idx="27">
                  <c:v>7276.929834734366</c:v>
                </c:pt>
                <c:pt idx="28">
                  <c:v>7276.929834734366</c:v>
                </c:pt>
                <c:pt idx="29">
                  <c:v>7276.929834734366</c:v>
                </c:pt>
                <c:pt idx="30">
                  <c:v>7276.929834734366</c:v>
                </c:pt>
                <c:pt idx="31">
                  <c:v>7276.929834734366</c:v>
                </c:pt>
                <c:pt idx="32">
                  <c:v>7276.929834734366</c:v>
                </c:pt>
                <c:pt idx="33">
                  <c:v>7276.929834734366</c:v>
                </c:pt>
                <c:pt idx="34">
                  <c:v>7276.929834734366</c:v>
                </c:pt>
                <c:pt idx="35">
                  <c:v>7276.929834734366</c:v>
                </c:pt>
                <c:pt idx="36">
                  <c:v>7276.929834734366</c:v>
                </c:pt>
                <c:pt idx="37">
                  <c:v>7276.929834734366</c:v>
                </c:pt>
                <c:pt idx="38">
                  <c:v>7276.929834734366</c:v>
                </c:pt>
                <c:pt idx="39">
                  <c:v>7276.929834734366</c:v>
                </c:pt>
                <c:pt idx="40">
                  <c:v>11435.17545458258</c:v>
                </c:pt>
                <c:pt idx="41">
                  <c:v>11435.17545458258</c:v>
                </c:pt>
                <c:pt idx="42">
                  <c:v>11435.17545458258</c:v>
                </c:pt>
                <c:pt idx="43">
                  <c:v>11435.17545458258</c:v>
                </c:pt>
                <c:pt idx="44">
                  <c:v>11435.17545458258</c:v>
                </c:pt>
                <c:pt idx="45">
                  <c:v>11435.17545458258</c:v>
                </c:pt>
                <c:pt idx="46">
                  <c:v>11435.17545458258</c:v>
                </c:pt>
                <c:pt idx="47">
                  <c:v>11435.17545458258</c:v>
                </c:pt>
                <c:pt idx="48">
                  <c:v>11435.17545458258</c:v>
                </c:pt>
                <c:pt idx="49">
                  <c:v>11435.17545458258</c:v>
                </c:pt>
                <c:pt idx="50">
                  <c:v>11435.17545458258</c:v>
                </c:pt>
                <c:pt idx="51">
                  <c:v>11435.17545458258</c:v>
                </c:pt>
                <c:pt idx="52">
                  <c:v>11435.17545458258</c:v>
                </c:pt>
                <c:pt idx="53">
                  <c:v>11435.17545458258</c:v>
                </c:pt>
                <c:pt idx="54">
                  <c:v>11435.17545458258</c:v>
                </c:pt>
                <c:pt idx="55">
                  <c:v>11435.17545458258</c:v>
                </c:pt>
                <c:pt idx="56">
                  <c:v>11435.17545458258</c:v>
                </c:pt>
                <c:pt idx="57">
                  <c:v>11435.17545458258</c:v>
                </c:pt>
                <c:pt idx="58">
                  <c:v>11435.17545458258</c:v>
                </c:pt>
                <c:pt idx="59">
                  <c:v>11435.17545458258</c:v>
                </c:pt>
                <c:pt idx="60">
                  <c:v>11435.17545458258</c:v>
                </c:pt>
                <c:pt idx="61">
                  <c:v>11435.17545458258</c:v>
                </c:pt>
                <c:pt idx="62">
                  <c:v>11435.17545458258</c:v>
                </c:pt>
                <c:pt idx="63">
                  <c:v>11435.17545458258</c:v>
                </c:pt>
                <c:pt idx="64">
                  <c:v>11435.17545458258</c:v>
                </c:pt>
                <c:pt idx="65">
                  <c:v>11435.17545458258</c:v>
                </c:pt>
                <c:pt idx="66">
                  <c:v>11435.17545458258</c:v>
                </c:pt>
                <c:pt idx="67">
                  <c:v>11435.17545458258</c:v>
                </c:pt>
                <c:pt idx="68">
                  <c:v>11435.17545458258</c:v>
                </c:pt>
                <c:pt idx="69">
                  <c:v>11435.17545458258</c:v>
                </c:pt>
                <c:pt idx="70">
                  <c:v>11435.17545458258</c:v>
                </c:pt>
                <c:pt idx="71">
                  <c:v>11435.17545458258</c:v>
                </c:pt>
                <c:pt idx="72">
                  <c:v>11435.17545458258</c:v>
                </c:pt>
                <c:pt idx="73">
                  <c:v>11435.17545458258</c:v>
                </c:pt>
                <c:pt idx="74">
                  <c:v>11435.17545458258</c:v>
                </c:pt>
                <c:pt idx="75">
                  <c:v>11435.17545458258</c:v>
                </c:pt>
                <c:pt idx="76">
                  <c:v>11435.17545458258</c:v>
                </c:pt>
                <c:pt idx="77">
                  <c:v>11435.17545458258</c:v>
                </c:pt>
                <c:pt idx="78">
                  <c:v>11435.17545458258</c:v>
                </c:pt>
                <c:pt idx="79">
                  <c:v>17029.00587175933</c:v>
                </c:pt>
                <c:pt idx="80">
                  <c:v>17029.00587175933</c:v>
                </c:pt>
                <c:pt idx="81">
                  <c:v>17029.00587175933</c:v>
                </c:pt>
                <c:pt idx="82">
                  <c:v>17029.00587175933</c:v>
                </c:pt>
                <c:pt idx="83">
                  <c:v>17029.00587175933</c:v>
                </c:pt>
                <c:pt idx="84">
                  <c:v>17029.00587175933</c:v>
                </c:pt>
                <c:pt idx="85">
                  <c:v>17029.00587175933</c:v>
                </c:pt>
                <c:pt idx="86">
                  <c:v>17029.00587175933</c:v>
                </c:pt>
                <c:pt idx="87">
                  <c:v>17029.00587175933</c:v>
                </c:pt>
                <c:pt idx="88">
                  <c:v>17029.00587175933</c:v>
                </c:pt>
                <c:pt idx="89">
                  <c:v>17029.00587175933</c:v>
                </c:pt>
                <c:pt idx="90">
                  <c:v>17029.00587175933</c:v>
                </c:pt>
                <c:pt idx="91">
                  <c:v>17029.00587175933</c:v>
                </c:pt>
                <c:pt idx="92">
                  <c:v>17029.00587175933</c:v>
                </c:pt>
                <c:pt idx="93">
                  <c:v>17029.00587175933</c:v>
                </c:pt>
                <c:pt idx="94">
                  <c:v>17029.00587175933</c:v>
                </c:pt>
                <c:pt idx="95">
                  <c:v>17029.00587175933</c:v>
                </c:pt>
                <c:pt idx="96">
                  <c:v>17029.00587175933</c:v>
                </c:pt>
                <c:pt idx="97">
                  <c:v>17029.00587175933</c:v>
                </c:pt>
                <c:pt idx="98">
                  <c:v>17029.00587175933</c:v>
                </c:pt>
                <c:pt idx="99">
                  <c:v>17029.00587175933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105.3044960546299</c:v>
                </c:pt>
                <c:pt idx="31">
                  <c:v>105.3044960546299</c:v>
                </c:pt>
                <c:pt idx="32">
                  <c:v>105.3044960546299</c:v>
                </c:pt>
                <c:pt idx="33">
                  <c:v>105.3044960546299</c:v>
                </c:pt>
                <c:pt idx="34">
                  <c:v>105.3044960546299</c:v>
                </c:pt>
                <c:pt idx="35">
                  <c:v>105.3044960546299</c:v>
                </c:pt>
                <c:pt idx="36">
                  <c:v>105.3044960546299</c:v>
                </c:pt>
                <c:pt idx="37">
                  <c:v>105.3044960546299</c:v>
                </c:pt>
                <c:pt idx="38">
                  <c:v>105.3044960546299</c:v>
                </c:pt>
                <c:pt idx="39">
                  <c:v>105.3044960546299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105.30449605463</c:v>
                </c:pt>
                <c:pt idx="61">
                  <c:v>105.30449605463</c:v>
                </c:pt>
                <c:pt idx="62">
                  <c:v>105.30449605463</c:v>
                </c:pt>
                <c:pt idx="63">
                  <c:v>105.30449605463</c:v>
                </c:pt>
                <c:pt idx="64">
                  <c:v>105.30449605463</c:v>
                </c:pt>
                <c:pt idx="65">
                  <c:v>105.30449605463</c:v>
                </c:pt>
                <c:pt idx="66">
                  <c:v>105.30449605463</c:v>
                </c:pt>
                <c:pt idx="67">
                  <c:v>105.30449605463</c:v>
                </c:pt>
                <c:pt idx="68">
                  <c:v>105.30449605463</c:v>
                </c:pt>
                <c:pt idx="69">
                  <c:v>105.30449605463</c:v>
                </c:pt>
                <c:pt idx="70">
                  <c:v>105.30449605463</c:v>
                </c:pt>
                <c:pt idx="71">
                  <c:v>105.30449605463</c:v>
                </c:pt>
                <c:pt idx="72">
                  <c:v>105.30449605463</c:v>
                </c:pt>
                <c:pt idx="73">
                  <c:v>105.30449605463</c:v>
                </c:pt>
                <c:pt idx="74">
                  <c:v>105.30449605463</c:v>
                </c:pt>
                <c:pt idx="75">
                  <c:v>105.30449605463</c:v>
                </c:pt>
                <c:pt idx="76">
                  <c:v>105.30449605463</c:v>
                </c:pt>
                <c:pt idx="77">
                  <c:v>105.30449605463</c:v>
                </c:pt>
                <c:pt idx="78">
                  <c:v>105.30449605463</c:v>
                </c:pt>
                <c:pt idx="79">
                  <c:v>160.4639939880075</c:v>
                </c:pt>
                <c:pt idx="80">
                  <c:v>160.4639939880075</c:v>
                </c:pt>
                <c:pt idx="81">
                  <c:v>160.4639939880075</c:v>
                </c:pt>
                <c:pt idx="82">
                  <c:v>160.4639939880075</c:v>
                </c:pt>
                <c:pt idx="83">
                  <c:v>160.4639939880075</c:v>
                </c:pt>
                <c:pt idx="84">
                  <c:v>160.4639939880075</c:v>
                </c:pt>
                <c:pt idx="85">
                  <c:v>160.4639939880075</c:v>
                </c:pt>
                <c:pt idx="86">
                  <c:v>160.4639939880075</c:v>
                </c:pt>
                <c:pt idx="87">
                  <c:v>160.4639939880075</c:v>
                </c:pt>
                <c:pt idx="88">
                  <c:v>160.4639939880075</c:v>
                </c:pt>
                <c:pt idx="89">
                  <c:v>160.4639939880075</c:v>
                </c:pt>
                <c:pt idx="90">
                  <c:v>160.4639939880075</c:v>
                </c:pt>
                <c:pt idx="91">
                  <c:v>160.4639939880075</c:v>
                </c:pt>
                <c:pt idx="92">
                  <c:v>160.4639939880075</c:v>
                </c:pt>
                <c:pt idx="93">
                  <c:v>160.4639939880075</c:v>
                </c:pt>
                <c:pt idx="94">
                  <c:v>160.4639939880075</c:v>
                </c:pt>
                <c:pt idx="95">
                  <c:v>160.4639939880075</c:v>
                </c:pt>
                <c:pt idx="96">
                  <c:v>160.4639939880075</c:v>
                </c:pt>
                <c:pt idx="97">
                  <c:v>160.4639939880075</c:v>
                </c:pt>
                <c:pt idx="98">
                  <c:v>160.4639939880075</c:v>
                </c:pt>
                <c:pt idx="99">
                  <c:v>160.4639939880075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1871.210528931694</c:v>
                </c:pt>
                <c:pt idx="22">
                  <c:v>1871.210528931694</c:v>
                </c:pt>
                <c:pt idx="23">
                  <c:v>1871.210528931694</c:v>
                </c:pt>
                <c:pt idx="24">
                  <c:v>1871.210528931694</c:v>
                </c:pt>
                <c:pt idx="25">
                  <c:v>1871.210528931694</c:v>
                </c:pt>
                <c:pt idx="26">
                  <c:v>1871.210528931694</c:v>
                </c:pt>
                <c:pt idx="27">
                  <c:v>1871.210528931694</c:v>
                </c:pt>
                <c:pt idx="28">
                  <c:v>1871.210528931694</c:v>
                </c:pt>
                <c:pt idx="29">
                  <c:v>1871.210528931694</c:v>
                </c:pt>
                <c:pt idx="30">
                  <c:v>1871.210528931694</c:v>
                </c:pt>
                <c:pt idx="31">
                  <c:v>1871.210528931694</c:v>
                </c:pt>
                <c:pt idx="32">
                  <c:v>1871.210528931694</c:v>
                </c:pt>
                <c:pt idx="33">
                  <c:v>1871.210528931694</c:v>
                </c:pt>
                <c:pt idx="34">
                  <c:v>1871.210528931694</c:v>
                </c:pt>
                <c:pt idx="35">
                  <c:v>1871.210528931694</c:v>
                </c:pt>
                <c:pt idx="36">
                  <c:v>1871.210528931694</c:v>
                </c:pt>
                <c:pt idx="37">
                  <c:v>1871.210528931694</c:v>
                </c:pt>
                <c:pt idx="38">
                  <c:v>1871.210528931694</c:v>
                </c:pt>
                <c:pt idx="39">
                  <c:v>1871.210528931694</c:v>
                </c:pt>
                <c:pt idx="40">
                  <c:v>1247.473685954463</c:v>
                </c:pt>
                <c:pt idx="41">
                  <c:v>1247.473685954463</c:v>
                </c:pt>
                <c:pt idx="42">
                  <c:v>1247.473685954463</c:v>
                </c:pt>
                <c:pt idx="43">
                  <c:v>1247.473685954463</c:v>
                </c:pt>
                <c:pt idx="44">
                  <c:v>1247.473685954463</c:v>
                </c:pt>
                <c:pt idx="45">
                  <c:v>1247.473685954463</c:v>
                </c:pt>
                <c:pt idx="46">
                  <c:v>1247.473685954463</c:v>
                </c:pt>
                <c:pt idx="47">
                  <c:v>1247.473685954463</c:v>
                </c:pt>
                <c:pt idx="48">
                  <c:v>1247.473685954463</c:v>
                </c:pt>
                <c:pt idx="49">
                  <c:v>1247.473685954463</c:v>
                </c:pt>
                <c:pt idx="50">
                  <c:v>1247.473685954463</c:v>
                </c:pt>
                <c:pt idx="51">
                  <c:v>1247.473685954463</c:v>
                </c:pt>
                <c:pt idx="52">
                  <c:v>1247.473685954463</c:v>
                </c:pt>
                <c:pt idx="53">
                  <c:v>1247.473685954463</c:v>
                </c:pt>
                <c:pt idx="54">
                  <c:v>1247.473685954463</c:v>
                </c:pt>
                <c:pt idx="55">
                  <c:v>1247.473685954463</c:v>
                </c:pt>
                <c:pt idx="56">
                  <c:v>1247.473685954463</c:v>
                </c:pt>
                <c:pt idx="57">
                  <c:v>1247.473685954463</c:v>
                </c:pt>
                <c:pt idx="58">
                  <c:v>1247.473685954463</c:v>
                </c:pt>
                <c:pt idx="59">
                  <c:v>1247.473685954463</c:v>
                </c:pt>
                <c:pt idx="60">
                  <c:v>1247.473685954463</c:v>
                </c:pt>
                <c:pt idx="61">
                  <c:v>1247.473685954463</c:v>
                </c:pt>
                <c:pt idx="62">
                  <c:v>1247.473685954463</c:v>
                </c:pt>
                <c:pt idx="63">
                  <c:v>1247.473685954463</c:v>
                </c:pt>
                <c:pt idx="64">
                  <c:v>1247.473685954463</c:v>
                </c:pt>
                <c:pt idx="65">
                  <c:v>1247.473685954463</c:v>
                </c:pt>
                <c:pt idx="66">
                  <c:v>1247.473685954463</c:v>
                </c:pt>
                <c:pt idx="67">
                  <c:v>1247.473685954463</c:v>
                </c:pt>
                <c:pt idx="68">
                  <c:v>1247.473685954463</c:v>
                </c:pt>
                <c:pt idx="69">
                  <c:v>1247.473685954463</c:v>
                </c:pt>
                <c:pt idx="70">
                  <c:v>1247.473685954463</c:v>
                </c:pt>
                <c:pt idx="71">
                  <c:v>1247.473685954463</c:v>
                </c:pt>
                <c:pt idx="72">
                  <c:v>1247.473685954463</c:v>
                </c:pt>
                <c:pt idx="73">
                  <c:v>1247.473685954463</c:v>
                </c:pt>
                <c:pt idx="74">
                  <c:v>1247.473685954463</c:v>
                </c:pt>
                <c:pt idx="75">
                  <c:v>1247.473685954463</c:v>
                </c:pt>
                <c:pt idx="76">
                  <c:v>1247.473685954463</c:v>
                </c:pt>
                <c:pt idx="77">
                  <c:v>1247.473685954463</c:v>
                </c:pt>
                <c:pt idx="78">
                  <c:v>1247.473685954463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58294.64335634822</c:v>
                </c:pt>
                <c:pt idx="80">
                  <c:v>58294.64335634822</c:v>
                </c:pt>
                <c:pt idx="81">
                  <c:v>58294.64335634822</c:v>
                </c:pt>
                <c:pt idx="82">
                  <c:v>58294.64335634822</c:v>
                </c:pt>
                <c:pt idx="83">
                  <c:v>58294.64335634822</c:v>
                </c:pt>
                <c:pt idx="84">
                  <c:v>58294.64335634822</c:v>
                </c:pt>
                <c:pt idx="85">
                  <c:v>58294.64335634822</c:v>
                </c:pt>
                <c:pt idx="86">
                  <c:v>58294.64335634822</c:v>
                </c:pt>
                <c:pt idx="87">
                  <c:v>58294.64335634822</c:v>
                </c:pt>
                <c:pt idx="88">
                  <c:v>58294.64335634822</c:v>
                </c:pt>
                <c:pt idx="89">
                  <c:v>58294.64335634822</c:v>
                </c:pt>
                <c:pt idx="90">
                  <c:v>58294.64335634822</c:v>
                </c:pt>
                <c:pt idx="91">
                  <c:v>58294.64335634822</c:v>
                </c:pt>
                <c:pt idx="92">
                  <c:v>58294.64335634822</c:v>
                </c:pt>
                <c:pt idx="93">
                  <c:v>58294.64335634822</c:v>
                </c:pt>
                <c:pt idx="94">
                  <c:v>58294.64335634822</c:v>
                </c:pt>
                <c:pt idx="95">
                  <c:v>58294.64335634822</c:v>
                </c:pt>
                <c:pt idx="96">
                  <c:v>58294.64335634822</c:v>
                </c:pt>
                <c:pt idx="97">
                  <c:v>58294.64335634822</c:v>
                </c:pt>
                <c:pt idx="98">
                  <c:v>58294.64335634822</c:v>
                </c:pt>
                <c:pt idx="99">
                  <c:v>58294.64335634822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3234.191037659719</c:v>
                </c:pt>
                <c:pt idx="41">
                  <c:v>3234.191037659719</c:v>
                </c:pt>
                <c:pt idx="42">
                  <c:v>3234.191037659719</c:v>
                </c:pt>
                <c:pt idx="43">
                  <c:v>3234.191037659719</c:v>
                </c:pt>
                <c:pt idx="44">
                  <c:v>3234.191037659719</c:v>
                </c:pt>
                <c:pt idx="45">
                  <c:v>3234.191037659719</c:v>
                </c:pt>
                <c:pt idx="46">
                  <c:v>3234.191037659719</c:v>
                </c:pt>
                <c:pt idx="47">
                  <c:v>3234.191037659719</c:v>
                </c:pt>
                <c:pt idx="48">
                  <c:v>3234.191037659719</c:v>
                </c:pt>
                <c:pt idx="49">
                  <c:v>3234.191037659719</c:v>
                </c:pt>
                <c:pt idx="50">
                  <c:v>3234.191037659719</c:v>
                </c:pt>
                <c:pt idx="51">
                  <c:v>3234.191037659719</c:v>
                </c:pt>
                <c:pt idx="52">
                  <c:v>3234.191037659719</c:v>
                </c:pt>
                <c:pt idx="53">
                  <c:v>3234.191037659719</c:v>
                </c:pt>
                <c:pt idx="54">
                  <c:v>3234.191037659719</c:v>
                </c:pt>
                <c:pt idx="55">
                  <c:v>3234.191037659719</c:v>
                </c:pt>
                <c:pt idx="56">
                  <c:v>3234.191037659719</c:v>
                </c:pt>
                <c:pt idx="57">
                  <c:v>3234.191037659719</c:v>
                </c:pt>
                <c:pt idx="58">
                  <c:v>3234.191037659719</c:v>
                </c:pt>
                <c:pt idx="59">
                  <c:v>3234.191037659719</c:v>
                </c:pt>
                <c:pt idx="60">
                  <c:v>3234.191037659719</c:v>
                </c:pt>
                <c:pt idx="61">
                  <c:v>3234.191037659719</c:v>
                </c:pt>
                <c:pt idx="62">
                  <c:v>3234.191037659719</c:v>
                </c:pt>
                <c:pt idx="63">
                  <c:v>3234.191037659719</c:v>
                </c:pt>
                <c:pt idx="64">
                  <c:v>3234.191037659719</c:v>
                </c:pt>
                <c:pt idx="65">
                  <c:v>3234.191037659719</c:v>
                </c:pt>
                <c:pt idx="66">
                  <c:v>3234.191037659719</c:v>
                </c:pt>
                <c:pt idx="67">
                  <c:v>3234.191037659719</c:v>
                </c:pt>
                <c:pt idx="68">
                  <c:v>3234.191037659719</c:v>
                </c:pt>
                <c:pt idx="69">
                  <c:v>3234.191037659719</c:v>
                </c:pt>
                <c:pt idx="70">
                  <c:v>3234.191037659719</c:v>
                </c:pt>
                <c:pt idx="71">
                  <c:v>3234.191037659719</c:v>
                </c:pt>
                <c:pt idx="72">
                  <c:v>3234.191037659719</c:v>
                </c:pt>
                <c:pt idx="73">
                  <c:v>3234.191037659719</c:v>
                </c:pt>
                <c:pt idx="74">
                  <c:v>3234.191037659719</c:v>
                </c:pt>
                <c:pt idx="75">
                  <c:v>3234.191037659719</c:v>
                </c:pt>
                <c:pt idx="76">
                  <c:v>3234.191037659719</c:v>
                </c:pt>
                <c:pt idx="77">
                  <c:v>3234.191037659719</c:v>
                </c:pt>
                <c:pt idx="78">
                  <c:v>3234.191037659719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1586.541902733082</c:v>
                </c:pt>
                <c:pt idx="31">
                  <c:v>1586.541902733082</c:v>
                </c:pt>
                <c:pt idx="32">
                  <c:v>1586.541902733082</c:v>
                </c:pt>
                <c:pt idx="33">
                  <c:v>1586.541902733082</c:v>
                </c:pt>
                <c:pt idx="34">
                  <c:v>1586.541902733082</c:v>
                </c:pt>
                <c:pt idx="35">
                  <c:v>1586.541902733082</c:v>
                </c:pt>
                <c:pt idx="36">
                  <c:v>1586.541902733082</c:v>
                </c:pt>
                <c:pt idx="37">
                  <c:v>1586.541902733082</c:v>
                </c:pt>
                <c:pt idx="38">
                  <c:v>1586.541902733082</c:v>
                </c:pt>
                <c:pt idx="39">
                  <c:v>1586.541902733082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1586.541902733083</c:v>
                </c:pt>
                <c:pt idx="61">
                  <c:v>1586.541902733083</c:v>
                </c:pt>
                <c:pt idx="62">
                  <c:v>1586.541902733083</c:v>
                </c:pt>
                <c:pt idx="63">
                  <c:v>1586.541902733083</c:v>
                </c:pt>
                <c:pt idx="64">
                  <c:v>1586.541902733083</c:v>
                </c:pt>
                <c:pt idx="65">
                  <c:v>1586.541902733083</c:v>
                </c:pt>
                <c:pt idx="66">
                  <c:v>1586.541902733083</c:v>
                </c:pt>
                <c:pt idx="67">
                  <c:v>1586.541902733083</c:v>
                </c:pt>
                <c:pt idx="68">
                  <c:v>1586.541902733083</c:v>
                </c:pt>
                <c:pt idx="69">
                  <c:v>1586.541902733083</c:v>
                </c:pt>
                <c:pt idx="70">
                  <c:v>1586.541902733083</c:v>
                </c:pt>
                <c:pt idx="71">
                  <c:v>1586.541902733083</c:v>
                </c:pt>
                <c:pt idx="72">
                  <c:v>1586.541902733083</c:v>
                </c:pt>
                <c:pt idx="73">
                  <c:v>1586.541902733083</c:v>
                </c:pt>
                <c:pt idx="74">
                  <c:v>1586.541902733083</c:v>
                </c:pt>
                <c:pt idx="75">
                  <c:v>1586.541902733083</c:v>
                </c:pt>
                <c:pt idx="76">
                  <c:v>1586.541902733083</c:v>
                </c:pt>
                <c:pt idx="77">
                  <c:v>1586.541902733083</c:v>
                </c:pt>
                <c:pt idx="78">
                  <c:v>1586.541902733083</c:v>
                </c:pt>
                <c:pt idx="79">
                  <c:v>1450.552596784532</c:v>
                </c:pt>
                <c:pt idx="80">
                  <c:v>1450.552596784532</c:v>
                </c:pt>
                <c:pt idx="81">
                  <c:v>1450.552596784532</c:v>
                </c:pt>
                <c:pt idx="82">
                  <c:v>1450.552596784532</c:v>
                </c:pt>
                <c:pt idx="83">
                  <c:v>1450.552596784532</c:v>
                </c:pt>
                <c:pt idx="84">
                  <c:v>1450.552596784532</c:v>
                </c:pt>
                <c:pt idx="85">
                  <c:v>1450.552596784532</c:v>
                </c:pt>
                <c:pt idx="86">
                  <c:v>1450.552596784532</c:v>
                </c:pt>
                <c:pt idx="87">
                  <c:v>1450.552596784532</c:v>
                </c:pt>
                <c:pt idx="88">
                  <c:v>1450.552596784532</c:v>
                </c:pt>
                <c:pt idx="89">
                  <c:v>1450.552596784532</c:v>
                </c:pt>
                <c:pt idx="90">
                  <c:v>1450.552596784532</c:v>
                </c:pt>
                <c:pt idx="91">
                  <c:v>1450.552596784532</c:v>
                </c:pt>
                <c:pt idx="92">
                  <c:v>1450.552596784532</c:v>
                </c:pt>
                <c:pt idx="93">
                  <c:v>1450.552596784532</c:v>
                </c:pt>
                <c:pt idx="94">
                  <c:v>1450.552596784532</c:v>
                </c:pt>
                <c:pt idx="95">
                  <c:v>1450.552596784532</c:v>
                </c:pt>
                <c:pt idx="96">
                  <c:v>1450.552596784532</c:v>
                </c:pt>
                <c:pt idx="97">
                  <c:v>1450.552596784532</c:v>
                </c:pt>
                <c:pt idx="98">
                  <c:v>1450.552596784532</c:v>
                </c:pt>
                <c:pt idx="99">
                  <c:v>1450.552596784532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24769.2830755625</c:v>
                </c:pt>
                <c:pt idx="22">
                  <c:v>24769.2830755625</c:v>
                </c:pt>
                <c:pt idx="23">
                  <c:v>24769.2830755625</c:v>
                </c:pt>
                <c:pt idx="24">
                  <c:v>24769.2830755625</c:v>
                </c:pt>
                <c:pt idx="25">
                  <c:v>24769.2830755625</c:v>
                </c:pt>
                <c:pt idx="26">
                  <c:v>24769.2830755625</c:v>
                </c:pt>
                <c:pt idx="27">
                  <c:v>24769.2830755625</c:v>
                </c:pt>
                <c:pt idx="28">
                  <c:v>24769.2830755625</c:v>
                </c:pt>
                <c:pt idx="29">
                  <c:v>24769.2830755625</c:v>
                </c:pt>
                <c:pt idx="30">
                  <c:v>24769.2830755625</c:v>
                </c:pt>
                <c:pt idx="31">
                  <c:v>24769.2830755625</c:v>
                </c:pt>
                <c:pt idx="32">
                  <c:v>24769.2830755625</c:v>
                </c:pt>
                <c:pt idx="33">
                  <c:v>24769.2830755625</c:v>
                </c:pt>
                <c:pt idx="34">
                  <c:v>24769.2830755625</c:v>
                </c:pt>
                <c:pt idx="35">
                  <c:v>24769.2830755625</c:v>
                </c:pt>
                <c:pt idx="36">
                  <c:v>24769.2830755625</c:v>
                </c:pt>
                <c:pt idx="37">
                  <c:v>24769.2830755625</c:v>
                </c:pt>
                <c:pt idx="38">
                  <c:v>24769.2830755625</c:v>
                </c:pt>
                <c:pt idx="39">
                  <c:v>24769.2830755625</c:v>
                </c:pt>
                <c:pt idx="40">
                  <c:v>24928.68249099002</c:v>
                </c:pt>
                <c:pt idx="41">
                  <c:v>24928.68249099002</c:v>
                </c:pt>
                <c:pt idx="42">
                  <c:v>24928.68249099002</c:v>
                </c:pt>
                <c:pt idx="43">
                  <c:v>24928.68249099002</c:v>
                </c:pt>
                <c:pt idx="44">
                  <c:v>24928.68249099002</c:v>
                </c:pt>
                <c:pt idx="45">
                  <c:v>24928.68249099002</c:v>
                </c:pt>
                <c:pt idx="46">
                  <c:v>24928.68249099002</c:v>
                </c:pt>
                <c:pt idx="47">
                  <c:v>24928.68249099002</c:v>
                </c:pt>
                <c:pt idx="48">
                  <c:v>24928.68249099002</c:v>
                </c:pt>
                <c:pt idx="49">
                  <c:v>24928.68249099002</c:v>
                </c:pt>
                <c:pt idx="50">
                  <c:v>24928.68249099002</c:v>
                </c:pt>
                <c:pt idx="51">
                  <c:v>24928.68249099002</c:v>
                </c:pt>
                <c:pt idx="52">
                  <c:v>24928.68249099002</c:v>
                </c:pt>
                <c:pt idx="53">
                  <c:v>24928.68249099002</c:v>
                </c:pt>
                <c:pt idx="54">
                  <c:v>24928.68249099002</c:v>
                </c:pt>
                <c:pt idx="55">
                  <c:v>24928.68249099002</c:v>
                </c:pt>
                <c:pt idx="56">
                  <c:v>24928.68249099002</c:v>
                </c:pt>
                <c:pt idx="57">
                  <c:v>24928.68249099002</c:v>
                </c:pt>
                <c:pt idx="58">
                  <c:v>24928.68249099002</c:v>
                </c:pt>
                <c:pt idx="59">
                  <c:v>24928.68249099002</c:v>
                </c:pt>
                <c:pt idx="60">
                  <c:v>24928.68249099002</c:v>
                </c:pt>
                <c:pt idx="61">
                  <c:v>24928.68249099002</c:v>
                </c:pt>
                <c:pt idx="62">
                  <c:v>24928.68249099002</c:v>
                </c:pt>
                <c:pt idx="63">
                  <c:v>24928.68249099002</c:v>
                </c:pt>
                <c:pt idx="64">
                  <c:v>24928.68249099002</c:v>
                </c:pt>
                <c:pt idx="65">
                  <c:v>24928.68249099002</c:v>
                </c:pt>
                <c:pt idx="66">
                  <c:v>24928.68249099002</c:v>
                </c:pt>
                <c:pt idx="67">
                  <c:v>24928.68249099002</c:v>
                </c:pt>
                <c:pt idx="68">
                  <c:v>24928.68249099002</c:v>
                </c:pt>
                <c:pt idx="69">
                  <c:v>24928.68249099002</c:v>
                </c:pt>
                <c:pt idx="70">
                  <c:v>24928.68249099002</c:v>
                </c:pt>
                <c:pt idx="71">
                  <c:v>24928.68249099002</c:v>
                </c:pt>
                <c:pt idx="72">
                  <c:v>24928.68249099002</c:v>
                </c:pt>
                <c:pt idx="73">
                  <c:v>24928.68249099002</c:v>
                </c:pt>
                <c:pt idx="74">
                  <c:v>24928.68249099002</c:v>
                </c:pt>
                <c:pt idx="75">
                  <c:v>24928.68249099002</c:v>
                </c:pt>
                <c:pt idx="76">
                  <c:v>24928.68249099002</c:v>
                </c:pt>
                <c:pt idx="77">
                  <c:v>24928.68249099002</c:v>
                </c:pt>
                <c:pt idx="78">
                  <c:v>24928.68249099002</c:v>
                </c:pt>
                <c:pt idx="79">
                  <c:v>26311.79418883</c:v>
                </c:pt>
                <c:pt idx="80">
                  <c:v>26311.79418883</c:v>
                </c:pt>
                <c:pt idx="81">
                  <c:v>26311.79418883</c:v>
                </c:pt>
                <c:pt idx="82">
                  <c:v>26311.79418883</c:v>
                </c:pt>
                <c:pt idx="83">
                  <c:v>26311.79418883</c:v>
                </c:pt>
                <c:pt idx="84">
                  <c:v>26311.79418883</c:v>
                </c:pt>
                <c:pt idx="85">
                  <c:v>26311.79418883</c:v>
                </c:pt>
                <c:pt idx="86">
                  <c:v>26311.79418883</c:v>
                </c:pt>
                <c:pt idx="87">
                  <c:v>26311.79418883</c:v>
                </c:pt>
                <c:pt idx="88">
                  <c:v>26311.79418883</c:v>
                </c:pt>
                <c:pt idx="89">
                  <c:v>26311.79418883</c:v>
                </c:pt>
                <c:pt idx="90">
                  <c:v>26311.79418883</c:v>
                </c:pt>
                <c:pt idx="91">
                  <c:v>26311.79418883</c:v>
                </c:pt>
                <c:pt idx="92">
                  <c:v>26311.79418883</c:v>
                </c:pt>
                <c:pt idx="93">
                  <c:v>26311.79418883</c:v>
                </c:pt>
                <c:pt idx="94">
                  <c:v>26311.79418883</c:v>
                </c:pt>
                <c:pt idx="95">
                  <c:v>26311.79418883</c:v>
                </c:pt>
                <c:pt idx="96">
                  <c:v>26311.79418883</c:v>
                </c:pt>
                <c:pt idx="97">
                  <c:v>26311.79418883</c:v>
                </c:pt>
                <c:pt idx="98">
                  <c:v>26311.79418883</c:v>
                </c:pt>
                <c:pt idx="99">
                  <c:v>26311.79418883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760"/>
        <c:axId val="-20692110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760"/>
        <c:axId val="-20692110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43996.80804301898</c:v>
                </c:pt>
                <c:pt idx="8">
                  <c:v>44275.3830736993</c:v>
                </c:pt>
                <c:pt idx="9">
                  <c:v>44553.9581043796</c:v>
                </c:pt>
                <c:pt idx="10">
                  <c:v>44832.53313505992</c:v>
                </c:pt>
                <c:pt idx="11">
                  <c:v>45111.10816574024</c:v>
                </c:pt>
                <c:pt idx="12">
                  <c:v>45389.68319642055</c:v>
                </c:pt>
                <c:pt idx="13">
                  <c:v>45668.25822710086</c:v>
                </c:pt>
                <c:pt idx="14">
                  <c:v>45946.83325778118</c:v>
                </c:pt>
                <c:pt idx="15">
                  <c:v>46225.4082884615</c:v>
                </c:pt>
                <c:pt idx="16">
                  <c:v>46503.9833191418</c:v>
                </c:pt>
                <c:pt idx="17">
                  <c:v>46782.55834982212</c:v>
                </c:pt>
                <c:pt idx="18">
                  <c:v>47061.13338050244</c:v>
                </c:pt>
                <c:pt idx="19">
                  <c:v>47339.70841118276</c:v>
                </c:pt>
                <c:pt idx="20">
                  <c:v>47618.28344186307</c:v>
                </c:pt>
                <c:pt idx="21">
                  <c:v>47896.85847254338</c:v>
                </c:pt>
                <c:pt idx="22">
                  <c:v>48175.4335032237</c:v>
                </c:pt>
                <c:pt idx="23">
                  <c:v>48454.008533904</c:v>
                </c:pt>
                <c:pt idx="24">
                  <c:v>48732.58356458433</c:v>
                </c:pt>
                <c:pt idx="25">
                  <c:v>49011.15859526464</c:v>
                </c:pt>
                <c:pt idx="26">
                  <c:v>49289.73362594495</c:v>
                </c:pt>
                <c:pt idx="27">
                  <c:v>49568.30865662527</c:v>
                </c:pt>
                <c:pt idx="28">
                  <c:v>49846.88368730558</c:v>
                </c:pt>
                <c:pt idx="29">
                  <c:v>50125.4587179859</c:v>
                </c:pt>
                <c:pt idx="30">
                  <c:v>50404.03374866621</c:v>
                </c:pt>
                <c:pt idx="31">
                  <c:v>50682.60877934652</c:v>
                </c:pt>
                <c:pt idx="32">
                  <c:v>50961.18381002684</c:v>
                </c:pt>
                <c:pt idx="33">
                  <c:v>51239.75884070716</c:v>
                </c:pt>
                <c:pt idx="34">
                  <c:v>51518.33387138747</c:v>
                </c:pt>
                <c:pt idx="35">
                  <c:v>51796.90890206779</c:v>
                </c:pt>
                <c:pt idx="36">
                  <c:v>52075.4839327481</c:v>
                </c:pt>
                <c:pt idx="37">
                  <c:v>52354.0589634284</c:v>
                </c:pt>
                <c:pt idx="38">
                  <c:v>52632.63399410873</c:v>
                </c:pt>
                <c:pt idx="39">
                  <c:v>52911.20902478904</c:v>
                </c:pt>
                <c:pt idx="40">
                  <c:v>53189.78405546935</c:v>
                </c:pt>
                <c:pt idx="41">
                  <c:v>53468.35908614967</c:v>
                </c:pt>
                <c:pt idx="42">
                  <c:v>53746.93411682998</c:v>
                </c:pt>
                <c:pt idx="43">
                  <c:v>54025.5091475103</c:v>
                </c:pt>
                <c:pt idx="44">
                  <c:v>54304.08417819061</c:v>
                </c:pt>
                <c:pt idx="45">
                  <c:v>54582.65920887092</c:v>
                </c:pt>
                <c:pt idx="46">
                  <c:v>54861.23423955125</c:v>
                </c:pt>
                <c:pt idx="47">
                  <c:v>55877.77528596213</c:v>
                </c:pt>
                <c:pt idx="48">
                  <c:v>57632.28234810357</c:v>
                </c:pt>
                <c:pt idx="49">
                  <c:v>59386.78941024501</c:v>
                </c:pt>
                <c:pt idx="50">
                  <c:v>61141.29647238645</c:v>
                </c:pt>
                <c:pt idx="51">
                  <c:v>62895.8035345279</c:v>
                </c:pt>
                <c:pt idx="52">
                  <c:v>64650.31059666934</c:v>
                </c:pt>
                <c:pt idx="53">
                  <c:v>66404.81765881079</c:v>
                </c:pt>
                <c:pt idx="54">
                  <c:v>68159.3247209522</c:v>
                </c:pt>
                <c:pt idx="55">
                  <c:v>69913.83178309367</c:v>
                </c:pt>
                <c:pt idx="56">
                  <c:v>71668.3388452351</c:v>
                </c:pt>
                <c:pt idx="57">
                  <c:v>73422.84590737656</c:v>
                </c:pt>
                <c:pt idx="58">
                  <c:v>75177.35296951799</c:v>
                </c:pt>
                <c:pt idx="59">
                  <c:v>76931.86003165944</c:v>
                </c:pt>
                <c:pt idx="60">
                  <c:v>78686.36709380089</c:v>
                </c:pt>
                <c:pt idx="61">
                  <c:v>80440.8741559423</c:v>
                </c:pt>
                <c:pt idx="62">
                  <c:v>82195.38121808377</c:v>
                </c:pt>
                <c:pt idx="63">
                  <c:v>83949.88828022521</c:v>
                </c:pt>
                <c:pt idx="64">
                  <c:v>85704.39534236665</c:v>
                </c:pt>
                <c:pt idx="65">
                  <c:v>87458.9024045081</c:v>
                </c:pt>
                <c:pt idx="66">
                  <c:v>89213.40946664955</c:v>
                </c:pt>
                <c:pt idx="67">
                  <c:v>90967.91652879099</c:v>
                </c:pt>
                <c:pt idx="68">
                  <c:v>92722.42359093242</c:v>
                </c:pt>
                <c:pt idx="69">
                  <c:v>94476.93065307387</c:v>
                </c:pt>
                <c:pt idx="70">
                  <c:v>96231.43771521531</c:v>
                </c:pt>
                <c:pt idx="71">
                  <c:v>97985.94477735675</c:v>
                </c:pt>
                <c:pt idx="72">
                  <c:v>99740.4518394982</c:v>
                </c:pt>
                <c:pt idx="73">
                  <c:v>101494.9589016396</c:v>
                </c:pt>
                <c:pt idx="74">
                  <c:v>103249.4659637811</c:v>
                </c:pt>
                <c:pt idx="75">
                  <c:v>105003.9730259225</c:v>
                </c:pt>
                <c:pt idx="76">
                  <c:v>106758.480088064</c:v>
                </c:pt>
                <c:pt idx="77">
                  <c:v>102510.222494414</c:v>
                </c:pt>
                <c:pt idx="78">
                  <c:v>92259.2002449726</c:v>
                </c:pt>
                <c:pt idx="79">
                  <c:v>82008.1779955312</c:v>
                </c:pt>
                <c:pt idx="80">
                  <c:v>71757.1557460898</c:v>
                </c:pt>
                <c:pt idx="81">
                  <c:v>61506.1334966484</c:v>
                </c:pt>
                <c:pt idx="82">
                  <c:v>51255.111247207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88760"/>
        <c:axId val="-2069211096"/>
      </c:scatterChart>
      <c:catAx>
        <c:axId val="-2069588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21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21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588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1949.942747624715</c:v>
                </c:pt>
                <c:pt idx="22">
                  <c:v>1967.581760897242</c:v>
                </c:pt>
                <c:pt idx="23">
                  <c:v>1985.22077416977</c:v>
                </c:pt>
                <c:pt idx="24">
                  <c:v>2002.859787442298</c:v>
                </c:pt>
                <c:pt idx="25">
                  <c:v>2020.498800714825</c:v>
                </c:pt>
                <c:pt idx="26">
                  <c:v>2038.137813987353</c:v>
                </c:pt>
                <c:pt idx="27">
                  <c:v>2055.776827259881</c:v>
                </c:pt>
                <c:pt idx="28">
                  <c:v>2073.415840532408</c:v>
                </c:pt>
                <c:pt idx="29">
                  <c:v>2091.054853804936</c:v>
                </c:pt>
                <c:pt idx="30">
                  <c:v>2108.693867077463</c:v>
                </c:pt>
                <c:pt idx="31">
                  <c:v>2126.332880349991</c:v>
                </c:pt>
                <c:pt idx="32">
                  <c:v>2143.971893622518</c:v>
                </c:pt>
                <c:pt idx="33">
                  <c:v>2161.610906895046</c:v>
                </c:pt>
                <c:pt idx="34">
                  <c:v>2179.249920167573</c:v>
                </c:pt>
                <c:pt idx="35">
                  <c:v>2196.888933440101</c:v>
                </c:pt>
                <c:pt idx="36">
                  <c:v>2214.527946712628</c:v>
                </c:pt>
                <c:pt idx="37">
                  <c:v>2232.166959985156</c:v>
                </c:pt>
                <c:pt idx="38">
                  <c:v>2249.805973257684</c:v>
                </c:pt>
                <c:pt idx="39">
                  <c:v>2267.444986530211</c:v>
                </c:pt>
                <c:pt idx="40">
                  <c:v>2285.08399980274</c:v>
                </c:pt>
                <c:pt idx="41">
                  <c:v>2302.723013075266</c:v>
                </c:pt>
                <c:pt idx="42">
                  <c:v>2320.362026347794</c:v>
                </c:pt>
                <c:pt idx="43">
                  <c:v>2338.001039620322</c:v>
                </c:pt>
                <c:pt idx="44">
                  <c:v>2355.64005289285</c:v>
                </c:pt>
                <c:pt idx="45">
                  <c:v>2373.279066165377</c:v>
                </c:pt>
                <c:pt idx="46">
                  <c:v>2390.918079437904</c:v>
                </c:pt>
                <c:pt idx="47">
                  <c:v>2408.557092710432</c:v>
                </c:pt>
                <c:pt idx="48">
                  <c:v>2426.19610598296</c:v>
                </c:pt>
                <c:pt idx="49">
                  <c:v>2443.835119255487</c:v>
                </c:pt>
                <c:pt idx="50">
                  <c:v>2461.474132528014</c:v>
                </c:pt>
                <c:pt idx="51">
                  <c:v>2479.113145800542</c:v>
                </c:pt>
                <c:pt idx="52">
                  <c:v>2496.75215907307</c:v>
                </c:pt>
                <c:pt idx="53">
                  <c:v>2514.391172345597</c:v>
                </c:pt>
                <c:pt idx="54">
                  <c:v>2532.030185618125</c:v>
                </c:pt>
                <c:pt idx="55">
                  <c:v>2549.669198890652</c:v>
                </c:pt>
                <c:pt idx="56">
                  <c:v>2567.30821216318</c:v>
                </c:pt>
                <c:pt idx="57">
                  <c:v>2584.947225435708</c:v>
                </c:pt>
                <c:pt idx="58">
                  <c:v>2602.586238708235</c:v>
                </c:pt>
                <c:pt idx="59">
                  <c:v>2620.225251980763</c:v>
                </c:pt>
                <c:pt idx="60">
                  <c:v>2624.41629699074</c:v>
                </c:pt>
                <c:pt idx="61">
                  <c:v>2615.159373738165</c:v>
                </c:pt>
                <c:pt idx="62">
                  <c:v>2605.902450485591</c:v>
                </c:pt>
                <c:pt idx="63">
                  <c:v>2596.645527233016</c:v>
                </c:pt>
                <c:pt idx="64">
                  <c:v>2587.388603980442</c:v>
                </c:pt>
                <c:pt idx="65">
                  <c:v>2578.131680727867</c:v>
                </c:pt>
                <c:pt idx="66">
                  <c:v>2568.874757475293</c:v>
                </c:pt>
                <c:pt idx="67">
                  <c:v>2559.617834222718</c:v>
                </c:pt>
                <c:pt idx="68">
                  <c:v>2550.360910970143</c:v>
                </c:pt>
                <c:pt idx="69">
                  <c:v>2541.103987717569</c:v>
                </c:pt>
                <c:pt idx="70">
                  <c:v>2531.847064464995</c:v>
                </c:pt>
                <c:pt idx="71">
                  <c:v>2522.59014121242</c:v>
                </c:pt>
                <c:pt idx="72">
                  <c:v>2513.333217959846</c:v>
                </c:pt>
                <c:pt idx="73">
                  <c:v>2504.076294707271</c:v>
                </c:pt>
                <c:pt idx="74">
                  <c:v>2494.819371454697</c:v>
                </c:pt>
                <c:pt idx="75">
                  <c:v>2485.562448202123</c:v>
                </c:pt>
                <c:pt idx="76">
                  <c:v>2476.305524949548</c:v>
                </c:pt>
                <c:pt idx="77">
                  <c:v>2467.048601696973</c:v>
                </c:pt>
                <c:pt idx="78">
                  <c:v>2457.7916784444</c:v>
                </c:pt>
                <c:pt idx="79">
                  <c:v>2448.534755191825</c:v>
                </c:pt>
                <c:pt idx="80">
                  <c:v>2439.27783193925</c:v>
                </c:pt>
                <c:pt idx="81">
                  <c:v>2430.020908686676</c:v>
                </c:pt>
                <c:pt idx="82">
                  <c:v>2420.763985434101</c:v>
                </c:pt>
                <c:pt idx="83">
                  <c:v>2411.507062181527</c:v>
                </c:pt>
                <c:pt idx="84">
                  <c:v>2402.250138928952</c:v>
                </c:pt>
                <c:pt idx="85">
                  <c:v>2392.993215676378</c:v>
                </c:pt>
                <c:pt idx="86">
                  <c:v>2383.736292423804</c:v>
                </c:pt>
                <c:pt idx="87">
                  <c:v>2374.479369171229</c:v>
                </c:pt>
                <c:pt idx="88">
                  <c:v>2365.222445918655</c:v>
                </c:pt>
                <c:pt idx="89">
                  <c:v>2355.96552266608</c:v>
                </c:pt>
                <c:pt idx="90">
                  <c:v>2239.368629561708</c:v>
                </c:pt>
                <c:pt idx="91">
                  <c:v>2015.431766605537</c:v>
                </c:pt>
                <c:pt idx="92">
                  <c:v>1791.494903649366</c:v>
                </c:pt>
                <c:pt idx="93">
                  <c:v>1567.558040693195</c:v>
                </c:pt>
                <c:pt idx="94">
                  <c:v>1343.621177737024</c:v>
                </c:pt>
                <c:pt idx="95">
                  <c:v>1119.684314780854</c:v>
                </c:pt>
                <c:pt idx="96">
                  <c:v>895.747451824683</c:v>
                </c:pt>
                <c:pt idx="97">
                  <c:v>671.8105888685122</c:v>
                </c:pt>
                <c:pt idx="98">
                  <c:v>447.8737259123416</c:v>
                </c:pt>
                <c:pt idx="99">
                  <c:v>223.9368629561709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  <c:pt idx="10">
                  <c:v>17.3260234160342</c:v>
                </c:pt>
                <c:pt idx="11">
                  <c:v>17.3260234160342</c:v>
                </c:pt>
                <c:pt idx="12">
                  <c:v>17.3260234160342</c:v>
                </c:pt>
                <c:pt idx="13">
                  <c:v>17.3260234160342</c:v>
                </c:pt>
                <c:pt idx="14">
                  <c:v>17.3260234160342</c:v>
                </c:pt>
                <c:pt idx="15">
                  <c:v>17.3260234160342</c:v>
                </c:pt>
                <c:pt idx="16">
                  <c:v>17.3260234160342</c:v>
                </c:pt>
                <c:pt idx="17">
                  <c:v>17.3260234160342</c:v>
                </c:pt>
                <c:pt idx="18">
                  <c:v>17.3260234160342</c:v>
                </c:pt>
                <c:pt idx="19">
                  <c:v>17.3260234160342</c:v>
                </c:pt>
                <c:pt idx="20">
                  <c:v>17.3260234160342</c:v>
                </c:pt>
                <c:pt idx="21">
                  <c:v>21.56614729000038</c:v>
                </c:pt>
                <c:pt idx="22">
                  <c:v>25.80627116396656</c:v>
                </c:pt>
                <c:pt idx="23">
                  <c:v>30.04639503793273</c:v>
                </c:pt>
                <c:pt idx="24">
                  <c:v>34.2865189118989</c:v>
                </c:pt>
                <c:pt idx="25">
                  <c:v>38.5266427858651</c:v>
                </c:pt>
                <c:pt idx="26">
                  <c:v>42.76676665983126</c:v>
                </c:pt>
                <c:pt idx="27">
                  <c:v>47.00689053379745</c:v>
                </c:pt>
                <c:pt idx="28">
                  <c:v>51.24701440776362</c:v>
                </c:pt>
                <c:pt idx="29">
                  <c:v>55.4871382817298</c:v>
                </c:pt>
                <c:pt idx="30">
                  <c:v>59.72726215569597</c:v>
                </c:pt>
                <c:pt idx="31">
                  <c:v>63.96738602966215</c:v>
                </c:pt>
                <c:pt idx="32">
                  <c:v>68.20750990362833</c:v>
                </c:pt>
                <c:pt idx="33">
                  <c:v>72.4476337775945</c:v>
                </c:pt>
                <c:pt idx="34">
                  <c:v>76.68775765156067</c:v>
                </c:pt>
                <c:pt idx="35">
                  <c:v>80.92788152552686</c:v>
                </c:pt>
                <c:pt idx="36">
                  <c:v>85.16800539949304</c:v>
                </c:pt>
                <c:pt idx="37">
                  <c:v>89.40812927345921</c:v>
                </c:pt>
                <c:pt idx="38">
                  <c:v>93.64825314742539</c:v>
                </c:pt>
                <c:pt idx="39">
                  <c:v>97.88837702139156</c:v>
                </c:pt>
                <c:pt idx="40">
                  <c:v>102.1285008953577</c:v>
                </c:pt>
                <c:pt idx="41">
                  <c:v>106.368624769324</c:v>
                </c:pt>
                <c:pt idx="42">
                  <c:v>110.6087486432901</c:v>
                </c:pt>
                <c:pt idx="43">
                  <c:v>114.8488725172563</c:v>
                </c:pt>
                <c:pt idx="44">
                  <c:v>119.0889963912225</c:v>
                </c:pt>
                <c:pt idx="45">
                  <c:v>123.3291202651886</c:v>
                </c:pt>
                <c:pt idx="46">
                  <c:v>127.5692441391548</c:v>
                </c:pt>
                <c:pt idx="47">
                  <c:v>131.809368013121</c:v>
                </c:pt>
                <c:pt idx="48">
                  <c:v>136.0494918870872</c:v>
                </c:pt>
                <c:pt idx="49">
                  <c:v>140.2896157610533</c:v>
                </c:pt>
                <c:pt idx="50">
                  <c:v>144.5297396350195</c:v>
                </c:pt>
                <c:pt idx="51">
                  <c:v>148.7698635089857</c:v>
                </c:pt>
                <c:pt idx="52">
                  <c:v>153.0099873829519</c:v>
                </c:pt>
                <c:pt idx="53">
                  <c:v>157.250111256918</c:v>
                </c:pt>
                <c:pt idx="54">
                  <c:v>161.4902351308842</c:v>
                </c:pt>
                <c:pt idx="55">
                  <c:v>165.7303590048504</c:v>
                </c:pt>
                <c:pt idx="56">
                  <c:v>169.9704828788166</c:v>
                </c:pt>
                <c:pt idx="57">
                  <c:v>174.2106067527828</c:v>
                </c:pt>
                <c:pt idx="58">
                  <c:v>178.4507306267489</c:v>
                </c:pt>
                <c:pt idx="59">
                  <c:v>182.6908545007151</c:v>
                </c:pt>
                <c:pt idx="60">
                  <c:v>184.590903441939</c:v>
                </c:pt>
                <c:pt idx="61">
                  <c:v>184.1508774504207</c:v>
                </c:pt>
                <c:pt idx="62">
                  <c:v>183.7108514589024</c:v>
                </c:pt>
                <c:pt idx="63">
                  <c:v>183.270825467384</c:v>
                </c:pt>
                <c:pt idx="64">
                  <c:v>182.8307994758657</c:v>
                </c:pt>
                <c:pt idx="65">
                  <c:v>182.3907734843474</c:v>
                </c:pt>
                <c:pt idx="66">
                  <c:v>181.9507474928291</c:v>
                </c:pt>
                <c:pt idx="67">
                  <c:v>181.5107215013107</c:v>
                </c:pt>
                <c:pt idx="68">
                  <c:v>181.0706955097924</c:v>
                </c:pt>
                <c:pt idx="69">
                  <c:v>180.6306695182741</c:v>
                </c:pt>
                <c:pt idx="70">
                  <c:v>180.1906435267557</c:v>
                </c:pt>
                <c:pt idx="71">
                  <c:v>179.7506175352374</c:v>
                </c:pt>
                <c:pt idx="72">
                  <c:v>179.3105915437191</c:v>
                </c:pt>
                <c:pt idx="73">
                  <c:v>178.8705655522007</c:v>
                </c:pt>
                <c:pt idx="74">
                  <c:v>178.4305395606824</c:v>
                </c:pt>
                <c:pt idx="75">
                  <c:v>177.9905135691641</c:v>
                </c:pt>
                <c:pt idx="76">
                  <c:v>177.5504875776457</c:v>
                </c:pt>
                <c:pt idx="77">
                  <c:v>177.1104615861274</c:v>
                </c:pt>
                <c:pt idx="78">
                  <c:v>176.6704355946091</c:v>
                </c:pt>
                <c:pt idx="79">
                  <c:v>176.2304096030907</c:v>
                </c:pt>
                <c:pt idx="80">
                  <c:v>175.7903836115724</c:v>
                </c:pt>
                <c:pt idx="81">
                  <c:v>175.3503576200541</c:v>
                </c:pt>
                <c:pt idx="82">
                  <c:v>174.9103316285358</c:v>
                </c:pt>
                <c:pt idx="83">
                  <c:v>174.4703056370174</c:v>
                </c:pt>
                <c:pt idx="84">
                  <c:v>174.0302796454991</c:v>
                </c:pt>
                <c:pt idx="85">
                  <c:v>173.5902536539808</c:v>
                </c:pt>
                <c:pt idx="86">
                  <c:v>173.1502276624624</c:v>
                </c:pt>
                <c:pt idx="87">
                  <c:v>172.7102016709441</c:v>
                </c:pt>
                <c:pt idx="88">
                  <c:v>172.2701756794258</c:v>
                </c:pt>
                <c:pt idx="89">
                  <c:v>171.8301496879074</c:v>
                </c:pt>
                <c:pt idx="90">
                  <c:v>163.4382254210936</c:v>
                </c:pt>
                <c:pt idx="91">
                  <c:v>147.0944028789842</c:v>
                </c:pt>
                <c:pt idx="92">
                  <c:v>130.7505803368749</c:v>
                </c:pt>
                <c:pt idx="93">
                  <c:v>114.4067577947655</c:v>
                </c:pt>
                <c:pt idx="94">
                  <c:v>98.06293525265616</c:v>
                </c:pt>
                <c:pt idx="95">
                  <c:v>81.7191127105468</c:v>
                </c:pt>
                <c:pt idx="96">
                  <c:v>65.37529016843744</c:v>
                </c:pt>
                <c:pt idx="97">
                  <c:v>49.03146762632808</c:v>
                </c:pt>
                <c:pt idx="98">
                  <c:v>32.6876450842187</c:v>
                </c:pt>
                <c:pt idx="99">
                  <c:v>16.34382254210936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634.5023311613912</c:v>
                </c:pt>
                <c:pt idx="22">
                  <c:v>652.6400828757904</c:v>
                </c:pt>
                <c:pt idx="23">
                  <c:v>670.7778345901896</c:v>
                </c:pt>
                <c:pt idx="24">
                  <c:v>688.9155863045888</c:v>
                </c:pt>
                <c:pt idx="25">
                  <c:v>707.053338018988</c:v>
                </c:pt>
                <c:pt idx="26">
                  <c:v>725.1910897333872</c:v>
                </c:pt>
                <c:pt idx="27">
                  <c:v>743.3288414477864</c:v>
                </c:pt>
                <c:pt idx="28">
                  <c:v>761.4665931621856</c:v>
                </c:pt>
                <c:pt idx="29">
                  <c:v>779.6043448765848</c:v>
                </c:pt>
                <c:pt idx="30">
                  <c:v>797.742096590984</c:v>
                </c:pt>
                <c:pt idx="31">
                  <c:v>815.8798483053832</c:v>
                </c:pt>
                <c:pt idx="32">
                  <c:v>834.0176000197823</c:v>
                </c:pt>
                <c:pt idx="33">
                  <c:v>852.1553517341815</c:v>
                </c:pt>
                <c:pt idx="34">
                  <c:v>870.2931034485807</c:v>
                </c:pt>
                <c:pt idx="35">
                  <c:v>888.4308551629799</c:v>
                </c:pt>
                <c:pt idx="36">
                  <c:v>906.5686068773791</c:v>
                </c:pt>
                <c:pt idx="37">
                  <c:v>924.7063585917783</c:v>
                </c:pt>
                <c:pt idx="38">
                  <c:v>942.8441103061775</c:v>
                </c:pt>
                <c:pt idx="39">
                  <c:v>960.9818620205767</c:v>
                </c:pt>
                <c:pt idx="40">
                  <c:v>979.1196137349759</c:v>
                </c:pt>
                <c:pt idx="41">
                  <c:v>997.2573654493751</c:v>
                </c:pt>
                <c:pt idx="42">
                  <c:v>1015.395117163774</c:v>
                </c:pt>
                <c:pt idx="43">
                  <c:v>1033.532868878174</c:v>
                </c:pt>
                <c:pt idx="44">
                  <c:v>1051.670620592573</c:v>
                </c:pt>
                <c:pt idx="45">
                  <c:v>1069.808372306972</c:v>
                </c:pt>
                <c:pt idx="46">
                  <c:v>1087.946124021371</c:v>
                </c:pt>
                <c:pt idx="47">
                  <c:v>1106.08387573577</c:v>
                </c:pt>
                <c:pt idx="48">
                  <c:v>1124.22162745017</c:v>
                </c:pt>
                <c:pt idx="49">
                  <c:v>1142.359379164569</c:v>
                </c:pt>
                <c:pt idx="50">
                  <c:v>1160.497130878968</c:v>
                </c:pt>
                <c:pt idx="51">
                  <c:v>1178.634882593367</c:v>
                </c:pt>
                <c:pt idx="52">
                  <c:v>1196.772634307766</c:v>
                </c:pt>
                <c:pt idx="53">
                  <c:v>1214.910386022166</c:v>
                </c:pt>
                <c:pt idx="54">
                  <c:v>1233.048137736565</c:v>
                </c:pt>
                <c:pt idx="55">
                  <c:v>1251.185889450964</c:v>
                </c:pt>
                <c:pt idx="56">
                  <c:v>1269.323641165363</c:v>
                </c:pt>
                <c:pt idx="57">
                  <c:v>1287.461392879762</c:v>
                </c:pt>
                <c:pt idx="58">
                  <c:v>1305.599144594162</c:v>
                </c:pt>
                <c:pt idx="59">
                  <c:v>1323.736896308561</c:v>
                </c:pt>
                <c:pt idx="60">
                  <c:v>1341.697782857876</c:v>
                </c:pt>
                <c:pt idx="61">
                  <c:v>1359.481804242106</c:v>
                </c:pt>
                <c:pt idx="62">
                  <c:v>1377.265825626336</c:v>
                </c:pt>
                <c:pt idx="63">
                  <c:v>1395.049847010567</c:v>
                </c:pt>
                <c:pt idx="64">
                  <c:v>1412.833868394797</c:v>
                </c:pt>
                <c:pt idx="65">
                  <c:v>1430.617889779028</c:v>
                </c:pt>
                <c:pt idx="66">
                  <c:v>1448.401911163258</c:v>
                </c:pt>
                <c:pt idx="67">
                  <c:v>1466.185932547488</c:v>
                </c:pt>
                <c:pt idx="68">
                  <c:v>1483.969953931719</c:v>
                </c:pt>
                <c:pt idx="69">
                  <c:v>1501.753975315949</c:v>
                </c:pt>
                <c:pt idx="70">
                  <c:v>1519.53799670018</c:v>
                </c:pt>
                <c:pt idx="71">
                  <c:v>1537.32201808441</c:v>
                </c:pt>
                <c:pt idx="72">
                  <c:v>1555.10603946864</c:v>
                </c:pt>
                <c:pt idx="73">
                  <c:v>1572.89006085287</c:v>
                </c:pt>
                <c:pt idx="74">
                  <c:v>1590.674082237101</c:v>
                </c:pt>
                <c:pt idx="75">
                  <c:v>1608.458103621331</c:v>
                </c:pt>
                <c:pt idx="76">
                  <c:v>1626.242125005562</c:v>
                </c:pt>
                <c:pt idx="77">
                  <c:v>1644.026146389792</c:v>
                </c:pt>
                <c:pt idx="78">
                  <c:v>1661.810167774022</c:v>
                </c:pt>
                <c:pt idx="79">
                  <c:v>1679.594189158253</c:v>
                </c:pt>
                <c:pt idx="80">
                  <c:v>1697.378210542483</c:v>
                </c:pt>
                <c:pt idx="81">
                  <c:v>1715.162231926714</c:v>
                </c:pt>
                <c:pt idx="82">
                  <c:v>1732.946253310944</c:v>
                </c:pt>
                <c:pt idx="83">
                  <c:v>1750.730274695174</c:v>
                </c:pt>
                <c:pt idx="84">
                  <c:v>1768.514296079405</c:v>
                </c:pt>
                <c:pt idx="85">
                  <c:v>1786.298317463635</c:v>
                </c:pt>
                <c:pt idx="86">
                  <c:v>1804.082338847865</c:v>
                </c:pt>
                <c:pt idx="87">
                  <c:v>1821.866360232096</c:v>
                </c:pt>
                <c:pt idx="88">
                  <c:v>1839.650381616326</c:v>
                </c:pt>
                <c:pt idx="89">
                  <c:v>1857.434403000557</c:v>
                </c:pt>
                <c:pt idx="90">
                  <c:v>1777.453727326354</c:v>
                </c:pt>
                <c:pt idx="91">
                  <c:v>1599.708354593719</c:v>
                </c:pt>
                <c:pt idx="92">
                  <c:v>1421.962981861083</c:v>
                </c:pt>
                <c:pt idx="93">
                  <c:v>1244.217609128448</c:v>
                </c:pt>
                <c:pt idx="94">
                  <c:v>1066.472236395812</c:v>
                </c:pt>
                <c:pt idx="95">
                  <c:v>888.726863663177</c:v>
                </c:pt>
                <c:pt idx="96">
                  <c:v>710.9814909305416</c:v>
                </c:pt>
                <c:pt idx="97">
                  <c:v>533.2361181979063</c:v>
                </c:pt>
                <c:pt idx="98">
                  <c:v>355.4907454652707</c:v>
                </c:pt>
                <c:pt idx="99">
                  <c:v>177.7453727326356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7382.201875743182</c:v>
                </c:pt>
                <c:pt idx="22">
                  <c:v>7487.473916751997</c:v>
                </c:pt>
                <c:pt idx="23">
                  <c:v>7592.745957760813</c:v>
                </c:pt>
                <c:pt idx="24">
                  <c:v>7698.017998769628</c:v>
                </c:pt>
                <c:pt idx="25">
                  <c:v>7803.290039778443</c:v>
                </c:pt>
                <c:pt idx="26">
                  <c:v>7908.56208078726</c:v>
                </c:pt>
                <c:pt idx="27">
                  <c:v>8013.834121796075</c:v>
                </c:pt>
                <c:pt idx="28">
                  <c:v>8119.10616280489</c:v>
                </c:pt>
                <c:pt idx="29">
                  <c:v>8224.378203813705</c:v>
                </c:pt>
                <c:pt idx="30">
                  <c:v>8329.65024482252</c:v>
                </c:pt>
                <c:pt idx="31">
                  <c:v>8434.922285831336</c:v>
                </c:pt>
                <c:pt idx="32">
                  <c:v>8540.194326840151</c:v>
                </c:pt>
                <c:pt idx="33">
                  <c:v>8645.466367848967</c:v>
                </c:pt>
                <c:pt idx="34">
                  <c:v>8750.73840885778</c:v>
                </c:pt>
                <c:pt idx="35">
                  <c:v>8856.010449866598</c:v>
                </c:pt>
                <c:pt idx="36">
                  <c:v>8961.282490875413</c:v>
                </c:pt>
                <c:pt idx="37">
                  <c:v>9066.554531884229</c:v>
                </c:pt>
                <c:pt idx="38">
                  <c:v>9171.826572893045</c:v>
                </c:pt>
                <c:pt idx="39">
                  <c:v>9277.098613901861</c:v>
                </c:pt>
                <c:pt idx="40">
                  <c:v>9382.370654910676</c:v>
                </c:pt>
                <c:pt idx="41">
                  <c:v>9487.64269591949</c:v>
                </c:pt>
                <c:pt idx="42">
                  <c:v>9592.914736928305</c:v>
                </c:pt>
                <c:pt idx="43">
                  <c:v>9698.186777937122</c:v>
                </c:pt>
                <c:pt idx="44">
                  <c:v>9803.458818945937</c:v>
                </c:pt>
                <c:pt idx="45">
                  <c:v>9908.730859954752</c:v>
                </c:pt>
                <c:pt idx="46">
                  <c:v>10014.00290096357</c:v>
                </c:pt>
                <c:pt idx="47">
                  <c:v>10119.27494197238</c:v>
                </c:pt>
                <c:pt idx="48">
                  <c:v>10224.5469829812</c:v>
                </c:pt>
                <c:pt idx="49">
                  <c:v>10329.81902399001</c:v>
                </c:pt>
                <c:pt idx="50">
                  <c:v>10435.09106499883</c:v>
                </c:pt>
                <c:pt idx="51">
                  <c:v>10540.36310600765</c:v>
                </c:pt>
                <c:pt idx="52">
                  <c:v>10645.63514701646</c:v>
                </c:pt>
                <c:pt idx="53">
                  <c:v>10750.90718802528</c:v>
                </c:pt>
                <c:pt idx="54">
                  <c:v>10856.17922903409</c:v>
                </c:pt>
                <c:pt idx="55">
                  <c:v>10961.45127004291</c:v>
                </c:pt>
                <c:pt idx="56">
                  <c:v>11066.72331105172</c:v>
                </c:pt>
                <c:pt idx="57">
                  <c:v>11171.99535206054</c:v>
                </c:pt>
                <c:pt idx="58">
                  <c:v>11277.26739306935</c:v>
                </c:pt>
                <c:pt idx="59">
                  <c:v>11382.53943407817</c:v>
                </c:pt>
                <c:pt idx="60">
                  <c:v>11528.40596153552</c:v>
                </c:pt>
                <c:pt idx="61">
                  <c:v>11714.86697544141</c:v>
                </c:pt>
                <c:pt idx="62">
                  <c:v>11901.32798934731</c:v>
                </c:pt>
                <c:pt idx="63">
                  <c:v>12087.7890032532</c:v>
                </c:pt>
                <c:pt idx="64">
                  <c:v>12274.25001715909</c:v>
                </c:pt>
                <c:pt idx="65">
                  <c:v>12460.71103106498</c:v>
                </c:pt>
                <c:pt idx="66">
                  <c:v>12647.17204497087</c:v>
                </c:pt>
                <c:pt idx="67">
                  <c:v>12833.63305887676</c:v>
                </c:pt>
                <c:pt idx="68">
                  <c:v>13020.09407278266</c:v>
                </c:pt>
                <c:pt idx="69">
                  <c:v>13206.55508668855</c:v>
                </c:pt>
                <c:pt idx="70">
                  <c:v>13393.01610059444</c:v>
                </c:pt>
                <c:pt idx="71">
                  <c:v>13579.47711450033</c:v>
                </c:pt>
                <c:pt idx="72">
                  <c:v>13765.93812840622</c:v>
                </c:pt>
                <c:pt idx="73">
                  <c:v>13952.39914231212</c:v>
                </c:pt>
                <c:pt idx="74">
                  <c:v>14138.86015621801</c:v>
                </c:pt>
                <c:pt idx="75">
                  <c:v>14325.3211701239</c:v>
                </c:pt>
                <c:pt idx="76">
                  <c:v>14511.78218402979</c:v>
                </c:pt>
                <c:pt idx="77">
                  <c:v>14698.24319793568</c:v>
                </c:pt>
                <c:pt idx="78">
                  <c:v>14884.70421184157</c:v>
                </c:pt>
                <c:pt idx="79">
                  <c:v>15071.16522574747</c:v>
                </c:pt>
                <c:pt idx="80">
                  <c:v>15257.62623965336</c:v>
                </c:pt>
                <c:pt idx="81">
                  <c:v>15444.08725355925</c:v>
                </c:pt>
                <c:pt idx="82">
                  <c:v>15630.54826746514</c:v>
                </c:pt>
                <c:pt idx="83">
                  <c:v>15817.00928137103</c:v>
                </c:pt>
                <c:pt idx="84">
                  <c:v>16003.47029527692</c:v>
                </c:pt>
                <c:pt idx="85">
                  <c:v>16189.93130918282</c:v>
                </c:pt>
                <c:pt idx="86">
                  <c:v>16376.39232308871</c:v>
                </c:pt>
                <c:pt idx="87">
                  <c:v>16562.8533369946</c:v>
                </c:pt>
                <c:pt idx="88">
                  <c:v>16749.31435090049</c:v>
                </c:pt>
                <c:pt idx="89">
                  <c:v>16935.77536480638</c:v>
                </c:pt>
                <c:pt idx="90">
                  <c:v>16218.10083024698</c:v>
                </c:pt>
                <c:pt idx="91">
                  <c:v>14596.29074722228</c:v>
                </c:pt>
                <c:pt idx="92">
                  <c:v>12974.48066419758</c:v>
                </c:pt>
                <c:pt idx="93">
                  <c:v>11352.67058117288</c:v>
                </c:pt>
                <c:pt idx="94">
                  <c:v>9730.860498148187</c:v>
                </c:pt>
                <c:pt idx="95">
                  <c:v>8109.05041512349</c:v>
                </c:pt>
                <c:pt idx="96">
                  <c:v>6487.240332098792</c:v>
                </c:pt>
                <c:pt idx="97">
                  <c:v>4865.430249074094</c:v>
                </c:pt>
                <c:pt idx="98">
                  <c:v>3243.620166049395</c:v>
                </c:pt>
                <c:pt idx="99">
                  <c:v>1621.810083024699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105.30449605463</c:v>
                </c:pt>
                <c:pt idx="31">
                  <c:v>105.30449605463</c:v>
                </c:pt>
                <c:pt idx="32">
                  <c:v>105.30449605463</c:v>
                </c:pt>
                <c:pt idx="33">
                  <c:v>105.30449605463</c:v>
                </c:pt>
                <c:pt idx="34">
                  <c:v>105.30449605463</c:v>
                </c:pt>
                <c:pt idx="35">
                  <c:v>105.30449605463</c:v>
                </c:pt>
                <c:pt idx="36">
                  <c:v>105.30449605463</c:v>
                </c:pt>
                <c:pt idx="37">
                  <c:v>105.30449605463</c:v>
                </c:pt>
                <c:pt idx="38">
                  <c:v>105.30449605463</c:v>
                </c:pt>
                <c:pt idx="39">
                  <c:v>105.30449605463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106.2238210201863</c:v>
                </c:pt>
                <c:pt idx="61">
                  <c:v>108.0624709512988</c:v>
                </c:pt>
                <c:pt idx="62">
                  <c:v>109.9011208824114</c:v>
                </c:pt>
                <c:pt idx="63">
                  <c:v>111.739770813524</c:v>
                </c:pt>
                <c:pt idx="64">
                  <c:v>113.5784207446366</c:v>
                </c:pt>
                <c:pt idx="65">
                  <c:v>115.4170706757492</c:v>
                </c:pt>
                <c:pt idx="66">
                  <c:v>117.2557206068618</c:v>
                </c:pt>
                <c:pt idx="67">
                  <c:v>119.0943705379744</c:v>
                </c:pt>
                <c:pt idx="68">
                  <c:v>120.9330204690869</c:v>
                </c:pt>
                <c:pt idx="69">
                  <c:v>122.7716704001995</c:v>
                </c:pt>
                <c:pt idx="70">
                  <c:v>124.6103203313121</c:v>
                </c:pt>
                <c:pt idx="71">
                  <c:v>126.4489702624247</c:v>
                </c:pt>
                <c:pt idx="72">
                  <c:v>128.2876201935373</c:v>
                </c:pt>
                <c:pt idx="73">
                  <c:v>130.1262701246499</c:v>
                </c:pt>
                <c:pt idx="74">
                  <c:v>131.9649200557625</c:v>
                </c:pt>
                <c:pt idx="75">
                  <c:v>133.803569986875</c:v>
                </c:pt>
                <c:pt idx="76">
                  <c:v>135.6422199179876</c:v>
                </c:pt>
                <c:pt idx="77">
                  <c:v>137.4808698491002</c:v>
                </c:pt>
                <c:pt idx="78">
                  <c:v>139.3195197802128</c:v>
                </c:pt>
                <c:pt idx="79">
                  <c:v>141.1581697113254</c:v>
                </c:pt>
                <c:pt idx="80">
                  <c:v>142.996819642438</c:v>
                </c:pt>
                <c:pt idx="81">
                  <c:v>144.8354695735505</c:v>
                </c:pt>
                <c:pt idx="82">
                  <c:v>146.6741195046631</c:v>
                </c:pt>
                <c:pt idx="83">
                  <c:v>148.5127694357757</c:v>
                </c:pt>
                <c:pt idx="84">
                  <c:v>150.3514193668883</c:v>
                </c:pt>
                <c:pt idx="85">
                  <c:v>152.1900692980009</c:v>
                </c:pt>
                <c:pt idx="86">
                  <c:v>154.0287192291135</c:v>
                </c:pt>
                <c:pt idx="87">
                  <c:v>155.8673691602261</c:v>
                </c:pt>
                <c:pt idx="88">
                  <c:v>157.7060190913386</c:v>
                </c:pt>
                <c:pt idx="89">
                  <c:v>159.5446690224512</c:v>
                </c:pt>
                <c:pt idx="90">
                  <c:v>152.82285141715</c:v>
                </c:pt>
                <c:pt idx="91">
                  <c:v>137.540566275435</c:v>
                </c:pt>
                <c:pt idx="92">
                  <c:v>122.25828113372</c:v>
                </c:pt>
                <c:pt idx="93">
                  <c:v>106.975995992005</c:v>
                </c:pt>
                <c:pt idx="94">
                  <c:v>91.69371085029002</c:v>
                </c:pt>
                <c:pt idx="95">
                  <c:v>76.411425708575</c:v>
                </c:pt>
                <c:pt idx="96">
                  <c:v>61.12914056686002</c:v>
                </c:pt>
                <c:pt idx="97">
                  <c:v>45.84685542514501</c:v>
                </c:pt>
                <c:pt idx="98">
                  <c:v>30.56457028343002</c:v>
                </c:pt>
                <c:pt idx="99">
                  <c:v>15.28228514171499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1855.419722780372</c:v>
                </c:pt>
                <c:pt idx="22">
                  <c:v>1839.62891662905</c:v>
                </c:pt>
                <c:pt idx="23">
                  <c:v>1823.838110477727</c:v>
                </c:pt>
                <c:pt idx="24">
                  <c:v>1808.047304326405</c:v>
                </c:pt>
                <c:pt idx="25">
                  <c:v>1792.256498175083</c:v>
                </c:pt>
                <c:pt idx="26">
                  <c:v>1776.46569202376</c:v>
                </c:pt>
                <c:pt idx="27">
                  <c:v>1760.674885872438</c:v>
                </c:pt>
                <c:pt idx="28">
                  <c:v>1744.884079721116</c:v>
                </c:pt>
                <c:pt idx="29">
                  <c:v>1729.093273569793</c:v>
                </c:pt>
                <c:pt idx="30">
                  <c:v>1713.302467418471</c:v>
                </c:pt>
                <c:pt idx="31">
                  <c:v>1697.511661267149</c:v>
                </c:pt>
                <c:pt idx="32">
                  <c:v>1681.720855115826</c:v>
                </c:pt>
                <c:pt idx="33">
                  <c:v>1665.930048964504</c:v>
                </c:pt>
                <c:pt idx="34">
                  <c:v>1650.139242813182</c:v>
                </c:pt>
                <c:pt idx="35">
                  <c:v>1634.34843666186</c:v>
                </c:pt>
                <c:pt idx="36">
                  <c:v>1618.557630510537</c:v>
                </c:pt>
                <c:pt idx="37">
                  <c:v>1602.766824359215</c:v>
                </c:pt>
                <c:pt idx="38">
                  <c:v>1586.976018207893</c:v>
                </c:pt>
                <c:pt idx="39">
                  <c:v>1571.18521205657</c:v>
                </c:pt>
                <c:pt idx="40">
                  <c:v>1555.394405905248</c:v>
                </c:pt>
                <c:pt idx="41">
                  <c:v>1539.603599753926</c:v>
                </c:pt>
                <c:pt idx="42">
                  <c:v>1523.812793602604</c:v>
                </c:pt>
                <c:pt idx="43">
                  <c:v>1508.021987451281</c:v>
                </c:pt>
                <c:pt idx="44">
                  <c:v>1492.231181299959</c:v>
                </c:pt>
                <c:pt idx="45">
                  <c:v>1476.440375148637</c:v>
                </c:pt>
                <c:pt idx="46">
                  <c:v>1460.649568997314</c:v>
                </c:pt>
                <c:pt idx="47">
                  <c:v>1444.858762845992</c:v>
                </c:pt>
                <c:pt idx="48">
                  <c:v>1429.06795669467</c:v>
                </c:pt>
                <c:pt idx="49">
                  <c:v>1413.277150543347</c:v>
                </c:pt>
                <c:pt idx="50">
                  <c:v>1397.486344392025</c:v>
                </c:pt>
                <c:pt idx="51">
                  <c:v>1381.695538240703</c:v>
                </c:pt>
                <c:pt idx="52">
                  <c:v>1365.90473208938</c:v>
                </c:pt>
                <c:pt idx="53">
                  <c:v>1350.113925938058</c:v>
                </c:pt>
                <c:pt idx="54">
                  <c:v>1334.323119786736</c:v>
                </c:pt>
                <c:pt idx="55">
                  <c:v>1318.532313635413</c:v>
                </c:pt>
                <c:pt idx="56">
                  <c:v>1302.741507484091</c:v>
                </c:pt>
                <c:pt idx="57">
                  <c:v>1286.950701332769</c:v>
                </c:pt>
                <c:pt idx="58">
                  <c:v>1271.159895181446</c:v>
                </c:pt>
                <c:pt idx="59">
                  <c:v>1255.369089030124</c:v>
                </c:pt>
                <c:pt idx="60">
                  <c:v>1226.682457855222</c:v>
                </c:pt>
                <c:pt idx="61">
                  <c:v>1185.10000165674</c:v>
                </c:pt>
                <c:pt idx="62">
                  <c:v>1143.517545458258</c:v>
                </c:pt>
                <c:pt idx="63">
                  <c:v>1101.935089259776</c:v>
                </c:pt>
                <c:pt idx="64">
                  <c:v>1060.352633061294</c:v>
                </c:pt>
                <c:pt idx="65">
                  <c:v>1018.770176862811</c:v>
                </c:pt>
                <c:pt idx="66">
                  <c:v>977.1877206643293</c:v>
                </c:pt>
                <c:pt idx="67">
                  <c:v>935.6052644658473</c:v>
                </c:pt>
                <c:pt idx="68">
                  <c:v>894.022808267365</c:v>
                </c:pt>
                <c:pt idx="69">
                  <c:v>852.440352068883</c:v>
                </c:pt>
                <c:pt idx="70">
                  <c:v>810.857895870401</c:v>
                </c:pt>
                <c:pt idx="71">
                  <c:v>769.2754396719187</c:v>
                </c:pt>
                <c:pt idx="72">
                  <c:v>727.6929834734368</c:v>
                </c:pt>
                <c:pt idx="73">
                  <c:v>686.1105272749546</c:v>
                </c:pt>
                <c:pt idx="74">
                  <c:v>644.5280710764725</c:v>
                </c:pt>
                <c:pt idx="75">
                  <c:v>602.9456148779905</c:v>
                </c:pt>
                <c:pt idx="76">
                  <c:v>561.3631586795083</c:v>
                </c:pt>
                <c:pt idx="77">
                  <c:v>519.7807024810263</c:v>
                </c:pt>
                <c:pt idx="78">
                  <c:v>478.1982462825441</c:v>
                </c:pt>
                <c:pt idx="79">
                  <c:v>436.6157900840621</c:v>
                </c:pt>
                <c:pt idx="80">
                  <c:v>395.03333388558</c:v>
                </c:pt>
                <c:pt idx="81">
                  <c:v>353.4508776870978</c:v>
                </c:pt>
                <c:pt idx="82">
                  <c:v>311.8684214886158</c:v>
                </c:pt>
                <c:pt idx="83">
                  <c:v>270.2859652901336</c:v>
                </c:pt>
                <c:pt idx="84">
                  <c:v>228.7035090916515</c:v>
                </c:pt>
                <c:pt idx="85">
                  <c:v>187.1210528931695</c:v>
                </c:pt>
                <c:pt idx="86">
                  <c:v>145.5385966946874</c:v>
                </c:pt>
                <c:pt idx="87">
                  <c:v>103.9561404962053</c:v>
                </c:pt>
                <c:pt idx="88">
                  <c:v>62.373684297723</c:v>
                </c:pt>
                <c:pt idx="89">
                  <c:v>20.79122809924092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971.5773892724703</c:v>
                </c:pt>
                <c:pt idx="61">
                  <c:v>2914.732167817411</c:v>
                </c:pt>
                <c:pt idx="62">
                  <c:v>4857.886946362352</c:v>
                </c:pt>
                <c:pt idx="63">
                  <c:v>6801.041724907292</c:v>
                </c:pt>
                <c:pt idx="64">
                  <c:v>8744.196503452233</c:v>
                </c:pt>
                <c:pt idx="65">
                  <c:v>10687.35128199717</c:v>
                </c:pt>
                <c:pt idx="66">
                  <c:v>12630.50606054211</c:v>
                </c:pt>
                <c:pt idx="67">
                  <c:v>14573.66083908706</c:v>
                </c:pt>
                <c:pt idx="68">
                  <c:v>16516.815617632</c:v>
                </c:pt>
                <c:pt idx="69">
                  <c:v>18459.97039617693</c:v>
                </c:pt>
                <c:pt idx="70">
                  <c:v>20403.12517472188</c:v>
                </c:pt>
                <c:pt idx="71">
                  <c:v>22346.27995326682</c:v>
                </c:pt>
                <c:pt idx="72">
                  <c:v>24289.43473181176</c:v>
                </c:pt>
                <c:pt idx="73">
                  <c:v>26232.5895103567</c:v>
                </c:pt>
                <c:pt idx="74">
                  <c:v>28175.74428890164</c:v>
                </c:pt>
                <c:pt idx="75">
                  <c:v>30118.89906744658</c:v>
                </c:pt>
                <c:pt idx="76">
                  <c:v>32062.05384599152</c:v>
                </c:pt>
                <c:pt idx="77">
                  <c:v>34005.20862453646</c:v>
                </c:pt>
                <c:pt idx="78">
                  <c:v>35948.36340308141</c:v>
                </c:pt>
                <c:pt idx="79">
                  <c:v>37891.51818162634</c:v>
                </c:pt>
                <c:pt idx="80">
                  <c:v>39834.67296017128</c:v>
                </c:pt>
                <c:pt idx="81">
                  <c:v>41777.82773871623</c:v>
                </c:pt>
                <c:pt idx="82">
                  <c:v>43720.98251726116</c:v>
                </c:pt>
                <c:pt idx="83">
                  <c:v>45664.1372958061</c:v>
                </c:pt>
                <c:pt idx="84">
                  <c:v>47607.29207435104</c:v>
                </c:pt>
                <c:pt idx="85">
                  <c:v>49550.446852896</c:v>
                </c:pt>
                <c:pt idx="86">
                  <c:v>51493.60163144092</c:v>
                </c:pt>
                <c:pt idx="87">
                  <c:v>53436.75640998586</c:v>
                </c:pt>
                <c:pt idx="88">
                  <c:v>55379.91118853082</c:v>
                </c:pt>
                <c:pt idx="89">
                  <c:v>57323.06596707575</c:v>
                </c:pt>
                <c:pt idx="90">
                  <c:v>55518.70795842687</c:v>
                </c:pt>
                <c:pt idx="91">
                  <c:v>49966.83716258419</c:v>
                </c:pt>
                <c:pt idx="92">
                  <c:v>44414.9663667415</c:v>
                </c:pt>
                <c:pt idx="93">
                  <c:v>38863.09557089882</c:v>
                </c:pt>
                <c:pt idx="94">
                  <c:v>33311.22477505612</c:v>
                </c:pt>
                <c:pt idx="95">
                  <c:v>27759.35397921344</c:v>
                </c:pt>
                <c:pt idx="96">
                  <c:v>22207.48318337075</c:v>
                </c:pt>
                <c:pt idx="97">
                  <c:v>16655.61238752807</c:v>
                </c:pt>
                <c:pt idx="98">
                  <c:v>11103.74159168537</c:v>
                </c:pt>
                <c:pt idx="99">
                  <c:v>5551.870795842689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81.87825411796757</c:v>
                </c:pt>
                <c:pt idx="22">
                  <c:v>163.7565082359351</c:v>
                </c:pt>
                <c:pt idx="23">
                  <c:v>245.6347623539027</c:v>
                </c:pt>
                <c:pt idx="24">
                  <c:v>327.5130164718703</c:v>
                </c:pt>
                <c:pt idx="25">
                  <c:v>409.3912705898378</c:v>
                </c:pt>
                <c:pt idx="26">
                  <c:v>491.2695247078054</c:v>
                </c:pt>
                <c:pt idx="27">
                  <c:v>573.147778825773</c:v>
                </c:pt>
                <c:pt idx="28">
                  <c:v>655.0260329437406</c:v>
                </c:pt>
                <c:pt idx="29">
                  <c:v>736.9042870617081</c:v>
                </c:pt>
                <c:pt idx="30">
                  <c:v>818.7825411796756</c:v>
                </c:pt>
                <c:pt idx="31">
                  <c:v>900.6607952976431</c:v>
                </c:pt>
                <c:pt idx="32">
                  <c:v>982.5390494156107</c:v>
                </c:pt>
                <c:pt idx="33">
                  <c:v>1064.417303533578</c:v>
                </c:pt>
                <c:pt idx="34">
                  <c:v>1146.295557651546</c:v>
                </c:pt>
                <c:pt idx="35">
                  <c:v>1228.173811769513</c:v>
                </c:pt>
                <c:pt idx="36">
                  <c:v>1310.052065887481</c:v>
                </c:pt>
                <c:pt idx="37">
                  <c:v>1391.930320005449</c:v>
                </c:pt>
                <c:pt idx="38">
                  <c:v>1473.808574123416</c:v>
                </c:pt>
                <c:pt idx="39">
                  <c:v>1555.686828241384</c:v>
                </c:pt>
                <c:pt idx="40">
                  <c:v>1637.565082359351</c:v>
                </c:pt>
                <c:pt idx="41">
                  <c:v>1719.443336477319</c:v>
                </c:pt>
                <c:pt idx="42">
                  <c:v>1801.321590595286</c:v>
                </c:pt>
                <c:pt idx="43">
                  <c:v>1883.199844713254</c:v>
                </c:pt>
                <c:pt idx="44">
                  <c:v>1965.078098831221</c:v>
                </c:pt>
                <c:pt idx="45">
                  <c:v>2046.95635294919</c:v>
                </c:pt>
                <c:pt idx="46">
                  <c:v>2128.834607067157</c:v>
                </c:pt>
                <c:pt idx="47">
                  <c:v>2210.712861185124</c:v>
                </c:pt>
                <c:pt idx="48">
                  <c:v>2292.591115303092</c:v>
                </c:pt>
                <c:pt idx="49">
                  <c:v>2374.46936942106</c:v>
                </c:pt>
                <c:pt idx="50">
                  <c:v>2456.347623539027</c:v>
                </c:pt>
                <c:pt idx="51">
                  <c:v>2538.225877656994</c:v>
                </c:pt>
                <c:pt idx="52">
                  <c:v>2620.104131774962</c:v>
                </c:pt>
                <c:pt idx="53">
                  <c:v>2701.98238589293</c:v>
                </c:pt>
                <c:pt idx="54">
                  <c:v>2783.860640010897</c:v>
                </c:pt>
                <c:pt idx="55">
                  <c:v>2865.738894128865</c:v>
                </c:pt>
                <c:pt idx="56">
                  <c:v>2947.617148246833</c:v>
                </c:pt>
                <c:pt idx="57">
                  <c:v>3029.4954023648</c:v>
                </c:pt>
                <c:pt idx="58">
                  <c:v>3111.373656482767</c:v>
                </c:pt>
                <c:pt idx="59">
                  <c:v>3193.251910600735</c:v>
                </c:pt>
                <c:pt idx="60">
                  <c:v>3180.287853698724</c:v>
                </c:pt>
                <c:pt idx="61">
                  <c:v>3072.481485776733</c:v>
                </c:pt>
                <c:pt idx="62">
                  <c:v>2964.675117854742</c:v>
                </c:pt>
                <c:pt idx="63">
                  <c:v>2856.868749932752</c:v>
                </c:pt>
                <c:pt idx="64">
                  <c:v>2749.062382010761</c:v>
                </c:pt>
                <c:pt idx="65">
                  <c:v>2641.25601408877</c:v>
                </c:pt>
                <c:pt idx="66">
                  <c:v>2533.44964616678</c:v>
                </c:pt>
                <c:pt idx="67">
                  <c:v>2425.64327824479</c:v>
                </c:pt>
                <c:pt idx="68">
                  <c:v>2317.836910322798</c:v>
                </c:pt>
                <c:pt idx="69">
                  <c:v>2210.030542400808</c:v>
                </c:pt>
                <c:pt idx="70">
                  <c:v>2102.224174478817</c:v>
                </c:pt>
                <c:pt idx="71">
                  <c:v>1994.417806556827</c:v>
                </c:pt>
                <c:pt idx="72">
                  <c:v>1886.611438634836</c:v>
                </c:pt>
                <c:pt idx="73">
                  <c:v>1778.805070712845</c:v>
                </c:pt>
                <c:pt idx="74">
                  <c:v>1670.998702790855</c:v>
                </c:pt>
                <c:pt idx="75">
                  <c:v>1563.192334868864</c:v>
                </c:pt>
                <c:pt idx="76">
                  <c:v>1455.385966946873</c:v>
                </c:pt>
                <c:pt idx="77">
                  <c:v>1347.579599024883</c:v>
                </c:pt>
                <c:pt idx="78">
                  <c:v>1239.773231102892</c:v>
                </c:pt>
                <c:pt idx="79">
                  <c:v>1131.966863180902</c:v>
                </c:pt>
                <c:pt idx="80">
                  <c:v>1024.160495258911</c:v>
                </c:pt>
                <c:pt idx="81">
                  <c:v>916.3541273369206</c:v>
                </c:pt>
                <c:pt idx="82">
                  <c:v>808.5477594149297</c:v>
                </c:pt>
                <c:pt idx="83">
                  <c:v>700.7413914929389</c:v>
                </c:pt>
                <c:pt idx="84">
                  <c:v>592.9350235709485</c:v>
                </c:pt>
                <c:pt idx="85">
                  <c:v>485.1286556489581</c:v>
                </c:pt>
                <c:pt idx="86">
                  <c:v>377.3222877269672</c:v>
                </c:pt>
                <c:pt idx="87">
                  <c:v>269.5159198049764</c:v>
                </c:pt>
                <c:pt idx="88">
                  <c:v>161.709551882986</c:v>
                </c:pt>
                <c:pt idx="89">
                  <c:v>53.9031839609952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1586.541902733083</c:v>
                </c:pt>
                <c:pt idx="31">
                  <c:v>1586.541902733083</c:v>
                </c:pt>
                <c:pt idx="32">
                  <c:v>1586.541902733083</c:v>
                </c:pt>
                <c:pt idx="33">
                  <c:v>1586.541902733083</c:v>
                </c:pt>
                <c:pt idx="34">
                  <c:v>1586.541902733083</c:v>
                </c:pt>
                <c:pt idx="35">
                  <c:v>1586.541902733083</c:v>
                </c:pt>
                <c:pt idx="36">
                  <c:v>1586.541902733083</c:v>
                </c:pt>
                <c:pt idx="37">
                  <c:v>1586.541902733083</c:v>
                </c:pt>
                <c:pt idx="38">
                  <c:v>1586.541902733083</c:v>
                </c:pt>
                <c:pt idx="39">
                  <c:v>1586.541902733083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1584.275414300607</c:v>
                </c:pt>
                <c:pt idx="61">
                  <c:v>1579.742437435655</c:v>
                </c:pt>
                <c:pt idx="62">
                  <c:v>1575.209460570704</c:v>
                </c:pt>
                <c:pt idx="63">
                  <c:v>1570.676483705752</c:v>
                </c:pt>
                <c:pt idx="64">
                  <c:v>1566.1435068408</c:v>
                </c:pt>
                <c:pt idx="65">
                  <c:v>1561.610529975849</c:v>
                </c:pt>
                <c:pt idx="66">
                  <c:v>1557.077553110897</c:v>
                </c:pt>
                <c:pt idx="67">
                  <c:v>1552.544576245945</c:v>
                </c:pt>
                <c:pt idx="68">
                  <c:v>1548.011599380994</c:v>
                </c:pt>
                <c:pt idx="69">
                  <c:v>1543.478622516042</c:v>
                </c:pt>
                <c:pt idx="70">
                  <c:v>1538.94564565109</c:v>
                </c:pt>
                <c:pt idx="71">
                  <c:v>1534.412668786139</c:v>
                </c:pt>
                <c:pt idx="72">
                  <c:v>1529.879691921187</c:v>
                </c:pt>
                <c:pt idx="73">
                  <c:v>1525.346715056235</c:v>
                </c:pt>
                <c:pt idx="74">
                  <c:v>1520.813738191283</c:v>
                </c:pt>
                <c:pt idx="75">
                  <c:v>1516.280761326332</c:v>
                </c:pt>
                <c:pt idx="76">
                  <c:v>1511.74778446138</c:v>
                </c:pt>
                <c:pt idx="77">
                  <c:v>1507.214807596428</c:v>
                </c:pt>
                <c:pt idx="78">
                  <c:v>1502.681830731477</c:v>
                </c:pt>
                <c:pt idx="79">
                  <c:v>1498.148853866525</c:v>
                </c:pt>
                <c:pt idx="80">
                  <c:v>1493.615877001573</c:v>
                </c:pt>
                <c:pt idx="81">
                  <c:v>1489.082900136621</c:v>
                </c:pt>
                <c:pt idx="82">
                  <c:v>1484.54992327167</c:v>
                </c:pt>
                <c:pt idx="83">
                  <c:v>1480.016946406718</c:v>
                </c:pt>
                <c:pt idx="84">
                  <c:v>1475.483969541767</c:v>
                </c:pt>
                <c:pt idx="85">
                  <c:v>1470.950992676815</c:v>
                </c:pt>
                <c:pt idx="86">
                  <c:v>1466.418015811863</c:v>
                </c:pt>
                <c:pt idx="87">
                  <c:v>1461.885038946911</c:v>
                </c:pt>
                <c:pt idx="88">
                  <c:v>1457.35206208196</c:v>
                </c:pt>
                <c:pt idx="89">
                  <c:v>1452.819085217008</c:v>
                </c:pt>
                <c:pt idx="90">
                  <c:v>1381.478663604316</c:v>
                </c:pt>
                <c:pt idx="91">
                  <c:v>1243.330797243885</c:v>
                </c:pt>
                <c:pt idx="92">
                  <c:v>1105.182930883453</c:v>
                </c:pt>
                <c:pt idx="93">
                  <c:v>967.0350645230214</c:v>
                </c:pt>
                <c:pt idx="94">
                  <c:v>828.8871981625898</c:v>
                </c:pt>
                <c:pt idx="95">
                  <c:v>690.7393318021581</c:v>
                </c:pt>
                <c:pt idx="96">
                  <c:v>552.5914654417267</c:v>
                </c:pt>
                <c:pt idx="97">
                  <c:v>414.4435990812949</c:v>
                </c:pt>
                <c:pt idx="98">
                  <c:v>276.2957327208633</c:v>
                </c:pt>
                <c:pt idx="99">
                  <c:v>138.1478663604316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24773.31850380117</c:v>
                </c:pt>
                <c:pt idx="22">
                  <c:v>24777.35393203984</c:v>
                </c:pt>
                <c:pt idx="23">
                  <c:v>24781.38936027851</c:v>
                </c:pt>
                <c:pt idx="24">
                  <c:v>24785.42478851719</c:v>
                </c:pt>
                <c:pt idx="25">
                  <c:v>24789.46021675586</c:v>
                </c:pt>
                <c:pt idx="26">
                  <c:v>24793.49564499453</c:v>
                </c:pt>
                <c:pt idx="27">
                  <c:v>24797.5310732332</c:v>
                </c:pt>
                <c:pt idx="28">
                  <c:v>24801.56650147187</c:v>
                </c:pt>
                <c:pt idx="29">
                  <c:v>24805.60192971054</c:v>
                </c:pt>
                <c:pt idx="30">
                  <c:v>24809.63735794921</c:v>
                </c:pt>
                <c:pt idx="31">
                  <c:v>24813.67278618789</c:v>
                </c:pt>
                <c:pt idx="32">
                  <c:v>24817.70821442656</c:v>
                </c:pt>
                <c:pt idx="33">
                  <c:v>24821.74364266523</c:v>
                </c:pt>
                <c:pt idx="34">
                  <c:v>24825.7790709039</c:v>
                </c:pt>
                <c:pt idx="35">
                  <c:v>24829.81449914257</c:v>
                </c:pt>
                <c:pt idx="36">
                  <c:v>24833.84992738124</c:v>
                </c:pt>
                <c:pt idx="37">
                  <c:v>24837.88535561991</c:v>
                </c:pt>
                <c:pt idx="38">
                  <c:v>24841.92078385859</c:v>
                </c:pt>
                <c:pt idx="39">
                  <c:v>24845.95621209726</c:v>
                </c:pt>
                <c:pt idx="40">
                  <c:v>24849.99164033593</c:v>
                </c:pt>
                <c:pt idx="41">
                  <c:v>24854.0270685746</c:v>
                </c:pt>
                <c:pt idx="42">
                  <c:v>24858.06249681327</c:v>
                </c:pt>
                <c:pt idx="43">
                  <c:v>24862.09792505194</c:v>
                </c:pt>
                <c:pt idx="44">
                  <c:v>24866.13335329061</c:v>
                </c:pt>
                <c:pt idx="45">
                  <c:v>24870.16878152928</c:v>
                </c:pt>
                <c:pt idx="46">
                  <c:v>24874.20420976796</c:v>
                </c:pt>
                <c:pt idx="47">
                  <c:v>24878.23963800663</c:v>
                </c:pt>
                <c:pt idx="48">
                  <c:v>24882.2750662453</c:v>
                </c:pt>
                <c:pt idx="49">
                  <c:v>24886.31049448397</c:v>
                </c:pt>
                <c:pt idx="50">
                  <c:v>24890.34592272264</c:v>
                </c:pt>
                <c:pt idx="51">
                  <c:v>24894.38135096131</c:v>
                </c:pt>
                <c:pt idx="52">
                  <c:v>24898.41677919999</c:v>
                </c:pt>
                <c:pt idx="53">
                  <c:v>24902.45220743866</c:v>
                </c:pt>
                <c:pt idx="54">
                  <c:v>24906.48763567733</c:v>
                </c:pt>
                <c:pt idx="55">
                  <c:v>24910.523063916</c:v>
                </c:pt>
                <c:pt idx="56">
                  <c:v>24914.55849215467</c:v>
                </c:pt>
                <c:pt idx="57">
                  <c:v>24918.59392039334</c:v>
                </c:pt>
                <c:pt idx="58">
                  <c:v>24922.62934863201</c:v>
                </c:pt>
                <c:pt idx="59">
                  <c:v>24926.66477687069</c:v>
                </c:pt>
                <c:pt idx="60">
                  <c:v>24951.73435262069</c:v>
                </c:pt>
                <c:pt idx="61">
                  <c:v>24997.83807588202</c:v>
                </c:pt>
                <c:pt idx="62">
                  <c:v>25043.94179914335</c:v>
                </c:pt>
                <c:pt idx="63">
                  <c:v>25090.04552240469</c:v>
                </c:pt>
                <c:pt idx="64">
                  <c:v>25136.14924566602</c:v>
                </c:pt>
                <c:pt idx="65">
                  <c:v>25182.25296892735</c:v>
                </c:pt>
                <c:pt idx="66">
                  <c:v>25228.35669218868</c:v>
                </c:pt>
                <c:pt idx="67">
                  <c:v>25274.46041545001</c:v>
                </c:pt>
                <c:pt idx="68">
                  <c:v>25320.56413871135</c:v>
                </c:pt>
                <c:pt idx="69">
                  <c:v>25366.66786197268</c:v>
                </c:pt>
                <c:pt idx="70">
                  <c:v>25412.77158523401</c:v>
                </c:pt>
                <c:pt idx="71">
                  <c:v>25458.87530849534</c:v>
                </c:pt>
                <c:pt idx="72">
                  <c:v>25504.97903175668</c:v>
                </c:pt>
                <c:pt idx="73">
                  <c:v>25551.08275501801</c:v>
                </c:pt>
                <c:pt idx="74">
                  <c:v>25597.18647827934</c:v>
                </c:pt>
                <c:pt idx="75">
                  <c:v>25643.29020154067</c:v>
                </c:pt>
                <c:pt idx="76">
                  <c:v>25689.39392480201</c:v>
                </c:pt>
                <c:pt idx="77">
                  <c:v>25735.49764806334</c:v>
                </c:pt>
                <c:pt idx="78">
                  <c:v>25781.60137132467</c:v>
                </c:pt>
                <c:pt idx="79">
                  <c:v>25827.705094586</c:v>
                </c:pt>
                <c:pt idx="80">
                  <c:v>25873.80881784734</c:v>
                </c:pt>
                <c:pt idx="81">
                  <c:v>25919.91254110867</c:v>
                </c:pt>
                <c:pt idx="82">
                  <c:v>25966.01626437</c:v>
                </c:pt>
                <c:pt idx="83">
                  <c:v>26012.11998763133</c:v>
                </c:pt>
                <c:pt idx="84">
                  <c:v>26058.22371089266</c:v>
                </c:pt>
                <c:pt idx="85">
                  <c:v>26104.327434154</c:v>
                </c:pt>
                <c:pt idx="86">
                  <c:v>26150.43115741533</c:v>
                </c:pt>
                <c:pt idx="87">
                  <c:v>26196.53488067666</c:v>
                </c:pt>
                <c:pt idx="88">
                  <c:v>26242.63860393799</c:v>
                </c:pt>
                <c:pt idx="89">
                  <c:v>26288.74232719933</c:v>
                </c:pt>
                <c:pt idx="90">
                  <c:v>25058.85160840952</c:v>
                </c:pt>
                <c:pt idx="91">
                  <c:v>22552.96644756857</c:v>
                </c:pt>
                <c:pt idx="92">
                  <c:v>20047.08128672761</c:v>
                </c:pt>
                <c:pt idx="93">
                  <c:v>17541.19612588666</c:v>
                </c:pt>
                <c:pt idx="94">
                  <c:v>15035.31096504571</c:v>
                </c:pt>
                <c:pt idx="95">
                  <c:v>12529.42580420476</c:v>
                </c:pt>
                <c:pt idx="96">
                  <c:v>10023.54064336381</c:v>
                </c:pt>
                <c:pt idx="97">
                  <c:v>7517.655482522856</c:v>
                </c:pt>
                <c:pt idx="98">
                  <c:v>5011.770321681902</c:v>
                </c:pt>
                <c:pt idx="99">
                  <c:v>2505.885160840953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728984"/>
        <c:axId val="18476392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8984"/>
        <c:axId val="1847639288"/>
      </c:lineChart>
      <c:catAx>
        <c:axId val="1847728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639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63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28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17.63901327252758</c:v>
                </c:pt>
                <c:pt idx="1">
                  <c:v>-9.256923252574461</c:v>
                </c:pt>
                <c:pt idx="2">
                  <c:v>-223.9368629561708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4.240123873966177</c:v>
                </c:pt>
                <c:pt idx="1">
                  <c:v>-0.440025991518331</c:v>
                </c:pt>
                <c:pt idx="2">
                  <c:v>-16.34382254210936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7.19536947605165E-16</c:v>
                </c:pt>
                <c:pt idx="1">
                  <c:v>1.838649931112585</c:v>
                </c:pt>
                <c:pt idx="2">
                  <c:v>-15.282285141715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1.15125911616826E-14</c:v>
                </c:pt>
                <c:pt idx="1">
                  <c:v>-4.532976864951691</c:v>
                </c:pt>
                <c:pt idx="2">
                  <c:v>-138.1478663604316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4.035428238671407</c:v>
                </c:pt>
                <c:pt idx="1">
                  <c:v>46.10372326133244</c:v>
                </c:pt>
                <c:pt idx="2">
                  <c:v>-2505.885160840952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4584"/>
        <c:axId val="18481678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18.1377517143992</c:v>
                </c:pt>
                <c:pt idx="1">
                  <c:v>17.78402138423038</c:v>
                </c:pt>
                <c:pt idx="2">
                  <c:v>-177.7453727326354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105.2720410088154</c:v>
                </c:pt>
                <c:pt idx="1">
                  <c:v>186.4610139058917</c:v>
                </c:pt>
                <c:pt idx="2">
                  <c:v>-1621.810083024698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-15.79080615132231</c:v>
                </c:pt>
                <c:pt idx="1">
                  <c:v>-41.5824561984821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1943.154778544941</c:v>
                </c:pt>
                <c:pt idx="2">
                  <c:v>-5551.870795842688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81.87825411796757</c:v>
                </c:pt>
                <c:pt idx="1">
                  <c:v>-107.8063679219906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1480"/>
        <c:axId val="1848157816"/>
      </c:scatterChart>
      <c:valAx>
        <c:axId val="18481645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7864"/>
        <c:crosses val="autoZero"/>
        <c:crossBetween val="midCat"/>
      </c:valAx>
      <c:valAx>
        <c:axId val="184816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4584"/>
        <c:crosses val="autoZero"/>
        <c:crossBetween val="midCat"/>
      </c:valAx>
      <c:valAx>
        <c:axId val="1848161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157816"/>
        <c:crosses val="autoZero"/>
        <c:crossBetween val="midCat"/>
      </c:valAx>
      <c:valAx>
        <c:axId val="1848157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14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1949.942747624715</c:v>
                </c:pt>
                <c:pt idx="22">
                  <c:v>1967.581760897242</c:v>
                </c:pt>
                <c:pt idx="23">
                  <c:v>1985.22077416977</c:v>
                </c:pt>
                <c:pt idx="24">
                  <c:v>2002.859787442298</c:v>
                </c:pt>
                <c:pt idx="25">
                  <c:v>2020.498800714825</c:v>
                </c:pt>
                <c:pt idx="26">
                  <c:v>2038.137813987353</c:v>
                </c:pt>
                <c:pt idx="27">
                  <c:v>2055.776827259881</c:v>
                </c:pt>
                <c:pt idx="28">
                  <c:v>2073.415840532408</c:v>
                </c:pt>
                <c:pt idx="29">
                  <c:v>2091.054853804936</c:v>
                </c:pt>
                <c:pt idx="30">
                  <c:v>2108.693867077463</c:v>
                </c:pt>
                <c:pt idx="31">
                  <c:v>2126.332880349991</c:v>
                </c:pt>
                <c:pt idx="32">
                  <c:v>2143.971893622518</c:v>
                </c:pt>
                <c:pt idx="33">
                  <c:v>2161.610906895046</c:v>
                </c:pt>
                <c:pt idx="34">
                  <c:v>2179.249920167573</c:v>
                </c:pt>
                <c:pt idx="35">
                  <c:v>2196.888933440101</c:v>
                </c:pt>
                <c:pt idx="36">
                  <c:v>2214.527946712628</c:v>
                </c:pt>
                <c:pt idx="37">
                  <c:v>2232.166959985156</c:v>
                </c:pt>
                <c:pt idx="38">
                  <c:v>2249.805973257684</c:v>
                </c:pt>
                <c:pt idx="39">
                  <c:v>2267.444986530211</c:v>
                </c:pt>
                <c:pt idx="40">
                  <c:v>2285.08399980274</c:v>
                </c:pt>
                <c:pt idx="41">
                  <c:v>2302.723013075266</c:v>
                </c:pt>
                <c:pt idx="42">
                  <c:v>2320.362026347794</c:v>
                </c:pt>
                <c:pt idx="43">
                  <c:v>2338.001039620322</c:v>
                </c:pt>
                <c:pt idx="44">
                  <c:v>2355.64005289285</c:v>
                </c:pt>
                <c:pt idx="45">
                  <c:v>2373.279066165377</c:v>
                </c:pt>
                <c:pt idx="46">
                  <c:v>2390.918079437904</c:v>
                </c:pt>
                <c:pt idx="47">
                  <c:v>2408.557092710432</c:v>
                </c:pt>
                <c:pt idx="48">
                  <c:v>2426.19610598296</c:v>
                </c:pt>
                <c:pt idx="49">
                  <c:v>2443.835119255486</c:v>
                </c:pt>
                <c:pt idx="50">
                  <c:v>2461.474132528014</c:v>
                </c:pt>
                <c:pt idx="51">
                  <c:v>2479.113145800542</c:v>
                </c:pt>
                <c:pt idx="52">
                  <c:v>2496.75215907307</c:v>
                </c:pt>
                <c:pt idx="53">
                  <c:v>2514.391172345597</c:v>
                </c:pt>
                <c:pt idx="54">
                  <c:v>2532.030185618125</c:v>
                </c:pt>
                <c:pt idx="55">
                  <c:v>2549.669198890652</c:v>
                </c:pt>
                <c:pt idx="56">
                  <c:v>2567.30821216318</c:v>
                </c:pt>
                <c:pt idx="57">
                  <c:v>2584.947225435708</c:v>
                </c:pt>
                <c:pt idx="58">
                  <c:v>2602.586238708235</c:v>
                </c:pt>
                <c:pt idx="59">
                  <c:v>2620.225251980763</c:v>
                </c:pt>
                <c:pt idx="60">
                  <c:v>2624.41629699074</c:v>
                </c:pt>
                <c:pt idx="61">
                  <c:v>2615.159373738165</c:v>
                </c:pt>
                <c:pt idx="62">
                  <c:v>2605.902450485591</c:v>
                </c:pt>
                <c:pt idx="63">
                  <c:v>2596.645527233016</c:v>
                </c:pt>
                <c:pt idx="64">
                  <c:v>2587.388603980442</c:v>
                </c:pt>
                <c:pt idx="65">
                  <c:v>2578.131680727867</c:v>
                </c:pt>
                <c:pt idx="66">
                  <c:v>2568.874757475293</c:v>
                </c:pt>
                <c:pt idx="67">
                  <c:v>2559.617834222718</c:v>
                </c:pt>
                <c:pt idx="68">
                  <c:v>2550.360910970143</c:v>
                </c:pt>
                <c:pt idx="69">
                  <c:v>2541.103987717569</c:v>
                </c:pt>
                <c:pt idx="70">
                  <c:v>2531.847064464995</c:v>
                </c:pt>
                <c:pt idx="71">
                  <c:v>2522.59014121242</c:v>
                </c:pt>
                <c:pt idx="72">
                  <c:v>2513.333217959846</c:v>
                </c:pt>
                <c:pt idx="73">
                  <c:v>2504.076294707271</c:v>
                </c:pt>
                <c:pt idx="74">
                  <c:v>2494.819371454697</c:v>
                </c:pt>
                <c:pt idx="75">
                  <c:v>2485.562448202123</c:v>
                </c:pt>
                <c:pt idx="76">
                  <c:v>2476.305524949548</c:v>
                </c:pt>
                <c:pt idx="77">
                  <c:v>2467.048601696973</c:v>
                </c:pt>
                <c:pt idx="78">
                  <c:v>2457.7916784444</c:v>
                </c:pt>
                <c:pt idx="79">
                  <c:v>2448.534755191825</c:v>
                </c:pt>
                <c:pt idx="80">
                  <c:v>2439.27783193925</c:v>
                </c:pt>
                <c:pt idx="81">
                  <c:v>2430.020908686676</c:v>
                </c:pt>
                <c:pt idx="82">
                  <c:v>2420.763985434101</c:v>
                </c:pt>
                <c:pt idx="83">
                  <c:v>2411.507062181527</c:v>
                </c:pt>
                <c:pt idx="84">
                  <c:v>2402.250138928952</c:v>
                </c:pt>
                <c:pt idx="85">
                  <c:v>2392.993215676378</c:v>
                </c:pt>
                <c:pt idx="86">
                  <c:v>2383.736292423803</c:v>
                </c:pt>
                <c:pt idx="87">
                  <c:v>2374.479369171229</c:v>
                </c:pt>
                <c:pt idx="88">
                  <c:v>2365.222445918655</c:v>
                </c:pt>
                <c:pt idx="89">
                  <c:v>2355.96552266608</c:v>
                </c:pt>
                <c:pt idx="90">
                  <c:v>2239.368629561708</c:v>
                </c:pt>
                <c:pt idx="91">
                  <c:v>2015.431766605537</c:v>
                </c:pt>
                <c:pt idx="92">
                  <c:v>1791.494903649366</c:v>
                </c:pt>
                <c:pt idx="93">
                  <c:v>1567.558040693195</c:v>
                </c:pt>
                <c:pt idx="94">
                  <c:v>1343.621177737024</c:v>
                </c:pt>
                <c:pt idx="95">
                  <c:v>1119.684314780854</c:v>
                </c:pt>
                <c:pt idx="96">
                  <c:v>895.747451824683</c:v>
                </c:pt>
                <c:pt idx="97">
                  <c:v>671.8105888685122</c:v>
                </c:pt>
                <c:pt idx="98">
                  <c:v>447.8737259123413</c:v>
                </c:pt>
                <c:pt idx="99">
                  <c:v>223.9368629561704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6822.526023416034</c:v>
                </c:pt>
                <c:pt idx="1">
                  <c:v>6482.266023416033</c:v>
                </c:pt>
                <c:pt idx="2">
                  <c:v>6142.006023416034</c:v>
                </c:pt>
                <c:pt idx="3">
                  <c:v>5801.746023416034</c:v>
                </c:pt>
                <c:pt idx="4">
                  <c:v>5461.486023416034</c:v>
                </c:pt>
                <c:pt idx="5">
                  <c:v>5121.226023416033</c:v>
                </c:pt>
                <c:pt idx="6">
                  <c:v>4780.966023416033</c:v>
                </c:pt>
                <c:pt idx="7">
                  <c:v>4440.706023416034</c:v>
                </c:pt>
                <c:pt idx="8">
                  <c:v>4100.446023416034</c:v>
                </c:pt>
                <c:pt idx="9">
                  <c:v>3760.186023416034</c:v>
                </c:pt>
                <c:pt idx="10">
                  <c:v>3419.926023416034</c:v>
                </c:pt>
                <c:pt idx="11">
                  <c:v>3079.666023416034</c:v>
                </c:pt>
                <c:pt idx="12">
                  <c:v>2739.406023416034</c:v>
                </c:pt>
                <c:pt idx="13">
                  <c:v>2399.146023416034</c:v>
                </c:pt>
                <c:pt idx="14">
                  <c:v>2058.886023416034</c:v>
                </c:pt>
                <c:pt idx="15">
                  <c:v>1718.626023416034</c:v>
                </c:pt>
                <c:pt idx="16">
                  <c:v>1378.366023416034</c:v>
                </c:pt>
                <c:pt idx="17">
                  <c:v>1038.106023416034</c:v>
                </c:pt>
                <c:pt idx="18">
                  <c:v>697.8460234160342</c:v>
                </c:pt>
                <c:pt idx="19">
                  <c:v>357.5860234160342</c:v>
                </c:pt>
                <c:pt idx="20">
                  <c:v>17.3260234160342</c:v>
                </c:pt>
                <c:pt idx="21">
                  <c:v>21.56614729000038</c:v>
                </c:pt>
                <c:pt idx="22">
                  <c:v>25.80627116396656</c:v>
                </c:pt>
                <c:pt idx="23">
                  <c:v>30.04639503793274</c:v>
                </c:pt>
                <c:pt idx="24">
                  <c:v>34.2865189118989</c:v>
                </c:pt>
                <c:pt idx="25">
                  <c:v>38.5266427858651</c:v>
                </c:pt>
                <c:pt idx="26">
                  <c:v>42.76676665983127</c:v>
                </c:pt>
                <c:pt idx="27">
                  <c:v>47.00689053379745</c:v>
                </c:pt>
                <c:pt idx="28">
                  <c:v>51.24701440776362</c:v>
                </c:pt>
                <c:pt idx="29">
                  <c:v>55.4871382817298</c:v>
                </c:pt>
                <c:pt idx="30">
                  <c:v>59.72726215569597</c:v>
                </c:pt>
                <c:pt idx="31">
                  <c:v>63.96738602966215</c:v>
                </c:pt>
                <c:pt idx="32">
                  <c:v>68.20750990362833</c:v>
                </c:pt>
                <c:pt idx="33">
                  <c:v>72.44763377759451</c:v>
                </c:pt>
                <c:pt idx="34">
                  <c:v>76.68775765156069</c:v>
                </c:pt>
                <c:pt idx="35">
                  <c:v>80.92788152552686</c:v>
                </c:pt>
                <c:pt idx="36">
                  <c:v>85.16800539949304</c:v>
                </c:pt>
                <c:pt idx="37">
                  <c:v>89.40812927345922</c:v>
                </c:pt>
                <c:pt idx="38">
                  <c:v>93.64825314742539</c:v>
                </c:pt>
                <c:pt idx="39">
                  <c:v>97.88837702139158</c:v>
                </c:pt>
                <c:pt idx="40">
                  <c:v>102.1285008953577</c:v>
                </c:pt>
                <c:pt idx="41">
                  <c:v>106.3686247693239</c:v>
                </c:pt>
                <c:pt idx="42">
                  <c:v>110.6087486432901</c:v>
                </c:pt>
                <c:pt idx="43">
                  <c:v>114.8488725172563</c:v>
                </c:pt>
                <c:pt idx="44">
                  <c:v>119.0889963912225</c:v>
                </c:pt>
                <c:pt idx="45">
                  <c:v>123.3291202651886</c:v>
                </c:pt>
                <c:pt idx="46">
                  <c:v>127.5692441391548</c:v>
                </c:pt>
                <c:pt idx="47">
                  <c:v>131.809368013121</c:v>
                </c:pt>
                <c:pt idx="48">
                  <c:v>136.0494918870872</c:v>
                </c:pt>
                <c:pt idx="49">
                  <c:v>140.2896157610533</c:v>
                </c:pt>
                <c:pt idx="50">
                  <c:v>144.5297396350195</c:v>
                </c:pt>
                <c:pt idx="51">
                  <c:v>148.7698635089857</c:v>
                </c:pt>
                <c:pt idx="52">
                  <c:v>153.0099873829519</c:v>
                </c:pt>
                <c:pt idx="53">
                  <c:v>157.250111256918</c:v>
                </c:pt>
                <c:pt idx="54">
                  <c:v>161.4902351308842</c:v>
                </c:pt>
                <c:pt idx="55">
                  <c:v>165.7303590048504</c:v>
                </c:pt>
                <c:pt idx="56">
                  <c:v>169.9704828788166</c:v>
                </c:pt>
                <c:pt idx="57">
                  <c:v>174.2106067527828</c:v>
                </c:pt>
                <c:pt idx="58">
                  <c:v>178.450730626749</c:v>
                </c:pt>
                <c:pt idx="59">
                  <c:v>182.6908545007151</c:v>
                </c:pt>
                <c:pt idx="60">
                  <c:v>184.590903441939</c:v>
                </c:pt>
                <c:pt idx="61">
                  <c:v>184.1508774504207</c:v>
                </c:pt>
                <c:pt idx="62">
                  <c:v>183.7108514589024</c:v>
                </c:pt>
                <c:pt idx="63">
                  <c:v>183.270825467384</c:v>
                </c:pt>
                <c:pt idx="64">
                  <c:v>182.8307994758657</c:v>
                </c:pt>
                <c:pt idx="65">
                  <c:v>182.3907734843474</c:v>
                </c:pt>
                <c:pt idx="66">
                  <c:v>181.9507474928291</c:v>
                </c:pt>
                <c:pt idx="67">
                  <c:v>181.5107215013107</c:v>
                </c:pt>
                <c:pt idx="68">
                  <c:v>181.0706955097924</c:v>
                </c:pt>
                <c:pt idx="69">
                  <c:v>180.6306695182741</c:v>
                </c:pt>
                <c:pt idx="70">
                  <c:v>180.1906435267557</c:v>
                </c:pt>
                <c:pt idx="71">
                  <c:v>179.7506175352374</c:v>
                </c:pt>
                <c:pt idx="72">
                  <c:v>179.3105915437191</c:v>
                </c:pt>
                <c:pt idx="73">
                  <c:v>178.8705655522007</c:v>
                </c:pt>
                <c:pt idx="74">
                  <c:v>178.4305395606824</c:v>
                </c:pt>
                <c:pt idx="75">
                  <c:v>177.9905135691641</c:v>
                </c:pt>
                <c:pt idx="76">
                  <c:v>177.5504875776457</c:v>
                </c:pt>
                <c:pt idx="77">
                  <c:v>177.1104615861274</c:v>
                </c:pt>
                <c:pt idx="78">
                  <c:v>176.6704355946091</c:v>
                </c:pt>
                <c:pt idx="79">
                  <c:v>176.2304096030907</c:v>
                </c:pt>
                <c:pt idx="80">
                  <c:v>175.7903836115724</c:v>
                </c:pt>
                <c:pt idx="81">
                  <c:v>175.3503576200541</c:v>
                </c:pt>
                <c:pt idx="82">
                  <c:v>174.9103316285357</c:v>
                </c:pt>
                <c:pt idx="83">
                  <c:v>174.4703056370174</c:v>
                </c:pt>
                <c:pt idx="84">
                  <c:v>174.0302796454991</c:v>
                </c:pt>
                <c:pt idx="85">
                  <c:v>173.5902536539808</c:v>
                </c:pt>
                <c:pt idx="86">
                  <c:v>173.1502276624624</c:v>
                </c:pt>
                <c:pt idx="87">
                  <c:v>172.7102016709441</c:v>
                </c:pt>
                <c:pt idx="88">
                  <c:v>172.2701756794258</c:v>
                </c:pt>
                <c:pt idx="89">
                  <c:v>171.8301496879074</c:v>
                </c:pt>
                <c:pt idx="90">
                  <c:v>163.4382254210936</c:v>
                </c:pt>
                <c:pt idx="91">
                  <c:v>147.0944028789842</c:v>
                </c:pt>
                <c:pt idx="92">
                  <c:v>130.7505803368749</c:v>
                </c:pt>
                <c:pt idx="93">
                  <c:v>114.4067577947655</c:v>
                </c:pt>
                <c:pt idx="94">
                  <c:v>98.06293525265616</c:v>
                </c:pt>
                <c:pt idx="95">
                  <c:v>81.71911271054681</c:v>
                </c:pt>
                <c:pt idx="96">
                  <c:v>65.37529016843744</c:v>
                </c:pt>
                <c:pt idx="97">
                  <c:v>49.03146762632809</c:v>
                </c:pt>
                <c:pt idx="98">
                  <c:v>32.68764508421873</c:v>
                </c:pt>
                <c:pt idx="99">
                  <c:v>16.34382254210936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634.5023311613912</c:v>
                </c:pt>
                <c:pt idx="22">
                  <c:v>652.6400828757904</c:v>
                </c:pt>
                <c:pt idx="23">
                  <c:v>670.7778345901896</c:v>
                </c:pt>
                <c:pt idx="24">
                  <c:v>688.9155863045888</c:v>
                </c:pt>
                <c:pt idx="25">
                  <c:v>707.053338018988</c:v>
                </c:pt>
                <c:pt idx="26">
                  <c:v>725.1910897333872</c:v>
                </c:pt>
                <c:pt idx="27">
                  <c:v>743.3288414477864</c:v>
                </c:pt>
                <c:pt idx="28">
                  <c:v>761.4665931621856</c:v>
                </c:pt>
                <c:pt idx="29">
                  <c:v>779.6043448765848</c:v>
                </c:pt>
                <c:pt idx="30">
                  <c:v>797.742096590984</c:v>
                </c:pt>
                <c:pt idx="31">
                  <c:v>815.8798483053832</c:v>
                </c:pt>
                <c:pt idx="32">
                  <c:v>834.0176000197823</c:v>
                </c:pt>
                <c:pt idx="33">
                  <c:v>852.1553517341815</c:v>
                </c:pt>
                <c:pt idx="34">
                  <c:v>870.2931034485807</c:v>
                </c:pt>
                <c:pt idx="35">
                  <c:v>888.4308551629799</c:v>
                </c:pt>
                <c:pt idx="36">
                  <c:v>906.5686068773791</c:v>
                </c:pt>
                <c:pt idx="37">
                  <c:v>924.7063585917783</c:v>
                </c:pt>
                <c:pt idx="38">
                  <c:v>942.8441103061775</c:v>
                </c:pt>
                <c:pt idx="39">
                  <c:v>960.9818620205767</c:v>
                </c:pt>
                <c:pt idx="40">
                  <c:v>979.1196137349759</c:v>
                </c:pt>
                <c:pt idx="41">
                  <c:v>997.2573654493751</c:v>
                </c:pt>
                <c:pt idx="42">
                  <c:v>1015.395117163774</c:v>
                </c:pt>
                <c:pt idx="43">
                  <c:v>1033.532868878174</c:v>
                </c:pt>
                <c:pt idx="44">
                  <c:v>1051.670620592573</c:v>
                </c:pt>
                <c:pt idx="45">
                  <c:v>1069.808372306972</c:v>
                </c:pt>
                <c:pt idx="46">
                  <c:v>1087.946124021371</c:v>
                </c:pt>
                <c:pt idx="47">
                  <c:v>1106.08387573577</c:v>
                </c:pt>
                <c:pt idx="48">
                  <c:v>1124.22162745017</c:v>
                </c:pt>
                <c:pt idx="49">
                  <c:v>1142.359379164569</c:v>
                </c:pt>
                <c:pt idx="50">
                  <c:v>1160.497130878968</c:v>
                </c:pt>
                <c:pt idx="51">
                  <c:v>1178.634882593367</c:v>
                </c:pt>
                <c:pt idx="52">
                  <c:v>1196.772634307766</c:v>
                </c:pt>
                <c:pt idx="53">
                  <c:v>1214.910386022166</c:v>
                </c:pt>
                <c:pt idx="54">
                  <c:v>1233.048137736565</c:v>
                </c:pt>
                <c:pt idx="55">
                  <c:v>1251.185889450964</c:v>
                </c:pt>
                <c:pt idx="56">
                  <c:v>1269.323641165363</c:v>
                </c:pt>
                <c:pt idx="57">
                  <c:v>1287.461392879762</c:v>
                </c:pt>
                <c:pt idx="58">
                  <c:v>1305.599144594162</c:v>
                </c:pt>
                <c:pt idx="59">
                  <c:v>1323.736896308561</c:v>
                </c:pt>
                <c:pt idx="60">
                  <c:v>1341.697782857876</c:v>
                </c:pt>
                <c:pt idx="61">
                  <c:v>1359.481804242106</c:v>
                </c:pt>
                <c:pt idx="62">
                  <c:v>1377.265825626336</c:v>
                </c:pt>
                <c:pt idx="63">
                  <c:v>1395.049847010567</c:v>
                </c:pt>
                <c:pt idx="64">
                  <c:v>1412.833868394797</c:v>
                </c:pt>
                <c:pt idx="65">
                  <c:v>1430.617889779027</c:v>
                </c:pt>
                <c:pt idx="66">
                  <c:v>1448.401911163258</c:v>
                </c:pt>
                <c:pt idx="67">
                  <c:v>1466.185932547488</c:v>
                </c:pt>
                <c:pt idx="68">
                  <c:v>1483.969953931718</c:v>
                </c:pt>
                <c:pt idx="69">
                  <c:v>1501.753975315949</c:v>
                </c:pt>
                <c:pt idx="70">
                  <c:v>1519.53799670018</c:v>
                </c:pt>
                <c:pt idx="71">
                  <c:v>1537.32201808441</c:v>
                </c:pt>
                <c:pt idx="72">
                  <c:v>1555.10603946864</c:v>
                </c:pt>
                <c:pt idx="73">
                  <c:v>1572.89006085287</c:v>
                </c:pt>
                <c:pt idx="74">
                  <c:v>1590.674082237101</c:v>
                </c:pt>
                <c:pt idx="75">
                  <c:v>1608.458103621331</c:v>
                </c:pt>
                <c:pt idx="76">
                  <c:v>1626.242125005562</c:v>
                </c:pt>
                <c:pt idx="77">
                  <c:v>1644.026146389792</c:v>
                </c:pt>
                <c:pt idx="78">
                  <c:v>1661.810167774022</c:v>
                </c:pt>
                <c:pt idx="79">
                  <c:v>1679.594189158253</c:v>
                </c:pt>
                <c:pt idx="80">
                  <c:v>1697.378210542483</c:v>
                </c:pt>
                <c:pt idx="81">
                  <c:v>1715.162231926714</c:v>
                </c:pt>
                <c:pt idx="82">
                  <c:v>1732.946253310944</c:v>
                </c:pt>
                <c:pt idx="83">
                  <c:v>1750.730274695174</c:v>
                </c:pt>
                <c:pt idx="84">
                  <c:v>1768.514296079405</c:v>
                </c:pt>
                <c:pt idx="85">
                  <c:v>1786.298317463635</c:v>
                </c:pt>
                <c:pt idx="86">
                  <c:v>1804.082338847865</c:v>
                </c:pt>
                <c:pt idx="87">
                  <c:v>1821.866360232096</c:v>
                </c:pt>
                <c:pt idx="88">
                  <c:v>1839.650381616326</c:v>
                </c:pt>
                <c:pt idx="89">
                  <c:v>1857.434403000557</c:v>
                </c:pt>
                <c:pt idx="90">
                  <c:v>1777.453727326354</c:v>
                </c:pt>
                <c:pt idx="91">
                  <c:v>1599.708354593719</c:v>
                </c:pt>
                <c:pt idx="92">
                  <c:v>1421.962981861083</c:v>
                </c:pt>
                <c:pt idx="93">
                  <c:v>1244.217609128448</c:v>
                </c:pt>
                <c:pt idx="94">
                  <c:v>1066.472236395813</c:v>
                </c:pt>
                <c:pt idx="95">
                  <c:v>888.726863663177</c:v>
                </c:pt>
                <c:pt idx="96">
                  <c:v>710.9814909305416</c:v>
                </c:pt>
                <c:pt idx="97">
                  <c:v>533.2361181979063</c:v>
                </c:pt>
                <c:pt idx="98">
                  <c:v>355.4907454652707</c:v>
                </c:pt>
                <c:pt idx="99">
                  <c:v>177.7453727326354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7382.201875743182</c:v>
                </c:pt>
                <c:pt idx="22">
                  <c:v>7487.473916751997</c:v>
                </c:pt>
                <c:pt idx="23">
                  <c:v>7592.745957760813</c:v>
                </c:pt>
                <c:pt idx="24">
                  <c:v>7698.017998769628</c:v>
                </c:pt>
                <c:pt idx="25">
                  <c:v>7803.290039778443</c:v>
                </c:pt>
                <c:pt idx="26">
                  <c:v>7908.56208078726</c:v>
                </c:pt>
                <c:pt idx="27">
                  <c:v>8013.834121796075</c:v>
                </c:pt>
                <c:pt idx="28">
                  <c:v>8119.10616280489</c:v>
                </c:pt>
                <c:pt idx="29">
                  <c:v>8224.378203813705</c:v>
                </c:pt>
                <c:pt idx="30">
                  <c:v>8329.65024482252</c:v>
                </c:pt>
                <c:pt idx="31">
                  <c:v>8434.922285831336</c:v>
                </c:pt>
                <c:pt idx="32">
                  <c:v>8540.194326840151</c:v>
                </c:pt>
                <c:pt idx="33">
                  <c:v>8645.466367848967</c:v>
                </c:pt>
                <c:pt idx="34">
                  <c:v>8750.73840885778</c:v>
                </c:pt>
                <c:pt idx="35">
                  <c:v>8856.010449866598</c:v>
                </c:pt>
                <c:pt idx="36">
                  <c:v>8961.282490875413</c:v>
                </c:pt>
                <c:pt idx="37">
                  <c:v>9066.554531884229</c:v>
                </c:pt>
                <c:pt idx="38">
                  <c:v>9171.826572893045</c:v>
                </c:pt>
                <c:pt idx="39">
                  <c:v>9277.098613901861</c:v>
                </c:pt>
                <c:pt idx="40">
                  <c:v>9382.370654910676</c:v>
                </c:pt>
                <c:pt idx="41">
                  <c:v>9487.64269591949</c:v>
                </c:pt>
                <c:pt idx="42">
                  <c:v>9592.914736928305</c:v>
                </c:pt>
                <c:pt idx="43">
                  <c:v>9698.186777937122</c:v>
                </c:pt>
                <c:pt idx="44">
                  <c:v>9803.458818945937</c:v>
                </c:pt>
                <c:pt idx="45">
                  <c:v>9908.730859954752</c:v>
                </c:pt>
                <c:pt idx="46">
                  <c:v>10014.00290096357</c:v>
                </c:pt>
                <c:pt idx="47">
                  <c:v>10119.27494197238</c:v>
                </c:pt>
                <c:pt idx="48">
                  <c:v>10224.5469829812</c:v>
                </c:pt>
                <c:pt idx="49">
                  <c:v>10329.81902399001</c:v>
                </c:pt>
                <c:pt idx="50">
                  <c:v>10435.09106499883</c:v>
                </c:pt>
                <c:pt idx="51">
                  <c:v>10540.36310600765</c:v>
                </c:pt>
                <c:pt idx="52">
                  <c:v>10645.63514701646</c:v>
                </c:pt>
                <c:pt idx="53">
                  <c:v>10750.90718802528</c:v>
                </c:pt>
                <c:pt idx="54">
                  <c:v>10856.17922903409</c:v>
                </c:pt>
                <c:pt idx="55">
                  <c:v>10961.45127004291</c:v>
                </c:pt>
                <c:pt idx="56">
                  <c:v>11066.72331105172</c:v>
                </c:pt>
                <c:pt idx="57">
                  <c:v>11171.99535206054</c:v>
                </c:pt>
                <c:pt idx="58">
                  <c:v>11277.26739306935</c:v>
                </c:pt>
                <c:pt idx="59">
                  <c:v>11382.53943407817</c:v>
                </c:pt>
                <c:pt idx="60">
                  <c:v>11528.40596153552</c:v>
                </c:pt>
                <c:pt idx="61">
                  <c:v>11714.86697544141</c:v>
                </c:pt>
                <c:pt idx="62">
                  <c:v>11901.32798934731</c:v>
                </c:pt>
                <c:pt idx="63">
                  <c:v>12087.7890032532</c:v>
                </c:pt>
                <c:pt idx="64">
                  <c:v>12274.25001715909</c:v>
                </c:pt>
                <c:pt idx="65">
                  <c:v>12460.71103106498</c:v>
                </c:pt>
                <c:pt idx="66">
                  <c:v>12647.17204497087</c:v>
                </c:pt>
                <c:pt idx="67">
                  <c:v>12833.63305887676</c:v>
                </c:pt>
                <c:pt idx="68">
                  <c:v>13020.09407278266</c:v>
                </c:pt>
                <c:pt idx="69">
                  <c:v>13206.55508668855</c:v>
                </c:pt>
                <c:pt idx="70">
                  <c:v>13393.01610059444</c:v>
                </c:pt>
                <c:pt idx="71">
                  <c:v>13579.47711450033</c:v>
                </c:pt>
                <c:pt idx="72">
                  <c:v>13765.93812840622</c:v>
                </c:pt>
                <c:pt idx="73">
                  <c:v>13952.39914231212</c:v>
                </c:pt>
                <c:pt idx="74">
                  <c:v>14138.86015621801</c:v>
                </c:pt>
                <c:pt idx="75">
                  <c:v>14325.3211701239</c:v>
                </c:pt>
                <c:pt idx="76">
                  <c:v>14511.78218402979</c:v>
                </c:pt>
                <c:pt idx="77">
                  <c:v>14698.24319793568</c:v>
                </c:pt>
                <c:pt idx="78">
                  <c:v>14884.70421184157</c:v>
                </c:pt>
                <c:pt idx="79">
                  <c:v>15071.16522574747</c:v>
                </c:pt>
                <c:pt idx="80">
                  <c:v>15257.62623965336</c:v>
                </c:pt>
                <c:pt idx="81">
                  <c:v>15444.08725355925</c:v>
                </c:pt>
                <c:pt idx="82">
                  <c:v>15630.54826746514</c:v>
                </c:pt>
                <c:pt idx="83">
                  <c:v>15817.00928137103</c:v>
                </c:pt>
                <c:pt idx="84">
                  <c:v>16003.47029527692</c:v>
                </c:pt>
                <c:pt idx="85">
                  <c:v>16189.93130918282</c:v>
                </c:pt>
                <c:pt idx="86">
                  <c:v>16376.39232308871</c:v>
                </c:pt>
                <c:pt idx="87">
                  <c:v>16562.8533369946</c:v>
                </c:pt>
                <c:pt idx="88">
                  <c:v>16749.31435090049</c:v>
                </c:pt>
                <c:pt idx="89">
                  <c:v>16935.77536480638</c:v>
                </c:pt>
                <c:pt idx="90">
                  <c:v>16218.10083024698</c:v>
                </c:pt>
                <c:pt idx="91">
                  <c:v>14596.29074722228</c:v>
                </c:pt>
                <c:pt idx="92">
                  <c:v>12974.48066419758</c:v>
                </c:pt>
                <c:pt idx="93">
                  <c:v>11352.67058117289</c:v>
                </c:pt>
                <c:pt idx="94">
                  <c:v>9730.860498148187</c:v>
                </c:pt>
                <c:pt idx="95">
                  <c:v>8109.05041512349</c:v>
                </c:pt>
                <c:pt idx="96">
                  <c:v>6487.240332098791</c:v>
                </c:pt>
                <c:pt idx="97">
                  <c:v>4865.430249074094</c:v>
                </c:pt>
                <c:pt idx="98">
                  <c:v>3243.620166049395</c:v>
                </c:pt>
                <c:pt idx="99">
                  <c:v>1621.810083024699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105.30449605463</c:v>
                </c:pt>
                <c:pt idx="31">
                  <c:v>105.30449605463</c:v>
                </c:pt>
                <c:pt idx="32">
                  <c:v>105.30449605463</c:v>
                </c:pt>
                <c:pt idx="33">
                  <c:v>105.30449605463</c:v>
                </c:pt>
                <c:pt idx="34">
                  <c:v>105.30449605463</c:v>
                </c:pt>
                <c:pt idx="35">
                  <c:v>105.30449605463</c:v>
                </c:pt>
                <c:pt idx="36">
                  <c:v>105.30449605463</c:v>
                </c:pt>
                <c:pt idx="37">
                  <c:v>105.30449605463</c:v>
                </c:pt>
                <c:pt idx="38">
                  <c:v>105.30449605463</c:v>
                </c:pt>
                <c:pt idx="39">
                  <c:v>105.30449605463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106.2238210201863</c:v>
                </c:pt>
                <c:pt idx="61">
                  <c:v>108.0624709512988</c:v>
                </c:pt>
                <c:pt idx="62">
                  <c:v>109.9011208824114</c:v>
                </c:pt>
                <c:pt idx="63">
                  <c:v>111.739770813524</c:v>
                </c:pt>
                <c:pt idx="64">
                  <c:v>113.5784207446366</c:v>
                </c:pt>
                <c:pt idx="65">
                  <c:v>115.4170706757492</c:v>
                </c:pt>
                <c:pt idx="66">
                  <c:v>117.2557206068618</c:v>
                </c:pt>
                <c:pt idx="67">
                  <c:v>119.0943705379744</c:v>
                </c:pt>
                <c:pt idx="68">
                  <c:v>120.9330204690869</c:v>
                </c:pt>
                <c:pt idx="69">
                  <c:v>122.7716704001995</c:v>
                </c:pt>
                <c:pt idx="70">
                  <c:v>124.6103203313121</c:v>
                </c:pt>
                <c:pt idx="71">
                  <c:v>126.4489702624247</c:v>
                </c:pt>
                <c:pt idx="72">
                  <c:v>128.2876201935373</c:v>
                </c:pt>
                <c:pt idx="73">
                  <c:v>130.1262701246499</c:v>
                </c:pt>
                <c:pt idx="74">
                  <c:v>131.9649200557625</c:v>
                </c:pt>
                <c:pt idx="75">
                  <c:v>133.803569986875</c:v>
                </c:pt>
                <c:pt idx="76">
                  <c:v>135.6422199179876</c:v>
                </c:pt>
                <c:pt idx="77">
                  <c:v>137.4808698491002</c:v>
                </c:pt>
                <c:pt idx="78">
                  <c:v>139.3195197802128</c:v>
                </c:pt>
                <c:pt idx="79">
                  <c:v>141.1581697113254</c:v>
                </c:pt>
                <c:pt idx="80">
                  <c:v>142.996819642438</c:v>
                </c:pt>
                <c:pt idx="81">
                  <c:v>144.8354695735505</c:v>
                </c:pt>
                <c:pt idx="82">
                  <c:v>146.6741195046631</c:v>
                </c:pt>
                <c:pt idx="83">
                  <c:v>148.5127694357757</c:v>
                </c:pt>
                <c:pt idx="84">
                  <c:v>150.3514193668883</c:v>
                </c:pt>
                <c:pt idx="85">
                  <c:v>152.1900692980009</c:v>
                </c:pt>
                <c:pt idx="86">
                  <c:v>154.0287192291135</c:v>
                </c:pt>
                <c:pt idx="87">
                  <c:v>155.8673691602261</c:v>
                </c:pt>
                <c:pt idx="88">
                  <c:v>157.7060190913386</c:v>
                </c:pt>
                <c:pt idx="89">
                  <c:v>159.5446690224512</c:v>
                </c:pt>
                <c:pt idx="90">
                  <c:v>152.82285141715</c:v>
                </c:pt>
                <c:pt idx="91">
                  <c:v>137.540566275435</c:v>
                </c:pt>
                <c:pt idx="92">
                  <c:v>122.25828113372</c:v>
                </c:pt>
                <c:pt idx="93">
                  <c:v>106.975995992005</c:v>
                </c:pt>
                <c:pt idx="94">
                  <c:v>91.69371085029002</c:v>
                </c:pt>
                <c:pt idx="95">
                  <c:v>76.411425708575</c:v>
                </c:pt>
                <c:pt idx="96">
                  <c:v>61.12914056686002</c:v>
                </c:pt>
                <c:pt idx="97">
                  <c:v>45.84685542514501</c:v>
                </c:pt>
                <c:pt idx="98">
                  <c:v>30.56457028343002</c:v>
                </c:pt>
                <c:pt idx="99">
                  <c:v>15.28228514171502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1855.419722780372</c:v>
                </c:pt>
                <c:pt idx="22">
                  <c:v>1839.62891662905</c:v>
                </c:pt>
                <c:pt idx="23">
                  <c:v>1823.838110477727</c:v>
                </c:pt>
                <c:pt idx="24">
                  <c:v>1808.047304326405</c:v>
                </c:pt>
                <c:pt idx="25">
                  <c:v>1792.256498175083</c:v>
                </c:pt>
                <c:pt idx="26">
                  <c:v>1776.46569202376</c:v>
                </c:pt>
                <c:pt idx="27">
                  <c:v>1760.674885872438</c:v>
                </c:pt>
                <c:pt idx="28">
                  <c:v>1744.884079721116</c:v>
                </c:pt>
                <c:pt idx="29">
                  <c:v>1729.093273569793</c:v>
                </c:pt>
                <c:pt idx="30">
                  <c:v>1713.302467418471</c:v>
                </c:pt>
                <c:pt idx="31">
                  <c:v>1697.511661267149</c:v>
                </c:pt>
                <c:pt idx="32">
                  <c:v>1681.720855115826</c:v>
                </c:pt>
                <c:pt idx="33">
                  <c:v>1665.930048964504</c:v>
                </c:pt>
                <c:pt idx="34">
                  <c:v>1650.139242813182</c:v>
                </c:pt>
                <c:pt idx="35">
                  <c:v>1634.34843666186</c:v>
                </c:pt>
                <c:pt idx="36">
                  <c:v>1618.557630510537</c:v>
                </c:pt>
                <c:pt idx="37">
                  <c:v>1602.766824359215</c:v>
                </c:pt>
                <c:pt idx="38">
                  <c:v>1586.976018207893</c:v>
                </c:pt>
                <c:pt idx="39">
                  <c:v>1571.18521205657</c:v>
                </c:pt>
                <c:pt idx="40">
                  <c:v>1555.394405905248</c:v>
                </c:pt>
                <c:pt idx="41">
                  <c:v>1539.603599753926</c:v>
                </c:pt>
                <c:pt idx="42">
                  <c:v>1523.812793602604</c:v>
                </c:pt>
                <c:pt idx="43">
                  <c:v>1508.021987451281</c:v>
                </c:pt>
                <c:pt idx="44">
                  <c:v>1492.231181299959</c:v>
                </c:pt>
                <c:pt idx="45">
                  <c:v>1476.440375148637</c:v>
                </c:pt>
                <c:pt idx="46">
                  <c:v>1460.649568997314</c:v>
                </c:pt>
                <c:pt idx="47">
                  <c:v>1444.858762845992</c:v>
                </c:pt>
                <c:pt idx="48">
                  <c:v>1429.06795669467</c:v>
                </c:pt>
                <c:pt idx="49">
                  <c:v>1413.277150543347</c:v>
                </c:pt>
                <c:pt idx="50">
                  <c:v>1397.486344392025</c:v>
                </c:pt>
                <c:pt idx="51">
                  <c:v>1381.695538240703</c:v>
                </c:pt>
                <c:pt idx="52">
                  <c:v>1365.90473208938</c:v>
                </c:pt>
                <c:pt idx="53">
                  <c:v>1350.113925938058</c:v>
                </c:pt>
                <c:pt idx="54">
                  <c:v>1334.323119786736</c:v>
                </c:pt>
                <c:pt idx="55">
                  <c:v>1318.532313635413</c:v>
                </c:pt>
                <c:pt idx="56">
                  <c:v>1302.741507484091</c:v>
                </c:pt>
                <c:pt idx="57">
                  <c:v>1286.950701332769</c:v>
                </c:pt>
                <c:pt idx="58">
                  <c:v>1271.159895181446</c:v>
                </c:pt>
                <c:pt idx="59">
                  <c:v>1255.369089030124</c:v>
                </c:pt>
                <c:pt idx="60">
                  <c:v>1226.682457855222</c:v>
                </c:pt>
                <c:pt idx="61">
                  <c:v>1185.10000165674</c:v>
                </c:pt>
                <c:pt idx="62">
                  <c:v>1143.517545458258</c:v>
                </c:pt>
                <c:pt idx="63">
                  <c:v>1101.935089259776</c:v>
                </c:pt>
                <c:pt idx="64">
                  <c:v>1060.352633061294</c:v>
                </c:pt>
                <c:pt idx="65">
                  <c:v>1018.770176862811</c:v>
                </c:pt>
                <c:pt idx="66">
                  <c:v>977.1877206643293</c:v>
                </c:pt>
                <c:pt idx="67">
                  <c:v>935.6052644658473</c:v>
                </c:pt>
                <c:pt idx="68">
                  <c:v>894.0228082673652</c:v>
                </c:pt>
                <c:pt idx="69">
                  <c:v>852.440352068883</c:v>
                </c:pt>
                <c:pt idx="70">
                  <c:v>810.857895870401</c:v>
                </c:pt>
                <c:pt idx="71">
                  <c:v>769.2754396719188</c:v>
                </c:pt>
                <c:pt idx="72">
                  <c:v>727.6929834734368</c:v>
                </c:pt>
                <c:pt idx="73">
                  <c:v>686.1105272749546</c:v>
                </c:pt>
                <c:pt idx="74">
                  <c:v>644.5280710764725</c:v>
                </c:pt>
                <c:pt idx="75">
                  <c:v>602.9456148779905</c:v>
                </c:pt>
                <c:pt idx="76">
                  <c:v>561.3631586795084</c:v>
                </c:pt>
                <c:pt idx="77">
                  <c:v>519.7807024810263</c:v>
                </c:pt>
                <c:pt idx="78">
                  <c:v>478.1982462825442</c:v>
                </c:pt>
                <c:pt idx="79">
                  <c:v>436.615790084062</c:v>
                </c:pt>
                <c:pt idx="80">
                  <c:v>395.03333388558</c:v>
                </c:pt>
                <c:pt idx="81">
                  <c:v>353.4508776870979</c:v>
                </c:pt>
                <c:pt idx="82">
                  <c:v>311.8684214886158</c:v>
                </c:pt>
                <c:pt idx="83">
                  <c:v>270.2859652901337</c:v>
                </c:pt>
                <c:pt idx="84">
                  <c:v>228.7035090916515</c:v>
                </c:pt>
                <c:pt idx="85">
                  <c:v>187.1210528931695</c:v>
                </c:pt>
                <c:pt idx="86">
                  <c:v>145.5385966946874</c:v>
                </c:pt>
                <c:pt idx="87">
                  <c:v>103.9561404962053</c:v>
                </c:pt>
                <c:pt idx="88">
                  <c:v>62.37368429772323</c:v>
                </c:pt>
                <c:pt idx="89">
                  <c:v>20.79122809924115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971.5773892724703</c:v>
                </c:pt>
                <c:pt idx="61">
                  <c:v>2914.732167817411</c:v>
                </c:pt>
                <c:pt idx="62">
                  <c:v>4857.886946362351</c:v>
                </c:pt>
                <c:pt idx="63">
                  <c:v>6801.041724907292</c:v>
                </c:pt>
                <c:pt idx="64">
                  <c:v>8744.196503452233</c:v>
                </c:pt>
                <c:pt idx="65">
                  <c:v>10687.35128199717</c:v>
                </c:pt>
                <c:pt idx="66">
                  <c:v>12630.50606054211</c:v>
                </c:pt>
                <c:pt idx="67">
                  <c:v>14573.66083908706</c:v>
                </c:pt>
                <c:pt idx="68">
                  <c:v>16516.815617632</c:v>
                </c:pt>
                <c:pt idx="69">
                  <c:v>18459.97039617694</c:v>
                </c:pt>
                <c:pt idx="70">
                  <c:v>20403.12517472188</c:v>
                </c:pt>
                <c:pt idx="71">
                  <c:v>22346.27995326682</c:v>
                </c:pt>
                <c:pt idx="72">
                  <c:v>24289.43473181176</c:v>
                </c:pt>
                <c:pt idx="73">
                  <c:v>26232.5895103567</c:v>
                </c:pt>
                <c:pt idx="74">
                  <c:v>28175.74428890164</c:v>
                </c:pt>
                <c:pt idx="75">
                  <c:v>30118.89906744658</c:v>
                </c:pt>
                <c:pt idx="76">
                  <c:v>32062.05384599152</c:v>
                </c:pt>
                <c:pt idx="77">
                  <c:v>34005.20862453646</c:v>
                </c:pt>
                <c:pt idx="78">
                  <c:v>35948.3634030814</c:v>
                </c:pt>
                <c:pt idx="79">
                  <c:v>37891.51818162634</c:v>
                </c:pt>
                <c:pt idx="80">
                  <c:v>39834.67296017129</c:v>
                </c:pt>
                <c:pt idx="81">
                  <c:v>41777.82773871622</c:v>
                </c:pt>
                <c:pt idx="82">
                  <c:v>43720.98251726116</c:v>
                </c:pt>
                <c:pt idx="83">
                  <c:v>45664.1372958061</c:v>
                </c:pt>
                <c:pt idx="84">
                  <c:v>47607.29207435105</c:v>
                </c:pt>
                <c:pt idx="85">
                  <c:v>49550.44685289598</c:v>
                </c:pt>
                <c:pt idx="86">
                  <c:v>51493.60163144092</c:v>
                </c:pt>
                <c:pt idx="87">
                  <c:v>53436.75640998586</c:v>
                </c:pt>
                <c:pt idx="88">
                  <c:v>55379.91118853081</c:v>
                </c:pt>
                <c:pt idx="89">
                  <c:v>57323.06596707575</c:v>
                </c:pt>
                <c:pt idx="90">
                  <c:v>55518.70795842687</c:v>
                </c:pt>
                <c:pt idx="91">
                  <c:v>49966.83716258419</c:v>
                </c:pt>
                <c:pt idx="92">
                  <c:v>44414.9663667415</c:v>
                </c:pt>
                <c:pt idx="93">
                  <c:v>38863.09557089882</c:v>
                </c:pt>
                <c:pt idx="94">
                  <c:v>33311.22477505612</c:v>
                </c:pt>
                <c:pt idx="95">
                  <c:v>27759.35397921344</c:v>
                </c:pt>
                <c:pt idx="96">
                  <c:v>22207.48318337075</c:v>
                </c:pt>
                <c:pt idx="97">
                  <c:v>16655.61238752806</c:v>
                </c:pt>
                <c:pt idx="98">
                  <c:v>11103.74159168538</c:v>
                </c:pt>
                <c:pt idx="99">
                  <c:v>5551.870795842689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81.87825411796757</c:v>
                </c:pt>
                <c:pt idx="22">
                  <c:v>163.7565082359351</c:v>
                </c:pt>
                <c:pt idx="23">
                  <c:v>245.6347623539027</c:v>
                </c:pt>
                <c:pt idx="24">
                  <c:v>327.5130164718703</c:v>
                </c:pt>
                <c:pt idx="25">
                  <c:v>409.3912705898379</c:v>
                </c:pt>
                <c:pt idx="26">
                  <c:v>491.2695247078054</c:v>
                </c:pt>
                <c:pt idx="27">
                  <c:v>573.147778825773</c:v>
                </c:pt>
                <c:pt idx="28">
                  <c:v>655.0260329437406</c:v>
                </c:pt>
                <c:pt idx="29">
                  <c:v>736.9042870617081</c:v>
                </c:pt>
                <c:pt idx="30">
                  <c:v>818.7825411796757</c:v>
                </c:pt>
                <c:pt idx="31">
                  <c:v>900.6607952976432</c:v>
                </c:pt>
                <c:pt idx="32">
                  <c:v>982.5390494156109</c:v>
                </c:pt>
                <c:pt idx="33">
                  <c:v>1064.417303533578</c:v>
                </c:pt>
                <c:pt idx="34">
                  <c:v>1146.295557651546</c:v>
                </c:pt>
                <c:pt idx="35">
                  <c:v>1228.173811769514</c:v>
                </c:pt>
                <c:pt idx="36">
                  <c:v>1310.052065887481</c:v>
                </c:pt>
                <c:pt idx="37">
                  <c:v>1391.930320005449</c:v>
                </c:pt>
                <c:pt idx="38">
                  <c:v>1473.808574123416</c:v>
                </c:pt>
                <c:pt idx="39">
                  <c:v>1555.686828241384</c:v>
                </c:pt>
                <c:pt idx="40">
                  <c:v>1637.565082359351</c:v>
                </c:pt>
                <c:pt idx="41">
                  <c:v>1719.443336477319</c:v>
                </c:pt>
                <c:pt idx="42">
                  <c:v>1801.321590595287</c:v>
                </c:pt>
                <c:pt idx="43">
                  <c:v>1883.199844713254</c:v>
                </c:pt>
                <c:pt idx="44">
                  <c:v>1965.078098831222</c:v>
                </c:pt>
                <c:pt idx="45">
                  <c:v>2046.95635294919</c:v>
                </c:pt>
                <c:pt idx="46">
                  <c:v>2128.834607067157</c:v>
                </c:pt>
                <c:pt idx="47">
                  <c:v>2210.712861185124</c:v>
                </c:pt>
                <c:pt idx="48">
                  <c:v>2292.591115303092</c:v>
                </c:pt>
                <c:pt idx="49">
                  <c:v>2374.46936942106</c:v>
                </c:pt>
                <c:pt idx="50">
                  <c:v>2456.347623539027</c:v>
                </c:pt>
                <c:pt idx="51">
                  <c:v>2538.225877656995</c:v>
                </c:pt>
                <c:pt idx="52">
                  <c:v>2620.104131774962</c:v>
                </c:pt>
                <c:pt idx="53">
                  <c:v>2701.98238589293</c:v>
                </c:pt>
                <c:pt idx="54">
                  <c:v>2783.860640010897</c:v>
                </c:pt>
                <c:pt idx="55">
                  <c:v>2865.738894128865</c:v>
                </c:pt>
                <c:pt idx="56">
                  <c:v>2947.617148246833</c:v>
                </c:pt>
                <c:pt idx="57">
                  <c:v>3029.4954023648</c:v>
                </c:pt>
                <c:pt idx="58">
                  <c:v>3111.373656482768</c:v>
                </c:pt>
                <c:pt idx="59">
                  <c:v>3193.251910600735</c:v>
                </c:pt>
                <c:pt idx="60">
                  <c:v>3180.287853698724</c:v>
                </c:pt>
                <c:pt idx="61">
                  <c:v>3072.481485776733</c:v>
                </c:pt>
                <c:pt idx="62">
                  <c:v>2964.675117854742</c:v>
                </c:pt>
                <c:pt idx="63">
                  <c:v>2856.868749932752</c:v>
                </c:pt>
                <c:pt idx="64">
                  <c:v>2749.062382010761</c:v>
                </c:pt>
                <c:pt idx="65">
                  <c:v>2641.25601408877</c:v>
                </c:pt>
                <c:pt idx="66">
                  <c:v>2533.44964616678</c:v>
                </c:pt>
                <c:pt idx="67">
                  <c:v>2425.64327824479</c:v>
                </c:pt>
                <c:pt idx="68">
                  <c:v>2317.836910322799</c:v>
                </c:pt>
                <c:pt idx="69">
                  <c:v>2210.030542400808</c:v>
                </c:pt>
                <c:pt idx="70">
                  <c:v>2102.224174478817</c:v>
                </c:pt>
                <c:pt idx="71">
                  <c:v>1994.417806556827</c:v>
                </c:pt>
                <c:pt idx="72">
                  <c:v>1886.611438634836</c:v>
                </c:pt>
                <c:pt idx="73">
                  <c:v>1778.805070712845</c:v>
                </c:pt>
                <c:pt idx="74">
                  <c:v>1670.998702790855</c:v>
                </c:pt>
                <c:pt idx="75">
                  <c:v>1563.192334868864</c:v>
                </c:pt>
                <c:pt idx="76">
                  <c:v>1455.385966946873</c:v>
                </c:pt>
                <c:pt idx="77">
                  <c:v>1347.579599024883</c:v>
                </c:pt>
                <c:pt idx="78">
                  <c:v>1239.773231102892</c:v>
                </c:pt>
                <c:pt idx="79">
                  <c:v>1131.966863180902</c:v>
                </c:pt>
                <c:pt idx="80">
                  <c:v>1024.160495258911</c:v>
                </c:pt>
                <c:pt idx="81">
                  <c:v>916.3541273369206</c:v>
                </c:pt>
                <c:pt idx="82">
                  <c:v>808.5477594149297</c:v>
                </c:pt>
                <c:pt idx="83">
                  <c:v>700.7413914929393</c:v>
                </c:pt>
                <c:pt idx="84">
                  <c:v>592.9350235709485</c:v>
                </c:pt>
                <c:pt idx="85">
                  <c:v>485.1286556489576</c:v>
                </c:pt>
                <c:pt idx="86">
                  <c:v>377.3222877269672</c:v>
                </c:pt>
                <c:pt idx="87">
                  <c:v>269.5159198049764</c:v>
                </c:pt>
                <c:pt idx="88">
                  <c:v>161.709551882986</c:v>
                </c:pt>
                <c:pt idx="89">
                  <c:v>53.9031839609952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1586.541902733083</c:v>
                </c:pt>
                <c:pt idx="31">
                  <c:v>1586.541902733083</c:v>
                </c:pt>
                <c:pt idx="32">
                  <c:v>1586.541902733083</c:v>
                </c:pt>
                <c:pt idx="33">
                  <c:v>1586.541902733083</c:v>
                </c:pt>
                <c:pt idx="34">
                  <c:v>1586.541902733083</c:v>
                </c:pt>
                <c:pt idx="35">
                  <c:v>1586.541902733083</c:v>
                </c:pt>
                <c:pt idx="36">
                  <c:v>1586.541902733083</c:v>
                </c:pt>
                <c:pt idx="37">
                  <c:v>1586.541902733083</c:v>
                </c:pt>
                <c:pt idx="38">
                  <c:v>1586.541902733083</c:v>
                </c:pt>
                <c:pt idx="39">
                  <c:v>1586.541902733083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1584.275414300607</c:v>
                </c:pt>
                <c:pt idx="61">
                  <c:v>1579.742437435655</c:v>
                </c:pt>
                <c:pt idx="62">
                  <c:v>1575.209460570704</c:v>
                </c:pt>
                <c:pt idx="63">
                  <c:v>1570.676483705752</c:v>
                </c:pt>
                <c:pt idx="64">
                  <c:v>1566.1435068408</c:v>
                </c:pt>
                <c:pt idx="65">
                  <c:v>1561.610529975849</c:v>
                </c:pt>
                <c:pt idx="66">
                  <c:v>1557.077553110897</c:v>
                </c:pt>
                <c:pt idx="67">
                  <c:v>1552.544576245945</c:v>
                </c:pt>
                <c:pt idx="68">
                  <c:v>1548.011599380994</c:v>
                </c:pt>
                <c:pt idx="69">
                  <c:v>1543.478622516042</c:v>
                </c:pt>
                <c:pt idx="70">
                  <c:v>1538.94564565109</c:v>
                </c:pt>
                <c:pt idx="71">
                  <c:v>1534.412668786139</c:v>
                </c:pt>
                <c:pt idx="72">
                  <c:v>1529.879691921187</c:v>
                </c:pt>
                <c:pt idx="73">
                  <c:v>1525.346715056235</c:v>
                </c:pt>
                <c:pt idx="74">
                  <c:v>1520.813738191283</c:v>
                </c:pt>
                <c:pt idx="75">
                  <c:v>1516.280761326332</c:v>
                </c:pt>
                <c:pt idx="76">
                  <c:v>1511.74778446138</c:v>
                </c:pt>
                <c:pt idx="77">
                  <c:v>1507.214807596428</c:v>
                </c:pt>
                <c:pt idx="78">
                  <c:v>1502.681830731477</c:v>
                </c:pt>
                <c:pt idx="79">
                  <c:v>1498.148853866525</c:v>
                </c:pt>
                <c:pt idx="80">
                  <c:v>1493.615877001573</c:v>
                </c:pt>
                <c:pt idx="81">
                  <c:v>1489.082900136621</c:v>
                </c:pt>
                <c:pt idx="82">
                  <c:v>1484.54992327167</c:v>
                </c:pt>
                <c:pt idx="83">
                  <c:v>1480.016946406718</c:v>
                </c:pt>
                <c:pt idx="84">
                  <c:v>1475.483969541767</c:v>
                </c:pt>
                <c:pt idx="85">
                  <c:v>1470.950992676815</c:v>
                </c:pt>
                <c:pt idx="86">
                  <c:v>1466.418015811863</c:v>
                </c:pt>
                <c:pt idx="87">
                  <c:v>1461.885038946911</c:v>
                </c:pt>
                <c:pt idx="88">
                  <c:v>1457.35206208196</c:v>
                </c:pt>
                <c:pt idx="89">
                  <c:v>1452.819085217008</c:v>
                </c:pt>
                <c:pt idx="90">
                  <c:v>1381.478663604316</c:v>
                </c:pt>
                <c:pt idx="91">
                  <c:v>1243.330797243885</c:v>
                </c:pt>
                <c:pt idx="92">
                  <c:v>1105.182930883453</c:v>
                </c:pt>
                <c:pt idx="93">
                  <c:v>967.0350645230214</c:v>
                </c:pt>
                <c:pt idx="94">
                  <c:v>828.8871981625898</c:v>
                </c:pt>
                <c:pt idx="95">
                  <c:v>690.7393318021581</c:v>
                </c:pt>
                <c:pt idx="96">
                  <c:v>552.5914654417265</c:v>
                </c:pt>
                <c:pt idx="97">
                  <c:v>414.4435990812949</c:v>
                </c:pt>
                <c:pt idx="98">
                  <c:v>276.2957327208633</c:v>
                </c:pt>
                <c:pt idx="99">
                  <c:v>138.1478663604316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24773.31850380117</c:v>
                </c:pt>
                <c:pt idx="22">
                  <c:v>24777.35393203984</c:v>
                </c:pt>
                <c:pt idx="23">
                  <c:v>24781.38936027851</c:v>
                </c:pt>
                <c:pt idx="24">
                  <c:v>24785.42478851719</c:v>
                </c:pt>
                <c:pt idx="25">
                  <c:v>24789.46021675586</c:v>
                </c:pt>
                <c:pt idx="26">
                  <c:v>24793.49564499453</c:v>
                </c:pt>
                <c:pt idx="27">
                  <c:v>24797.5310732332</c:v>
                </c:pt>
                <c:pt idx="28">
                  <c:v>24801.56650147187</c:v>
                </c:pt>
                <c:pt idx="29">
                  <c:v>24805.60192971054</c:v>
                </c:pt>
                <c:pt idx="30">
                  <c:v>24809.63735794921</c:v>
                </c:pt>
                <c:pt idx="31">
                  <c:v>24813.67278618789</c:v>
                </c:pt>
                <c:pt idx="32">
                  <c:v>24817.70821442656</c:v>
                </c:pt>
                <c:pt idx="33">
                  <c:v>24821.74364266523</c:v>
                </c:pt>
                <c:pt idx="34">
                  <c:v>24825.7790709039</c:v>
                </c:pt>
                <c:pt idx="35">
                  <c:v>24829.81449914257</c:v>
                </c:pt>
                <c:pt idx="36">
                  <c:v>24833.84992738124</c:v>
                </c:pt>
                <c:pt idx="37">
                  <c:v>24837.88535561991</c:v>
                </c:pt>
                <c:pt idx="38">
                  <c:v>24841.92078385859</c:v>
                </c:pt>
                <c:pt idx="39">
                  <c:v>24845.95621209726</c:v>
                </c:pt>
                <c:pt idx="40">
                  <c:v>24849.99164033593</c:v>
                </c:pt>
                <c:pt idx="41">
                  <c:v>24854.0270685746</c:v>
                </c:pt>
                <c:pt idx="42">
                  <c:v>24858.06249681327</c:v>
                </c:pt>
                <c:pt idx="43">
                  <c:v>24862.09792505194</c:v>
                </c:pt>
                <c:pt idx="44">
                  <c:v>24866.13335329061</c:v>
                </c:pt>
                <c:pt idx="45">
                  <c:v>24870.16878152928</c:v>
                </c:pt>
                <c:pt idx="46">
                  <c:v>24874.20420976796</c:v>
                </c:pt>
                <c:pt idx="47">
                  <c:v>24878.23963800663</c:v>
                </c:pt>
                <c:pt idx="48">
                  <c:v>24882.2750662453</c:v>
                </c:pt>
                <c:pt idx="49">
                  <c:v>24886.31049448397</c:v>
                </c:pt>
                <c:pt idx="50">
                  <c:v>24890.34592272264</c:v>
                </c:pt>
                <c:pt idx="51">
                  <c:v>24894.38135096131</c:v>
                </c:pt>
                <c:pt idx="52">
                  <c:v>24898.41677919999</c:v>
                </c:pt>
                <c:pt idx="53">
                  <c:v>24902.45220743866</c:v>
                </c:pt>
                <c:pt idx="54">
                  <c:v>24906.48763567733</c:v>
                </c:pt>
                <c:pt idx="55">
                  <c:v>24910.523063916</c:v>
                </c:pt>
                <c:pt idx="56">
                  <c:v>24914.55849215467</c:v>
                </c:pt>
                <c:pt idx="57">
                  <c:v>24918.59392039334</c:v>
                </c:pt>
                <c:pt idx="58">
                  <c:v>24922.62934863201</c:v>
                </c:pt>
                <c:pt idx="59">
                  <c:v>24926.66477687069</c:v>
                </c:pt>
                <c:pt idx="60">
                  <c:v>24951.73435262069</c:v>
                </c:pt>
                <c:pt idx="61">
                  <c:v>24997.83807588202</c:v>
                </c:pt>
                <c:pt idx="62">
                  <c:v>25043.94179914335</c:v>
                </c:pt>
                <c:pt idx="63">
                  <c:v>25090.04552240469</c:v>
                </c:pt>
                <c:pt idx="64">
                  <c:v>25136.14924566602</c:v>
                </c:pt>
                <c:pt idx="65">
                  <c:v>25182.25296892735</c:v>
                </c:pt>
                <c:pt idx="66">
                  <c:v>25228.35669218868</c:v>
                </c:pt>
                <c:pt idx="67">
                  <c:v>25274.46041545001</c:v>
                </c:pt>
                <c:pt idx="68">
                  <c:v>25320.56413871135</c:v>
                </c:pt>
                <c:pt idx="69">
                  <c:v>25366.66786197268</c:v>
                </c:pt>
                <c:pt idx="70">
                  <c:v>25412.77158523401</c:v>
                </c:pt>
                <c:pt idx="71">
                  <c:v>25458.87530849534</c:v>
                </c:pt>
                <c:pt idx="72">
                  <c:v>25504.97903175668</c:v>
                </c:pt>
                <c:pt idx="73">
                  <c:v>25551.08275501801</c:v>
                </c:pt>
                <c:pt idx="74">
                  <c:v>25597.18647827934</c:v>
                </c:pt>
                <c:pt idx="75">
                  <c:v>25643.29020154067</c:v>
                </c:pt>
                <c:pt idx="76">
                  <c:v>25689.39392480201</c:v>
                </c:pt>
                <c:pt idx="77">
                  <c:v>25735.49764806334</c:v>
                </c:pt>
                <c:pt idx="78">
                  <c:v>25781.60137132467</c:v>
                </c:pt>
                <c:pt idx="79">
                  <c:v>25827.705094586</c:v>
                </c:pt>
                <c:pt idx="80">
                  <c:v>25873.80881784734</c:v>
                </c:pt>
                <c:pt idx="81">
                  <c:v>25919.91254110867</c:v>
                </c:pt>
                <c:pt idx="82">
                  <c:v>25966.01626437</c:v>
                </c:pt>
                <c:pt idx="83">
                  <c:v>26012.11998763133</c:v>
                </c:pt>
                <c:pt idx="84">
                  <c:v>26058.22371089266</c:v>
                </c:pt>
                <c:pt idx="85">
                  <c:v>26104.327434154</c:v>
                </c:pt>
                <c:pt idx="86">
                  <c:v>26150.43115741533</c:v>
                </c:pt>
                <c:pt idx="87">
                  <c:v>26196.53488067666</c:v>
                </c:pt>
                <c:pt idx="88">
                  <c:v>26242.63860393799</c:v>
                </c:pt>
                <c:pt idx="89">
                  <c:v>26288.74232719933</c:v>
                </c:pt>
                <c:pt idx="90">
                  <c:v>25058.85160840952</c:v>
                </c:pt>
                <c:pt idx="91">
                  <c:v>22552.96644756856</c:v>
                </c:pt>
                <c:pt idx="92">
                  <c:v>20047.08128672761</c:v>
                </c:pt>
                <c:pt idx="93">
                  <c:v>17541.19612588666</c:v>
                </c:pt>
                <c:pt idx="94">
                  <c:v>15035.31096504571</c:v>
                </c:pt>
                <c:pt idx="95">
                  <c:v>12529.42580420476</c:v>
                </c:pt>
                <c:pt idx="96">
                  <c:v>10023.54064336381</c:v>
                </c:pt>
                <c:pt idx="97">
                  <c:v>7517.655482522856</c:v>
                </c:pt>
                <c:pt idx="98">
                  <c:v>5011.770321681902</c:v>
                </c:pt>
                <c:pt idx="99">
                  <c:v>2505.885160840953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29528"/>
        <c:axId val="1847796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44980.46417523149</c:v>
                </c:pt>
                <c:pt idx="1">
                  <c:v>44640.20417523148</c:v>
                </c:pt>
                <c:pt idx="2">
                  <c:v>44299.94417523149</c:v>
                </c:pt>
                <c:pt idx="3">
                  <c:v>43959.68417523149</c:v>
                </c:pt>
                <c:pt idx="4">
                  <c:v>43619.42417523148</c:v>
                </c:pt>
                <c:pt idx="5">
                  <c:v>43279.16417523149</c:v>
                </c:pt>
                <c:pt idx="6">
                  <c:v>42938.90417523149</c:v>
                </c:pt>
                <c:pt idx="7">
                  <c:v>42598.64417523149</c:v>
                </c:pt>
                <c:pt idx="8">
                  <c:v>42258.3841752315</c:v>
                </c:pt>
                <c:pt idx="9">
                  <c:v>41918.12417523149</c:v>
                </c:pt>
                <c:pt idx="10">
                  <c:v>41577.86417523149</c:v>
                </c:pt>
                <c:pt idx="11">
                  <c:v>41237.60417523149</c:v>
                </c:pt>
                <c:pt idx="12">
                  <c:v>40897.34417523148</c:v>
                </c:pt>
                <c:pt idx="13">
                  <c:v>40557.08417523149</c:v>
                </c:pt>
                <c:pt idx="14">
                  <c:v>40216.82417523149</c:v>
                </c:pt>
                <c:pt idx="15">
                  <c:v>39876.56417523148</c:v>
                </c:pt>
                <c:pt idx="16">
                  <c:v>39536.30417523149</c:v>
                </c:pt>
                <c:pt idx="17">
                  <c:v>39196.04417523149</c:v>
                </c:pt>
                <c:pt idx="18">
                  <c:v>38855.78417523149</c:v>
                </c:pt>
                <c:pt idx="19">
                  <c:v>38515.52417523149</c:v>
                </c:pt>
                <c:pt idx="20">
                  <c:v>38175.26417523149</c:v>
                </c:pt>
                <c:pt idx="21">
                  <c:v>38390.67598130651</c:v>
                </c:pt>
                <c:pt idx="22">
                  <c:v>38606.08778738153</c:v>
                </c:pt>
                <c:pt idx="23">
                  <c:v>38821.49959345655</c:v>
                </c:pt>
                <c:pt idx="24">
                  <c:v>39036.91139953159</c:v>
                </c:pt>
                <c:pt idx="25">
                  <c:v>39252.32320560661</c:v>
                </c:pt>
                <c:pt idx="26">
                  <c:v>39467.73501168164</c:v>
                </c:pt>
                <c:pt idx="27">
                  <c:v>39683.14681775666</c:v>
                </c:pt>
                <c:pt idx="28">
                  <c:v>39898.55862383169</c:v>
                </c:pt>
                <c:pt idx="29">
                  <c:v>40113.97042990671</c:v>
                </c:pt>
                <c:pt idx="30">
                  <c:v>40329.38223598174</c:v>
                </c:pt>
                <c:pt idx="31">
                  <c:v>40544.79404205676</c:v>
                </c:pt>
                <c:pt idx="32">
                  <c:v>40760.20584813179</c:v>
                </c:pt>
                <c:pt idx="33">
                  <c:v>40975.61765420681</c:v>
                </c:pt>
                <c:pt idx="34">
                  <c:v>41191.02946028183</c:v>
                </c:pt>
                <c:pt idx="35">
                  <c:v>41406.44126635686</c:v>
                </c:pt>
                <c:pt idx="36">
                  <c:v>41621.85307243188</c:v>
                </c:pt>
                <c:pt idx="37">
                  <c:v>41837.26487850692</c:v>
                </c:pt>
                <c:pt idx="38">
                  <c:v>42052.67668458194</c:v>
                </c:pt>
                <c:pt idx="39">
                  <c:v>42268.08849065696</c:v>
                </c:pt>
                <c:pt idx="40">
                  <c:v>42483.50029673199</c:v>
                </c:pt>
                <c:pt idx="41">
                  <c:v>42698.91210280701</c:v>
                </c:pt>
                <c:pt idx="42">
                  <c:v>42914.32390888204</c:v>
                </c:pt>
                <c:pt idx="43">
                  <c:v>43129.73571495706</c:v>
                </c:pt>
                <c:pt idx="44">
                  <c:v>43345.14752103209</c:v>
                </c:pt>
                <c:pt idx="45">
                  <c:v>43560.55932710711</c:v>
                </c:pt>
                <c:pt idx="46">
                  <c:v>43775.97113318214</c:v>
                </c:pt>
                <c:pt idx="47">
                  <c:v>43991.38293925716</c:v>
                </c:pt>
                <c:pt idx="48">
                  <c:v>44206.79474533219</c:v>
                </c:pt>
                <c:pt idx="49">
                  <c:v>44422.20655140722</c:v>
                </c:pt>
                <c:pt idx="50">
                  <c:v>44637.61835748223</c:v>
                </c:pt>
                <c:pt idx="51">
                  <c:v>44853.03016355727</c:v>
                </c:pt>
                <c:pt idx="52">
                  <c:v>45068.44196963229</c:v>
                </c:pt>
                <c:pt idx="53">
                  <c:v>45283.85377570731</c:v>
                </c:pt>
                <c:pt idx="54">
                  <c:v>45499.26558178234</c:v>
                </c:pt>
                <c:pt idx="55">
                  <c:v>45714.67738785737</c:v>
                </c:pt>
                <c:pt idx="56">
                  <c:v>45930.08919393239</c:v>
                </c:pt>
                <c:pt idx="57">
                  <c:v>46145.50100000741</c:v>
                </c:pt>
                <c:pt idx="58">
                  <c:v>46360.91280608243</c:v>
                </c:pt>
                <c:pt idx="59">
                  <c:v>46576.32461215746</c:v>
                </c:pt>
                <c:pt idx="60">
                  <c:v>47699.89223359397</c:v>
                </c:pt>
                <c:pt idx="61">
                  <c:v>49731.61567039197</c:v>
                </c:pt>
                <c:pt idx="62">
                  <c:v>51763.33910718995</c:v>
                </c:pt>
                <c:pt idx="63">
                  <c:v>53795.06254398794</c:v>
                </c:pt>
                <c:pt idx="64">
                  <c:v>55826.78598078593</c:v>
                </c:pt>
                <c:pt idx="65">
                  <c:v>57858.50941758393</c:v>
                </c:pt>
                <c:pt idx="66">
                  <c:v>59890.23285438192</c:v>
                </c:pt>
                <c:pt idx="67">
                  <c:v>61921.9562911799</c:v>
                </c:pt>
                <c:pt idx="68">
                  <c:v>63953.6797279779</c:v>
                </c:pt>
                <c:pt idx="69">
                  <c:v>65985.4031647759</c:v>
                </c:pt>
                <c:pt idx="70">
                  <c:v>68017.12660157388</c:v>
                </c:pt>
                <c:pt idx="71">
                  <c:v>70048.85003837186</c:v>
                </c:pt>
                <c:pt idx="72">
                  <c:v>72080.57347516986</c:v>
                </c:pt>
                <c:pt idx="73">
                  <c:v>74112.29691196785</c:v>
                </c:pt>
                <c:pt idx="74">
                  <c:v>76144.02034876582</c:v>
                </c:pt>
                <c:pt idx="75">
                  <c:v>78175.74378556383</c:v>
                </c:pt>
                <c:pt idx="76">
                  <c:v>80207.46722236183</c:v>
                </c:pt>
                <c:pt idx="77">
                  <c:v>82239.19065915981</c:v>
                </c:pt>
                <c:pt idx="78">
                  <c:v>84270.91409595781</c:v>
                </c:pt>
                <c:pt idx="79">
                  <c:v>86302.6375327558</c:v>
                </c:pt>
                <c:pt idx="80">
                  <c:v>88334.36096955379</c:v>
                </c:pt>
                <c:pt idx="81">
                  <c:v>90366.08440635177</c:v>
                </c:pt>
                <c:pt idx="82">
                  <c:v>92397.80784314977</c:v>
                </c:pt>
                <c:pt idx="83">
                  <c:v>94429.53127994774</c:v>
                </c:pt>
                <c:pt idx="84">
                  <c:v>96461.25471674573</c:v>
                </c:pt>
                <c:pt idx="85">
                  <c:v>98492.97815354372</c:v>
                </c:pt>
                <c:pt idx="86">
                  <c:v>100524.7015903417</c:v>
                </c:pt>
                <c:pt idx="87">
                  <c:v>102556.4250271397</c:v>
                </c:pt>
                <c:pt idx="88">
                  <c:v>104588.1484639377</c:v>
                </c:pt>
                <c:pt idx="89">
                  <c:v>106619.8719007357</c:v>
                </c:pt>
                <c:pt idx="90">
                  <c:v>102510.222494414</c:v>
                </c:pt>
                <c:pt idx="91">
                  <c:v>92259.2002449726</c:v>
                </c:pt>
                <c:pt idx="92">
                  <c:v>82008.1779955312</c:v>
                </c:pt>
                <c:pt idx="93">
                  <c:v>71757.1557460898</c:v>
                </c:pt>
                <c:pt idx="94">
                  <c:v>61506.1334966484</c:v>
                </c:pt>
                <c:pt idx="95">
                  <c:v>51255.111247207</c:v>
                </c:pt>
                <c:pt idx="96">
                  <c:v>41004.0889977656</c:v>
                </c:pt>
                <c:pt idx="97">
                  <c:v>30753.0667483242</c:v>
                </c:pt>
                <c:pt idx="98">
                  <c:v>20502.0444988828</c:v>
                </c:pt>
                <c:pt idx="99">
                  <c:v>10251.0222494414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29528"/>
        <c:axId val="1847796408"/>
      </c:lineChart>
      <c:catAx>
        <c:axId val="184782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96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796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8295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174712"/>
        <c:axId val="-2052360680"/>
      </c:barChart>
      <c:catAx>
        <c:axId val="183317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6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6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17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0.0013554693059571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0.0087957282472886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0.00328427505409835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0.245722872935865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0.390919638978829</c:v>
                </c:pt>
                <c:pt idx="2">
                  <c:v>0.354309844558641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152936"/>
        <c:axId val="1870156920"/>
      </c:barChart>
      <c:catAx>
        <c:axId val="18701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15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0.0723199170214818</c:v>
                </c:pt>
                <c:pt idx="1">
                  <c:v>0.0610134163118515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0.320806012735108</c:v>
                </c:pt>
                <c:pt idx="1">
                  <c:v>0.270651179045714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0.0484617933893457</c:v>
                </c:pt>
                <c:pt idx="1">
                  <c:v>0.0408852733390829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0.0016261241416876</c:v>
                </c:pt>
                <c:pt idx="1">
                  <c:v>0.0013718957835926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0.00905313279243356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0.00588990990259063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0.253228532686782</c:v>
                </c:pt>
                <c:pt idx="1">
                  <c:v>0.253228532686782</c:v>
                </c:pt>
                <c:pt idx="2">
                  <c:v>0.253228532686782</c:v>
                </c:pt>
                <c:pt idx="3">
                  <c:v>0.253228532686782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0.00935801372106137</c:v>
                </c:pt>
                <c:pt idx="2">
                  <c:v>0.385722025466956</c:v>
                </c:pt>
                <c:pt idx="3">
                  <c:v>0.338245296433181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408040"/>
        <c:axId val="1870411352"/>
      </c:barChart>
      <c:catAx>
        <c:axId val="187040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11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041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0.11294173051532</c:v>
                </c:pt>
                <c:pt idx="1">
                  <c:v>0.0203916028180128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0.360721073333472</c:v>
                </c:pt>
                <c:pt idx="1">
                  <c:v>0.0651281047487195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0.0935754850474801</c:v>
                </c:pt>
                <c:pt idx="1">
                  <c:v>0.016895031764475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0.0126975584430209</c:v>
                </c:pt>
                <c:pt idx="1">
                  <c:v>0.00229254118338009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0.245722872935865</c:v>
                </c:pt>
                <c:pt idx="1">
                  <c:v>0.245722872935865</c:v>
                </c:pt>
                <c:pt idx="2">
                  <c:v>0.245722872935865</c:v>
                </c:pt>
                <c:pt idx="3">
                  <c:v>0.245722872935865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0.475228566824706</c:v>
                </c:pt>
                <c:pt idx="2">
                  <c:v>0.546080926729082</c:v>
                </c:pt>
                <c:pt idx="3">
                  <c:v>0.470006171125097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231144"/>
        <c:axId val="1823060264"/>
      </c:barChart>
      <c:catAx>
        <c:axId val="1810231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060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306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3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0.100556758729089</c:v>
                </c:pt>
                <c:pt idx="1">
                  <c:v>0.0327765746042447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0.305871521824226</c:v>
                </c:pt>
                <c:pt idx="1">
                  <c:v>0.0996991239683374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0.0380864815053857</c:v>
                </c:pt>
                <c:pt idx="1">
                  <c:v>0.0124143261800795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0.01597893199672</c:v>
                </c:pt>
                <c:pt idx="3">
                  <c:v>0.00787022023719046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0.00346561797019303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0.013064681922975</c:v>
                </c:pt>
                <c:pt idx="1">
                  <c:v>0.00784058605714074</c:v>
                </c:pt>
                <c:pt idx="2">
                  <c:v>0.0104526339900579</c:v>
                </c:pt>
                <c:pt idx="3">
                  <c:v>0.013064681922975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0.213007450532556</c:v>
                </c:pt>
                <c:pt idx="1">
                  <c:v>0.213007450532556</c:v>
                </c:pt>
                <c:pt idx="2">
                  <c:v>0.213007450532556</c:v>
                </c:pt>
                <c:pt idx="3">
                  <c:v>0.213007450532556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0.0942104058457744</c:v>
                </c:pt>
                <c:pt idx="2">
                  <c:v>0.3537552432324</c:v>
                </c:pt>
                <c:pt idx="3">
                  <c:v>0.170504933458148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570824"/>
        <c:axId val="1804106136"/>
      </c:barChart>
      <c:catAx>
        <c:axId val="1870570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06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410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57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5813000"/>
        <c:axId val="1805817576"/>
      </c:barChart>
      <c:catAx>
        <c:axId val="180581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7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581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0.00223788051871227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0.000722781089272854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0.000722781089272854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-0.000514169336591725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41144"/>
        <c:axId val="1823344136"/>
      </c:barChart>
      <c:catAx>
        <c:axId val="1823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33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7.6859400644457648E-2</v>
          </cell>
          <cell r="E1067">
            <v>0.25301495874844337</v>
          </cell>
          <cell r="F1067">
            <v>-7.2920858125784596E-3</v>
          </cell>
          <cell r="H1067">
            <v>0.21490775128980608</v>
          </cell>
          <cell r="I1067">
            <v>3.0815121646058777E-2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R37" sqref="R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277">
        <f t="shared" ref="M6:M31" si="6">J6</f>
        <v>3.7546699875467E-2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77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1932.3037343521873</v>
      </c>
      <c r="S7" s="225">
        <f>IF($B$81=0,0,(SUMIF($N$6:$N$28,$U7,L$6:L$28)+SUMIF($N$91:$N$118,$U7,L$91:L$118))*$I$83*Poor!$B$81/$B$81)</f>
        <v>2509.3371386471167</v>
      </c>
      <c r="T7" s="225">
        <f>IF($B$81=0,0,(SUMIF($N$6:$N$28,$U7,M$6:M$28)+SUMIF($N$91:$N$118,$U7,M$91:M$118))*$I$83*Poor!$B$81/$B$81)</f>
        <v>2509.6928309739583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7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17.326023416034204</v>
      </c>
      <c r="S8" s="225">
        <f>IF($B$81=0,0,(SUMIF($N$6:$N$28,$U8,L$6:L$28)+SUMIF($N$91:$N$118,$U8,L$91:L$118))*$I$83*Poor!$B$81/$B$81)</f>
        <v>14.999999999999996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0.84706297886490378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0.1129417305153205</v>
      </c>
      <c r="AB8" s="125">
        <f>IF($Y8=0,0,AC8/$Y8)</f>
        <v>0.15293702113509625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2.0391602818012833E-2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78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616.36457944699202</v>
      </c>
      <c r="S9" s="225">
        <f>IF($B$81=0,0,(SUMIF($N$6:$N$28,$U9,L$6:L$28)+SUMIF($N$91:$N$118,$U9,L$91:L$118))*$I$83*Poor!$B$81/$B$81)</f>
        <v>800.42619731906416</v>
      </c>
      <c r="T9" s="225">
        <f>IF($B$81=0,0,(SUMIF($N$6:$N$28,$U9,M$6:M$28)+SUMIF($N$91:$N$118,$U9,M$91:M$118))*$I$83*Poor!$B$81/$B$81)</f>
        <v>800.42619731906416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0.84706297886490367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0.3607210733334722</v>
      </c>
      <c r="AB9" s="125">
        <f>IF($Y9=0,0,AC9/$Y9)</f>
        <v>0.1529370211350963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6.5128104748719551E-2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78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0.84706297886490378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9.3575485047480172E-2</v>
      </c>
      <c r="AB10" s="125">
        <f>IF($Y10=0,0,AC10/$Y10)</f>
        <v>0.15293702113509622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1.6895031764474988E-2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78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7276.9298347343665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0.84706297886490378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1.2697558443020909E-2</v>
      </c>
      <c r="AB11" s="125">
        <f>IF($Y11=0,0,AC11/$Y11)</f>
        <v>0.15293702113509625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2.2925411833800875E-3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78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105.30449605462994</v>
      </c>
      <c r="S12" s="225">
        <f>IF($B$81=0,0,(SUMIF($N$6:$N$28,$U12,L$6:L$28)+SUMIF($N$91:$N$118,$U12,L$91:L$118))*$I$83*Poor!$B$81/$B$81)</f>
        <v>136.75100767995499</v>
      </c>
      <c r="T12" s="225">
        <f>IF($B$81=0,0,(SUMIF($N$6:$N$28,$U12,M$6:M$28)+SUMIF($N$91:$N$118,$U12,M$91:M$118))*$I$83*Poor!$B$81/$B$81)</f>
        <v>917.25206711000203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1871.2105289316942</v>
      </c>
      <c r="S13" s="225">
        <f>IF($B$81=0,0,(SUMIF($N$6:$N$28,$U13,L$6:L$28)+SUMIF($N$91:$N$118,$U13,L$91:L$118))*$I$83*Poor!$B$81/$B$81)</f>
        <v>1619.9999999999998</v>
      </c>
      <c r="T13" s="225">
        <f>IF($B$81=0,0,(SUMIF($N$6:$N$28,$U13,M$6:M$28)+SUMIF($N$91:$N$118,$U13,M$91:M$118))*$I$83*Poor!$B$81/$B$81)</f>
        <v>1619.9999999999998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79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5821.5438677874927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1.3554693059571049E-3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79">
        <f t="shared" ref="M16:M25" si="23">J16</f>
        <v>1.3554693059571049E-3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79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8.795728247288602E-3</v>
      </c>
      <c r="K18" s="22">
        <f t="shared" si="21"/>
        <v>9.8770236612702369E-3</v>
      </c>
      <c r="L18" s="22">
        <f t="shared" si="22"/>
        <v>9.8770236612702369E-3</v>
      </c>
      <c r="M18" s="279">
        <f t="shared" si="23"/>
        <v>8.795728247288602E-3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1586.5419027330825</v>
      </c>
      <c r="S18" s="225">
        <f>IF($B$81=0,0,(SUMIF($N$6:$N$28,$U18,L$6:L$28)+SUMIF($N$91:$N$118,$U18,L$91:L$118))*$I$83*Poor!$B$81/$B$81)</f>
        <v>2060.3223229202567</v>
      </c>
      <c r="T18" s="225">
        <f>IF($B$81=0,0,(SUMIF($N$6:$N$28,$U18,M$6:M$28)+SUMIF($N$91:$N$118,$U18,M$91:M$118))*$I$83*Poor!$B$81/$B$81)</f>
        <v>2060.3223229202567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3.2842750540983531E-3</v>
      </c>
      <c r="K19" s="22">
        <f t="shared" si="21"/>
        <v>0</v>
      </c>
      <c r="L19" s="22">
        <f t="shared" si="22"/>
        <v>0</v>
      </c>
      <c r="M19" s="279">
        <f t="shared" si="23"/>
        <v>3.2842750540983531E-3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7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24769.2830755625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7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7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79">
        <f t="shared" si="23"/>
        <v>0</v>
      </c>
      <c r="N23" s="232"/>
      <c r="O23" s="2"/>
      <c r="P23" s="22"/>
      <c r="Q23" s="171" t="s">
        <v>100</v>
      </c>
      <c r="R23" s="179">
        <f>SUM(R7:R22)</f>
        <v>43996.80804301898</v>
      </c>
      <c r="S23" s="179">
        <f>SUM(S7:S22)</f>
        <v>39925.836666566393</v>
      </c>
      <c r="T23" s="179">
        <f>SUM(T7:T22)</f>
        <v>37691.693418323281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79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79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7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7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78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7.6859400644457648E-2</v>
      </c>
      <c r="D29" s="272">
        <f>(B29+C29)</f>
        <v>0.24572287293586484</v>
      </c>
      <c r="E29" s="75">
        <f>Poor!E29</f>
        <v>1</v>
      </c>
      <c r="F29" s="22"/>
      <c r="H29" s="24">
        <f t="shared" si="1"/>
        <v>1</v>
      </c>
      <c r="I29" s="22">
        <f t="shared" si="2"/>
        <v>0.24572287293586484</v>
      </c>
      <c r="J29" s="24">
        <f>IF(I$32&lt;=1+I131,I29,B29*H29+J$33*(I29-B29*H29))</f>
        <v>0.24572287293586484</v>
      </c>
      <c r="K29" s="22">
        <f t="shared" si="4"/>
        <v>0.16886347229140719</v>
      </c>
      <c r="L29" s="22">
        <f t="shared" si="5"/>
        <v>0.16886347229140719</v>
      </c>
      <c r="M29" s="278">
        <f t="shared" si="6"/>
        <v>0.24572287293586484</v>
      </c>
      <c r="N29" s="232"/>
      <c r="P29" s="22"/>
      <c r="V29" s="56"/>
      <c r="W29" s="110"/>
      <c r="X29" s="118"/>
      <c r="Y29" s="184">
        <f t="shared" si="9"/>
        <v>0.98289149174345936</v>
      </c>
      <c r="Z29" s="156">
        <f>Poor!Z29</f>
        <v>0.25</v>
      </c>
      <c r="AA29" s="121">
        <f t="shared" si="16"/>
        <v>0.24572287293586484</v>
      </c>
      <c r="AB29" s="156">
        <f>Poor!AB29</f>
        <v>0.25</v>
      </c>
      <c r="AC29" s="121">
        <f t="shared" si="7"/>
        <v>0.24572287293586484</v>
      </c>
      <c r="AD29" s="156">
        <f>Poor!AD29</f>
        <v>0.25</v>
      </c>
      <c r="AE29" s="121">
        <f t="shared" si="8"/>
        <v>0.24572287293586484</v>
      </c>
      <c r="AF29" s="122">
        <f t="shared" si="10"/>
        <v>0.25</v>
      </c>
      <c r="AG29" s="121">
        <f t="shared" si="11"/>
        <v>0.24572287293586484</v>
      </c>
      <c r="AH29" s="123">
        <f t="shared" si="12"/>
        <v>1</v>
      </c>
      <c r="AI29" s="184">
        <f t="shared" si="13"/>
        <v>0.24572287293586484</v>
      </c>
      <c r="AJ29" s="120">
        <f t="shared" si="14"/>
        <v>0.24572287293586484</v>
      </c>
      <c r="AK29" s="119">
        <f t="shared" si="15"/>
        <v>0.24572287293586484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1.2038292444604892</v>
      </c>
      <c r="J30" s="234">
        <f>IF(I$32&lt;=1,I30,1-SUM(J6:J29))</f>
        <v>0.35430984455864134</v>
      </c>
      <c r="K30" s="22">
        <f t="shared" si="4"/>
        <v>0.58637945846824402</v>
      </c>
      <c r="L30" s="22">
        <f>IF(L124=L119,0,IF(K30="",0,(L119-L124)/(B119-B124)*K30))</f>
        <v>0.39091963897882925</v>
      </c>
      <c r="M30" s="23">
        <f t="shared" si="6"/>
        <v>0.35430984455864134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1.4172393782345654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0.3353199001686587</v>
      </c>
      <c r="AC30" s="188">
        <f>IF(AC79*4/$I$83+SUM(AC6:AC29)&lt;1,AC79*4/$I$83,1-SUM(AC6:AC29))</f>
        <v>0.47522856682470638</v>
      </c>
      <c r="AD30" s="122">
        <f>IF($Y30=0,0,AE30/($Y$30))</f>
        <v>0.38531312008090485</v>
      </c>
      <c r="AE30" s="188">
        <f>IF(AE79*4/$I$83+SUM(AE6:AE29)&lt;1,AE79*4/$I$83,1-SUM(AE6:AE29))</f>
        <v>0.54608092672908204</v>
      </c>
      <c r="AF30" s="122">
        <f>IF($Y30=0,0,AG30/($Y$30))</f>
        <v>0.331634992890599</v>
      </c>
      <c r="AG30" s="188">
        <f>IF(AG79*4/$I$83+SUM(AG6:AG29)&lt;1,AG79*4/$I$83,1-SUM(AG6:AG29))</f>
        <v>0.47000617112509702</v>
      </c>
      <c r="AH30" s="123">
        <f t="shared" si="12"/>
        <v>1.0522680131401625</v>
      </c>
      <c r="AI30" s="184">
        <f t="shared" si="13"/>
        <v>0.37282891616972136</v>
      </c>
      <c r="AJ30" s="120">
        <f t="shared" si="14"/>
        <v>0.23761428341235319</v>
      </c>
      <c r="AK30" s="119">
        <f t="shared" si="15"/>
        <v>0.50804354892708958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9.3371211728341397E-3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1582.6163941664126</v>
      </c>
      <c r="T31" s="237">
        <f>IF(T25&gt;T$23,T25-T$23,0)</f>
        <v>3816.7596424095245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1.1861226983165807</v>
      </c>
      <c r="C32" s="77">
        <f>SUM(C6:C31)</f>
        <v>6.4075888813822535E-2</v>
      </c>
      <c r="D32" s="24">
        <f>SUM(D6:D30)</f>
        <v>2.4695629953528933</v>
      </c>
      <c r="E32" s="2"/>
      <c r="F32" s="2"/>
      <c r="H32" s="17"/>
      <c r="I32" s="22">
        <f>SUM(I6:I30)</f>
        <v>1.8676483731226483</v>
      </c>
      <c r="J32" s="17"/>
      <c r="L32" s="22">
        <f>SUM(L6:L30)</f>
        <v>0.99066287882716586</v>
      </c>
      <c r="M32" s="23"/>
      <c r="N32" s="56"/>
      <c r="O32" s="2"/>
      <c r="P32" s="22"/>
      <c r="Q32" s="56" t="s">
        <v>143</v>
      </c>
      <c r="R32" s="237">
        <f t="shared" si="24"/>
        <v>25255.645017713825</v>
      </c>
      <c r="S32" s="237">
        <f t="shared" si="24"/>
        <v>29326.616394166413</v>
      </c>
      <c r="T32" s="237">
        <f t="shared" si="24"/>
        <v>31560.759642409525</v>
      </c>
      <c r="U32" s="56"/>
      <c r="V32" s="56"/>
      <c r="W32" s="110"/>
      <c r="X32" s="118"/>
      <c r="Y32" s="115">
        <f>SUM(Y6:Y31)</f>
        <v>3.9259237135556799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0.10947583513661177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3816.7596424095309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1.5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R37" s="4">
        <f>SUM(B37:B64)+SUM(B6:B26)*I83</f>
        <v>39925.836666566393</v>
      </c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1.5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1.5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0.84706297886490378</v>
      </c>
      <c r="AA39" s="147">
        <f t="shared" ref="AA39:AA64" si="40">$J39*Z39</f>
        <v>0</v>
      </c>
      <c r="AB39" s="122">
        <f>AB8</f>
        <v>0.15293702113509625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1.5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0.84706297886490367</v>
      </c>
      <c r="AA40" s="147">
        <f t="shared" si="40"/>
        <v>0</v>
      </c>
      <c r="AB40" s="122">
        <f>AB9</f>
        <v>0.1529370211350963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1.5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0.84706297886490378</v>
      </c>
      <c r="AA41" s="147">
        <f t="shared" si="40"/>
        <v>0</v>
      </c>
      <c r="AB41" s="122">
        <f>AB11</f>
        <v>0.15293702113509625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1.5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1.5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1.5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76" t="s">
        <v>146</v>
      </c>
      <c r="R44" s="41"/>
      <c r="S44" s="41">
        <f>SUM(($B$70*$H$70))+((1-$D$29)*$I$83)</f>
        <v>25929.786394066141</v>
      </c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1.5</v>
      </c>
      <c r="H45" s="24">
        <f t="shared" si="30"/>
        <v>1</v>
      </c>
      <c r="I45" s="39">
        <f t="shared" si="31"/>
        <v>1620</v>
      </c>
      <c r="J45" s="38">
        <f t="shared" si="32"/>
        <v>1619.9999999999998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4.7067026932798739E-2</v>
      </c>
      <c r="N45" s="2"/>
      <c r="O45" s="2"/>
      <c r="P45" s="2"/>
      <c r="Q45" s="276" t="s">
        <v>145</v>
      </c>
      <c r="S45" s="41">
        <f>SUM(($B$70*$H$70),($B$71*$H$71))+((1-$D$29)*$I$83)</f>
        <v>41508.453060732805</v>
      </c>
      <c r="V45" s="56"/>
      <c r="W45" s="110"/>
      <c r="X45" s="118"/>
      <c r="Y45" s="110"/>
      <c r="Z45" s="156">
        <f>Poor!Z45</f>
        <v>0.25</v>
      </c>
      <c r="AA45" s="147">
        <f t="shared" si="40"/>
        <v>404.99999999999994</v>
      </c>
      <c r="AB45" s="156">
        <f>Poor!AB45</f>
        <v>0.25</v>
      </c>
      <c r="AC45" s="147">
        <f t="shared" si="41"/>
        <v>404.99999999999994</v>
      </c>
      <c r="AD45" s="156">
        <f>Poor!AD45</f>
        <v>0.25</v>
      </c>
      <c r="AE45" s="147">
        <f t="shared" si="42"/>
        <v>404.99999999999994</v>
      </c>
      <c r="AF45" s="122">
        <f t="shared" si="29"/>
        <v>0.25</v>
      </c>
      <c r="AG45" s="147">
        <f t="shared" si="36"/>
        <v>404.99999999999994</v>
      </c>
      <c r="AH45" s="123">
        <f t="shared" si="37"/>
        <v>1</v>
      </c>
      <c r="AI45" s="112">
        <f t="shared" si="37"/>
        <v>1619.9999999999998</v>
      </c>
      <c r="AJ45" s="148">
        <f t="shared" si="38"/>
        <v>809.99999999999989</v>
      </c>
      <c r="AK45" s="147">
        <f t="shared" si="39"/>
        <v>809.99999999999989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76" t="s">
        <v>149</v>
      </c>
      <c r="S46" s="41">
        <f>SUM(($B$70*$H$70),($B$71*$H$71),($B$72*$H$72))+((1-$D$29)*$I$83)</f>
        <v>69252.453060732805</v>
      </c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1.5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76" t="s">
        <v>147</v>
      </c>
      <c r="R48" s="180">
        <v>38090</v>
      </c>
      <c r="S48" s="41">
        <v>57135</v>
      </c>
      <c r="T48" s="22">
        <f>S48/R48</f>
        <v>1.5</v>
      </c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1.5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76" t="s">
        <v>148</v>
      </c>
      <c r="R49" s="180">
        <v>22449</v>
      </c>
      <c r="S49" s="41">
        <v>25930</v>
      </c>
      <c r="T49" s="22">
        <f t="shared" ref="T49:T51" si="43">S49/R49</f>
        <v>1.1550625863067396</v>
      </c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76" t="s">
        <v>132</v>
      </c>
      <c r="R50" s="180">
        <v>38027</v>
      </c>
      <c r="S50" s="41">
        <v>41508</v>
      </c>
      <c r="T50" s="22">
        <f t="shared" si="43"/>
        <v>1.0915402214216214</v>
      </c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76" t="s">
        <v>133</v>
      </c>
      <c r="R51" s="180">
        <v>65771</v>
      </c>
      <c r="S51" s="41">
        <v>69252</v>
      </c>
      <c r="T51" s="22">
        <f t="shared" si="43"/>
        <v>1.052926061638108</v>
      </c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4"/>
        <v>1</v>
      </c>
      <c r="AI60" s="112">
        <f t="shared" si="44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4"/>
        <v>1</v>
      </c>
      <c r="AI61" s="112">
        <f t="shared" si="44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4"/>
        <v>1</v>
      </c>
      <c r="AI62" s="112">
        <f t="shared" si="44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4"/>
        <v>1</v>
      </c>
      <c r="AI63" s="112">
        <f t="shared" si="44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4"/>
        <v>1</v>
      </c>
      <c r="AI64" s="112">
        <f t="shared" si="44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45">J124*I$83</f>
        <v>15486.543496873714</v>
      </c>
      <c r="K70" s="40">
        <f>B70/B$76</f>
        <v>0.44994170361932984</v>
      </c>
      <c r="L70" s="22">
        <f t="shared" ref="L70:L74" si="46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7">(E71*F71)</f>
        <v>1</v>
      </c>
      <c r="I71" s="39">
        <f>I125*I$83</f>
        <v>15578.666666666668</v>
      </c>
      <c r="J71" s="51">
        <f t="shared" si="45"/>
        <v>15578.666666666668</v>
      </c>
      <c r="K71" s="40">
        <f t="shared" ref="K71:K72" si="48">B71/B$76</f>
        <v>0.45261822443030503</v>
      </c>
      <c r="L71" s="22">
        <f t="shared" si="46"/>
        <v>0.45261822443030497</v>
      </c>
      <c r="M71" s="24">
        <f t="shared" ref="M71:M72" si="49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7"/>
        <v>1</v>
      </c>
      <c r="I72" s="39">
        <f>I126*I$83</f>
        <v>0</v>
      </c>
      <c r="J72" s="51">
        <f t="shared" si="45"/>
        <v>0</v>
      </c>
      <c r="K72" s="40">
        <f t="shared" si="48"/>
        <v>0.80606641680467184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5"/>
        <v>0</v>
      </c>
      <c r="K73" s="40">
        <f>B73/B$76</f>
        <v>3.4864464394665735E-2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5"/>
        <v>4905.5494788691449</v>
      </c>
      <c r="K74" s="40">
        <f>B74/B$76</f>
        <v>0.15725109625986769</v>
      </c>
      <c r="L74" s="22">
        <f t="shared" si="46"/>
        <v>0.15725109625986766</v>
      </c>
      <c r="M74" s="24">
        <f>J74/B$76</f>
        <v>0.14252446261858698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1644.9283615268173</v>
      </c>
      <c r="AD74" s="156"/>
      <c r="AE74" s="147">
        <f>AE30*$I$83/4</f>
        <v>1890.172575414327</v>
      </c>
      <c r="AF74" s="156"/>
      <c r="AG74" s="147">
        <f>AG30*$I$83/4</f>
        <v>1626.8518665492504</v>
      </c>
      <c r="AH74" s="155"/>
      <c r="AI74" s="147">
        <f>SUM(AA74,AC74,AE74,AG74)</f>
        <v>5161.9528034903942</v>
      </c>
      <c r="AJ74" s="148">
        <f>(AA74+AC74)</f>
        <v>1644.9283615268173</v>
      </c>
      <c r="AK74" s="147">
        <f>(AE74+AG74)</f>
        <v>3517.0244419635774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8356.876385013893</v>
      </c>
      <c r="AB75" s="158"/>
      <c r="AC75" s="149">
        <f>AA75+AC65-SUM(AC70,AC74)</f>
        <v>10053.812149268648</v>
      </c>
      <c r="AD75" s="158"/>
      <c r="AE75" s="149">
        <f>AC75+AE65-SUM(AE70,AE74)</f>
        <v>11505.503699635892</v>
      </c>
      <c r="AF75" s="158"/>
      <c r="AG75" s="149">
        <f>IF(SUM(AG6:AG29)+((AG65-AG70-$J$75)*4/I$83)&lt;1,0,AG65-AG70-$J$75-(1-SUM(AG6:AG29))*I$83/4)</f>
        <v>5015.0122592323214</v>
      </c>
      <c r="AH75" s="134"/>
      <c r="AI75" s="149">
        <f>AI76-SUM(AI70,AI74)</f>
        <v>11505.50369963589</v>
      </c>
      <c r="AJ75" s="151">
        <f>AJ76-SUM(AJ70,AJ74)</f>
        <v>5038.7998900363255</v>
      </c>
      <c r="AK75" s="149">
        <f>AJ75+AK76-SUM(AK70,AK74)</f>
        <v>11505.50369963589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5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1.0450843906682219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15578.666666666664</v>
      </c>
      <c r="J77" s="100">
        <f>J131*I$83</f>
        <v>3816.7596424095309</v>
      </c>
      <c r="K77" s="40"/>
      <c r="L77" s="22">
        <f>-(L131*G$37*F$9/F$7)/B$130</f>
        <v>-0.45261822443030486</v>
      </c>
      <c r="M77" s="24">
        <f>-J77/B$76</f>
        <v>-0.11089106721315352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5015.0122592323214</v>
      </c>
      <c r="AB78" s="112"/>
      <c r="AC78" s="112">
        <f>IF(AA75&lt;0,0,AA75)</f>
        <v>8356.876385013893</v>
      </c>
      <c r="AD78" s="112"/>
      <c r="AE78" s="112">
        <f>AC75</f>
        <v>10053.812149268648</v>
      </c>
      <c r="AF78" s="112"/>
      <c r="AG78" s="112">
        <f>AE75</f>
        <v>11505.503699635892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8356.876385013893</v>
      </c>
      <c r="AB79" s="112"/>
      <c r="AC79" s="112">
        <f>AA79-AA74+AC65-AC70</f>
        <v>11698.740510795466</v>
      </c>
      <c r="AD79" s="112"/>
      <c r="AE79" s="112">
        <f>AC79-AC74+AE65-AE70</f>
        <v>13395.67627505022</v>
      </c>
      <c r="AF79" s="112"/>
      <c r="AG79" s="112">
        <f>AE79-AE74+AG65-AG70</f>
        <v>18147.367825417467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13845.366010024127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3461.3415025060317</v>
      </c>
      <c r="AB83" s="112"/>
      <c r="AC83" s="165">
        <f>$I$83*AB82/4</f>
        <v>3461.3415025060317</v>
      </c>
      <c r="AD83" s="112"/>
      <c r="AE83" s="165">
        <f>$I$83*AD82/4</f>
        <v>3461.3415025060317</v>
      </c>
      <c r="AF83" s="112"/>
      <c r="AG83" s="165">
        <f>$I$83*AF82/4</f>
        <v>3461.3415025060317</v>
      </c>
      <c r="AH83" s="165">
        <f>SUM(AA83,AC83,AE83,AG83)</f>
        <v>13845.366010024127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22448.705428335332</v>
      </c>
      <c r="C84" s="46"/>
      <c r="D84" s="238"/>
      <c r="E84" s="64"/>
      <c r="F84" s="64"/>
      <c r="G84" s="64"/>
      <c r="H84" s="239">
        <f>IF(B84=0,0,I84/B84)</f>
        <v>1.1550682277356137</v>
      </c>
      <c r="I84" s="237">
        <f>(B70*H70)+((1-(D29*H29))*I83)</f>
        <v>25929.786394066141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0.65003698663393561</v>
      </c>
      <c r="C91" s="75">
        <f t="shared" si="52"/>
        <v>-0.3250184933169678</v>
      </c>
      <c r="D91" s="24">
        <f t="shared" ref="D91:D106" si="53">(B91+C91)</f>
        <v>0.3250184933169678</v>
      </c>
      <c r="H91" s="24">
        <f t="shared" ref="H91:H106" si="54">(E37*F37/G37*F$7/F$9)</f>
        <v>0.66666666666666663</v>
      </c>
      <c r="I91" s="22">
        <f t="shared" ref="I91:I106" si="55">(D91*H91)</f>
        <v>0.2166789955446452</v>
      </c>
      <c r="J91" s="24">
        <f t="shared" ref="J91:J99" si="56">IF(I$32&lt;=1+I$131,I91,L91+J$33*(I91-L91))</f>
        <v>0.2166789955446452</v>
      </c>
      <c r="K91" s="22">
        <f t="shared" ref="K91:K106" si="57">(B91)</f>
        <v>0.65003698663393561</v>
      </c>
      <c r="L91" s="22">
        <f t="shared" ref="L91:L106" si="58">(K91*H91)</f>
        <v>0.43335799108929041</v>
      </c>
      <c r="M91" s="230">
        <f t="shared" si="50"/>
        <v>0.2166789955446452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3.250184933169678E-2</v>
      </c>
      <c r="C92" s="75">
        <f t="shared" si="52"/>
        <v>0</v>
      </c>
      <c r="D92" s="24">
        <f t="shared" si="53"/>
        <v>3.250184933169678E-2</v>
      </c>
      <c r="H92" s="24">
        <f t="shared" si="54"/>
        <v>0.66666666666666663</v>
      </c>
      <c r="I92" s="22">
        <f t="shared" si="55"/>
        <v>2.166789955446452E-2</v>
      </c>
      <c r="J92" s="24">
        <f t="shared" si="56"/>
        <v>2.166789955446452E-2</v>
      </c>
      <c r="K92" s="22">
        <f t="shared" si="57"/>
        <v>3.250184933169678E-2</v>
      </c>
      <c r="L92" s="22">
        <f t="shared" si="58"/>
        <v>2.166789955446452E-2</v>
      </c>
      <c r="M92" s="230">
        <f t="shared" si="50"/>
        <v>2.166789955446452E-2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Beans: kg produced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0.66666666666666663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30">
        <f t="shared" si="50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Cabbage: no. local meas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0.66666666666666663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31">
        <f t="shared" si="50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beetroot: no. local meas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0.66666666666666663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31">
        <f t="shared" si="50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Other crop: Spinach</v>
      </c>
      <c r="B96" s="75">
        <f t="shared" si="52"/>
        <v>1.625092466584839E-3</v>
      </c>
      <c r="C96" s="75">
        <f t="shared" si="52"/>
        <v>-1.625092466584839E-3</v>
      </c>
      <c r="D96" s="24">
        <f t="shared" si="53"/>
        <v>0</v>
      </c>
      <c r="H96" s="24">
        <f t="shared" si="54"/>
        <v>0.66666666666666663</v>
      </c>
      <c r="I96" s="22">
        <f t="shared" si="55"/>
        <v>0</v>
      </c>
      <c r="J96" s="24">
        <f t="shared" si="56"/>
        <v>0</v>
      </c>
      <c r="K96" s="22">
        <f t="shared" si="57"/>
        <v>1.625092466584839E-3</v>
      </c>
      <c r="L96" s="22">
        <f t="shared" si="58"/>
        <v>1.0833949777232258E-3</v>
      </c>
      <c r="M96" s="231">
        <f t="shared" si="50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Other crop: pumpkin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0.66666666666666663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31">
        <f t="shared" si="50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WILD FOODS -- see worksheet Data 3</v>
      </c>
      <c r="B98" s="75">
        <f t="shared" si="52"/>
        <v>0</v>
      </c>
      <c r="C98" s="75">
        <f t="shared" si="52"/>
        <v>8.1254623329241951E-2</v>
      </c>
      <c r="D98" s="24">
        <f t="shared" si="53"/>
        <v>8.1254623329241951E-2</v>
      </c>
      <c r="H98" s="24">
        <f t="shared" si="54"/>
        <v>0.66666666666666663</v>
      </c>
      <c r="I98" s="22">
        <f t="shared" si="55"/>
        <v>5.4169748886161301E-2</v>
      </c>
      <c r="J98" s="24">
        <f t="shared" si="56"/>
        <v>5.4169748886161301E-2</v>
      </c>
      <c r="K98" s="22">
        <f t="shared" si="57"/>
        <v>0</v>
      </c>
      <c r="L98" s="22">
        <f t="shared" si="58"/>
        <v>0</v>
      </c>
      <c r="M98" s="231">
        <f t="shared" si="50"/>
        <v>5.4169748886161301E-2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Agricultural cash income -- see Data2</v>
      </c>
      <c r="B99" s="75">
        <f t="shared" si="52"/>
        <v>0.17550998639116261</v>
      </c>
      <c r="C99" s="75">
        <f t="shared" si="52"/>
        <v>0</v>
      </c>
      <c r="D99" s="24">
        <f t="shared" si="53"/>
        <v>0.17550998639116261</v>
      </c>
      <c r="H99" s="24">
        <f t="shared" si="54"/>
        <v>0.66666666666666663</v>
      </c>
      <c r="I99" s="22">
        <f t="shared" si="55"/>
        <v>0.1170066575941084</v>
      </c>
      <c r="J99" s="24">
        <f t="shared" si="56"/>
        <v>0.1170066575941084</v>
      </c>
      <c r="K99" s="22">
        <f t="shared" si="57"/>
        <v>0.17550998639116261</v>
      </c>
      <c r="L99" s="22">
        <f t="shared" si="58"/>
        <v>0.1170066575941084</v>
      </c>
      <c r="M99" s="231">
        <f t="shared" si="50"/>
        <v>0.1170066575941084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Formal Employment (conservancies, etc.)</v>
      </c>
      <c r="B100" s="75">
        <f t="shared" si="52"/>
        <v>0</v>
      </c>
      <c r="C100" s="75">
        <f t="shared" si="52"/>
        <v>0</v>
      </c>
      <c r="D100" s="24">
        <f t="shared" si="53"/>
        <v>0</v>
      </c>
      <c r="H100" s="24">
        <f t="shared" si="54"/>
        <v>0.66666666666666663</v>
      </c>
      <c r="I100" s="22">
        <f t="shared" si="55"/>
        <v>0</v>
      </c>
      <c r="J100" s="24">
        <f>IF(I$32&lt;=1+I131,I100,L100+J$33*(I100-L100))</f>
        <v>0</v>
      </c>
      <c r="K100" s="22">
        <f t="shared" si="57"/>
        <v>0</v>
      </c>
      <c r="L100" s="22">
        <f t="shared" si="58"/>
        <v>0</v>
      </c>
      <c r="M100" s="231">
        <f t="shared" si="50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Small business -- see Data2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0.66666666666666663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30">
        <f t="shared" si="50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Social development -- see Data2</v>
      </c>
      <c r="B102" s="75">
        <f t="shared" si="52"/>
        <v>2.3232321902296857</v>
      </c>
      <c r="C102" s="75">
        <f t="shared" si="52"/>
        <v>0</v>
      </c>
      <c r="D102" s="24">
        <f t="shared" si="53"/>
        <v>2.3232321902296857</v>
      </c>
      <c r="H102" s="24">
        <f t="shared" si="54"/>
        <v>0.66666666666666663</v>
      </c>
      <c r="I102" s="22">
        <f t="shared" si="55"/>
        <v>1.5488214601531238</v>
      </c>
      <c r="J102" s="24">
        <f>IF(I$32&lt;=1+I131,I102,L102+J$33*(I102-L102))</f>
        <v>1.5488214601531238</v>
      </c>
      <c r="K102" s="22">
        <f t="shared" si="57"/>
        <v>2.3232321902296857</v>
      </c>
      <c r="L102" s="22">
        <f t="shared" si="58"/>
        <v>1.5488214601531238</v>
      </c>
      <c r="M102" s="231">
        <f t="shared" si="50"/>
        <v>1.5488214601531238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Public works -- see Data2</v>
      </c>
      <c r="B103" s="75">
        <f t="shared" si="52"/>
        <v>0.54603106877250596</v>
      </c>
      <c r="C103" s="75">
        <f t="shared" si="52"/>
        <v>0</v>
      </c>
      <c r="D103" s="24">
        <f t="shared" si="53"/>
        <v>0.54603106877250596</v>
      </c>
      <c r="H103" s="24">
        <f t="shared" si="54"/>
        <v>0.66666666666666663</v>
      </c>
      <c r="I103" s="22">
        <f t="shared" si="55"/>
        <v>0.36402071251500395</v>
      </c>
      <c r="J103" s="24">
        <f>IF(I$32&lt;=1+I131,I103,L103+J$33*(I103-L103))</f>
        <v>0.36402071251500395</v>
      </c>
      <c r="K103" s="22">
        <f t="shared" si="57"/>
        <v>0.54603106877250596</v>
      </c>
      <c r="L103" s="22">
        <f t="shared" si="58"/>
        <v>0.36402071251500395</v>
      </c>
      <c r="M103" s="231">
        <f t="shared" si="50"/>
        <v>0.36402071251500395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/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0.66666666666666663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31">
        <f t="shared" si="50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/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0.66666666666666663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31">
        <f t="shared" si="50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/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0.66666666666666663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0.66666666666666663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31">
        <f t="shared" ref="M107:M118" si="66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0.66666666666666663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31">
        <f t="shared" si="66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0.66666666666666663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31">
        <f t="shared" si="66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0.66666666666666663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31">
        <f t="shared" si="66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0.66666666666666663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31">
        <f t="shared" si="66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0.66666666666666663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31">
        <f t="shared" si="66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0.66666666666666663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31">
        <f t="shared" si="66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0.66666666666666663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31">
        <f t="shared" si="66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0.66666666666666663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31">
        <f t="shared" si="66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0.66666666666666663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31">
        <f t="shared" si="66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0.66666666666666663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31">
        <f t="shared" si="66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0.66666666666666663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31">
        <f t="shared" si="66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2.3223654742475071</v>
      </c>
      <c r="J119" s="24">
        <f>SUM(J91:J118)</f>
        <v>2.3223654742475071</v>
      </c>
      <c r="K119" s="22">
        <f>SUM(K91:K118)</f>
        <v>3.7289371738255719</v>
      </c>
      <c r="L119" s="22">
        <f>SUM(L91:L118)</f>
        <v>2.4859581158837143</v>
      </c>
      <c r="M119" s="57">
        <f t="shared" si="50"/>
        <v>2.3223654742475071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9">
        <f>(B124)</f>
        <v>1.6778043446805269</v>
      </c>
      <c r="L124" s="29">
        <f>IF(SUMPRODUCT($B$124:$B124,$H$124:$H124)&lt;L$119,($B124*$H124),L$119)</f>
        <v>1.1185362297870178</v>
      </c>
      <c r="M124" s="243">
        <f t="shared" si="67"/>
        <v>1.1185362297870178</v>
      </c>
      <c r="N124" s="58"/>
      <c r="O124" s="174">
        <f>B124*H124</f>
        <v>1.1185362297870178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1.1251899484193932</v>
      </c>
      <c r="J125" s="240">
        <f>IF(SUMPRODUCT($B$124:$B125,$H$124:$H125)&lt;J$119,($B125*$H125),IF(SUMPRODUCT($B$124:$B124,$H$124:$H124)&lt;J$119,J$119-SUMPRODUCT($B$124:$B124,$H$124:$H124),0))</f>
        <v>1.1251899484193932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1.1251899484193932</v>
      </c>
      <c r="M125" s="243">
        <f t="shared" si="67"/>
        <v>1.1251899484193932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7"/>
        <v>0</v>
      </c>
      <c r="N127" s="58"/>
      <c r="O127" s="174">
        <f>B127*H127</f>
        <v>8.6671598217858081E-2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1.2038292444604892</v>
      </c>
      <c r="J128" s="231">
        <f>(J30)</f>
        <v>0.35430984455864134</v>
      </c>
      <c r="K128" s="29">
        <f>(B128)</f>
        <v>0.58637945846824402</v>
      </c>
      <c r="L128" s="29">
        <f>IF(L124=L119,0,(L119-L124)/(B119-B124)*K128)</f>
        <v>0.39091963897882925</v>
      </c>
      <c r="M128" s="243">
        <f t="shared" si="67"/>
        <v>0.35430984455864134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2.3223654742475071</v>
      </c>
      <c r="J130" s="231">
        <f>(J119)</f>
        <v>2.3223654742475071</v>
      </c>
      <c r="K130" s="29">
        <f>(B130)</f>
        <v>3.7289371738255719</v>
      </c>
      <c r="L130" s="29">
        <f>(L119)</f>
        <v>2.4859581158837143</v>
      </c>
      <c r="M130" s="243">
        <f t="shared" si="67"/>
        <v>2.3223654742475071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</v>
      </c>
      <c r="J131" s="240">
        <f>IF(SUMPRODUCT($B124:$B125,$H124:$H125)&gt;(J119-J128),SUMPRODUCT($B124:$B125,$H124:$H125)+J128-J119,0)</f>
        <v>0.27567054851754547</v>
      </c>
      <c r="K131" s="29"/>
      <c r="L131" s="29">
        <f>IF(I131&lt;SUM(L126:L127),0,I131-(SUM(L126:L127)))</f>
        <v>1.125189948419393</v>
      </c>
      <c r="M131" s="240">
        <f>IF(I131&lt;SUM(M126:M127),0,I131-(SUM(M126:M127)))</f>
        <v>1.125189948419393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07" priority="433" operator="equal">
      <formula>16</formula>
    </cfRule>
    <cfRule type="cellIs" dxfId="606" priority="434" operator="equal">
      <formula>15</formula>
    </cfRule>
    <cfRule type="cellIs" dxfId="605" priority="435" operator="equal">
      <formula>14</formula>
    </cfRule>
    <cfRule type="cellIs" dxfId="604" priority="436" operator="equal">
      <formula>13</formula>
    </cfRule>
    <cfRule type="cellIs" dxfId="603" priority="437" operator="equal">
      <formula>12</formula>
    </cfRule>
    <cfRule type="cellIs" dxfId="602" priority="438" operator="equal">
      <formula>11</formula>
    </cfRule>
    <cfRule type="cellIs" dxfId="601" priority="439" operator="equal">
      <formula>10</formula>
    </cfRule>
    <cfRule type="cellIs" dxfId="600" priority="440" operator="equal">
      <formula>9</formula>
    </cfRule>
    <cfRule type="cellIs" dxfId="599" priority="441" operator="equal">
      <formula>8</formula>
    </cfRule>
    <cfRule type="cellIs" dxfId="598" priority="442" operator="equal">
      <formula>7</formula>
    </cfRule>
    <cfRule type="cellIs" dxfId="597" priority="443" operator="equal">
      <formula>6</formula>
    </cfRule>
    <cfRule type="cellIs" dxfId="596" priority="444" operator="equal">
      <formula>5</formula>
    </cfRule>
    <cfRule type="cellIs" dxfId="595" priority="445" operator="equal">
      <formula>4</formula>
    </cfRule>
    <cfRule type="cellIs" dxfId="594" priority="446" operator="equal">
      <formula>3</formula>
    </cfRule>
    <cfRule type="cellIs" dxfId="593" priority="447" operator="equal">
      <formula>2</formula>
    </cfRule>
    <cfRule type="cellIs" dxfId="592" priority="448" operator="equal">
      <formula>1</formula>
    </cfRule>
  </conditionalFormatting>
  <conditionalFormatting sqref="N29">
    <cfRule type="cellIs" dxfId="591" priority="417" operator="equal">
      <formula>16</formula>
    </cfRule>
    <cfRule type="cellIs" dxfId="590" priority="418" operator="equal">
      <formula>15</formula>
    </cfRule>
    <cfRule type="cellIs" dxfId="589" priority="419" operator="equal">
      <formula>14</formula>
    </cfRule>
    <cfRule type="cellIs" dxfId="588" priority="420" operator="equal">
      <formula>13</formula>
    </cfRule>
    <cfRule type="cellIs" dxfId="587" priority="421" operator="equal">
      <formula>12</formula>
    </cfRule>
    <cfRule type="cellIs" dxfId="586" priority="422" operator="equal">
      <formula>11</formula>
    </cfRule>
    <cfRule type="cellIs" dxfId="585" priority="423" operator="equal">
      <formula>10</formula>
    </cfRule>
    <cfRule type="cellIs" dxfId="584" priority="424" operator="equal">
      <formula>9</formula>
    </cfRule>
    <cfRule type="cellIs" dxfId="583" priority="425" operator="equal">
      <formula>8</formula>
    </cfRule>
    <cfRule type="cellIs" dxfId="582" priority="426" operator="equal">
      <formula>7</formula>
    </cfRule>
    <cfRule type="cellIs" dxfId="581" priority="427" operator="equal">
      <formula>6</formula>
    </cfRule>
    <cfRule type="cellIs" dxfId="580" priority="428" operator="equal">
      <formula>5</formula>
    </cfRule>
    <cfRule type="cellIs" dxfId="579" priority="429" operator="equal">
      <formula>4</formula>
    </cfRule>
    <cfRule type="cellIs" dxfId="578" priority="430" operator="equal">
      <formula>3</formula>
    </cfRule>
    <cfRule type="cellIs" dxfId="577" priority="431" operator="equal">
      <formula>2</formula>
    </cfRule>
    <cfRule type="cellIs" dxfId="576" priority="432" operator="equal">
      <formula>1</formula>
    </cfRule>
  </conditionalFormatting>
  <conditionalFormatting sqref="N119">
    <cfRule type="cellIs" dxfId="575" priority="401" operator="equal">
      <formula>16</formula>
    </cfRule>
    <cfRule type="cellIs" dxfId="574" priority="402" operator="equal">
      <formula>15</formula>
    </cfRule>
    <cfRule type="cellIs" dxfId="573" priority="403" operator="equal">
      <formula>14</formula>
    </cfRule>
    <cfRule type="cellIs" dxfId="572" priority="404" operator="equal">
      <formula>13</formula>
    </cfRule>
    <cfRule type="cellIs" dxfId="571" priority="405" operator="equal">
      <formula>12</formula>
    </cfRule>
    <cfRule type="cellIs" dxfId="570" priority="406" operator="equal">
      <formula>11</formula>
    </cfRule>
    <cfRule type="cellIs" dxfId="569" priority="407" operator="equal">
      <formula>10</formula>
    </cfRule>
    <cfRule type="cellIs" dxfId="568" priority="408" operator="equal">
      <formula>9</formula>
    </cfRule>
    <cfRule type="cellIs" dxfId="567" priority="409" operator="equal">
      <formula>8</formula>
    </cfRule>
    <cfRule type="cellIs" dxfId="566" priority="410" operator="equal">
      <formula>7</formula>
    </cfRule>
    <cfRule type="cellIs" dxfId="565" priority="411" operator="equal">
      <formula>6</formula>
    </cfRule>
    <cfRule type="cellIs" dxfId="564" priority="412" operator="equal">
      <formula>5</formula>
    </cfRule>
    <cfRule type="cellIs" dxfId="563" priority="413" operator="equal">
      <formula>4</formula>
    </cfRule>
    <cfRule type="cellIs" dxfId="562" priority="414" operator="equal">
      <formula>3</formula>
    </cfRule>
    <cfRule type="cellIs" dxfId="561" priority="415" operator="equal">
      <formula>2</formula>
    </cfRule>
    <cfRule type="cellIs" dxfId="560" priority="416" operator="equal">
      <formula>1</formula>
    </cfRule>
  </conditionalFormatting>
  <conditionalFormatting sqref="N27:N28">
    <cfRule type="cellIs" dxfId="559" priority="353" operator="equal">
      <formula>16</formula>
    </cfRule>
    <cfRule type="cellIs" dxfId="558" priority="354" operator="equal">
      <formula>15</formula>
    </cfRule>
    <cfRule type="cellIs" dxfId="557" priority="355" operator="equal">
      <formula>14</formula>
    </cfRule>
    <cfRule type="cellIs" dxfId="556" priority="356" operator="equal">
      <formula>13</formula>
    </cfRule>
    <cfRule type="cellIs" dxfId="555" priority="357" operator="equal">
      <formula>12</formula>
    </cfRule>
    <cfRule type="cellIs" dxfId="554" priority="358" operator="equal">
      <formula>11</formula>
    </cfRule>
    <cfRule type="cellIs" dxfId="553" priority="359" operator="equal">
      <formula>10</formula>
    </cfRule>
    <cfRule type="cellIs" dxfId="552" priority="360" operator="equal">
      <formula>9</formula>
    </cfRule>
    <cfRule type="cellIs" dxfId="551" priority="361" operator="equal">
      <formula>8</formula>
    </cfRule>
    <cfRule type="cellIs" dxfId="550" priority="362" operator="equal">
      <formula>7</formula>
    </cfRule>
    <cfRule type="cellIs" dxfId="549" priority="363" operator="equal">
      <formula>6</formula>
    </cfRule>
    <cfRule type="cellIs" dxfId="548" priority="364" operator="equal">
      <formula>5</formula>
    </cfRule>
    <cfRule type="cellIs" dxfId="547" priority="365" operator="equal">
      <formula>4</formula>
    </cfRule>
    <cfRule type="cellIs" dxfId="546" priority="366" operator="equal">
      <formula>3</formula>
    </cfRule>
    <cfRule type="cellIs" dxfId="545" priority="367" operator="equal">
      <formula>2</formula>
    </cfRule>
    <cfRule type="cellIs" dxfId="544" priority="368" operator="equal">
      <formula>1</formula>
    </cfRule>
  </conditionalFormatting>
  <conditionalFormatting sqref="N6:N26">
    <cfRule type="cellIs" dxfId="543" priority="241" operator="equal">
      <formula>16</formula>
    </cfRule>
    <cfRule type="cellIs" dxfId="542" priority="242" operator="equal">
      <formula>15</formula>
    </cfRule>
    <cfRule type="cellIs" dxfId="541" priority="243" operator="equal">
      <formula>14</formula>
    </cfRule>
    <cfRule type="cellIs" dxfId="540" priority="244" operator="equal">
      <formula>13</formula>
    </cfRule>
    <cfRule type="cellIs" dxfId="539" priority="245" operator="equal">
      <formula>12</formula>
    </cfRule>
    <cfRule type="cellIs" dxfId="538" priority="246" operator="equal">
      <formula>11</formula>
    </cfRule>
    <cfRule type="cellIs" dxfId="537" priority="247" operator="equal">
      <formula>10</formula>
    </cfRule>
    <cfRule type="cellIs" dxfId="536" priority="248" operator="equal">
      <formula>9</formula>
    </cfRule>
    <cfRule type="cellIs" dxfId="535" priority="249" operator="equal">
      <formula>8</formula>
    </cfRule>
    <cfRule type="cellIs" dxfId="534" priority="250" operator="equal">
      <formula>7</formula>
    </cfRule>
    <cfRule type="cellIs" dxfId="533" priority="251" operator="equal">
      <formula>6</formula>
    </cfRule>
    <cfRule type="cellIs" dxfId="532" priority="252" operator="equal">
      <formula>5</formula>
    </cfRule>
    <cfRule type="cellIs" dxfId="531" priority="253" operator="equal">
      <formula>4</formula>
    </cfRule>
    <cfRule type="cellIs" dxfId="530" priority="254" operator="equal">
      <formula>3</formula>
    </cfRule>
    <cfRule type="cellIs" dxfId="529" priority="255" operator="equal">
      <formula>2</formula>
    </cfRule>
    <cfRule type="cellIs" dxfId="528" priority="256" operator="equal">
      <formula>1</formula>
    </cfRule>
  </conditionalFormatting>
  <conditionalFormatting sqref="N114:N118">
    <cfRule type="cellIs" dxfId="527" priority="225" operator="equal">
      <formula>16</formula>
    </cfRule>
    <cfRule type="cellIs" dxfId="526" priority="226" operator="equal">
      <formula>15</formula>
    </cfRule>
    <cfRule type="cellIs" dxfId="525" priority="227" operator="equal">
      <formula>14</formula>
    </cfRule>
    <cfRule type="cellIs" dxfId="524" priority="228" operator="equal">
      <formula>13</formula>
    </cfRule>
    <cfRule type="cellIs" dxfId="523" priority="229" operator="equal">
      <formula>12</formula>
    </cfRule>
    <cfRule type="cellIs" dxfId="522" priority="230" operator="equal">
      <formula>11</formula>
    </cfRule>
    <cfRule type="cellIs" dxfId="521" priority="231" operator="equal">
      <formula>10</formula>
    </cfRule>
    <cfRule type="cellIs" dxfId="520" priority="232" operator="equal">
      <formula>9</formula>
    </cfRule>
    <cfRule type="cellIs" dxfId="519" priority="233" operator="equal">
      <formula>8</formula>
    </cfRule>
    <cfRule type="cellIs" dxfId="518" priority="234" operator="equal">
      <formula>7</formula>
    </cfRule>
    <cfRule type="cellIs" dxfId="517" priority="235" operator="equal">
      <formula>6</formula>
    </cfRule>
    <cfRule type="cellIs" dxfId="516" priority="236" operator="equal">
      <formula>5</formula>
    </cfRule>
    <cfRule type="cellIs" dxfId="515" priority="237" operator="equal">
      <formula>4</formula>
    </cfRule>
    <cfRule type="cellIs" dxfId="514" priority="238" operator="equal">
      <formula>3</formula>
    </cfRule>
    <cfRule type="cellIs" dxfId="513" priority="239" operator="equal">
      <formula>2</formula>
    </cfRule>
    <cfRule type="cellIs" dxfId="512" priority="240" operator="equal">
      <formula>1</formula>
    </cfRule>
  </conditionalFormatting>
  <conditionalFormatting sqref="N113">
    <cfRule type="cellIs" dxfId="511" priority="65" operator="equal">
      <formula>16</formula>
    </cfRule>
    <cfRule type="cellIs" dxfId="510" priority="66" operator="equal">
      <formula>15</formula>
    </cfRule>
    <cfRule type="cellIs" dxfId="509" priority="67" operator="equal">
      <formula>14</formula>
    </cfRule>
    <cfRule type="cellIs" dxfId="508" priority="68" operator="equal">
      <formula>13</formula>
    </cfRule>
    <cfRule type="cellIs" dxfId="507" priority="69" operator="equal">
      <formula>12</formula>
    </cfRule>
    <cfRule type="cellIs" dxfId="506" priority="70" operator="equal">
      <formula>11</formula>
    </cfRule>
    <cfRule type="cellIs" dxfId="505" priority="71" operator="equal">
      <formula>10</formula>
    </cfRule>
    <cfRule type="cellIs" dxfId="504" priority="72" operator="equal">
      <formula>9</formula>
    </cfRule>
    <cfRule type="cellIs" dxfId="503" priority="73" operator="equal">
      <formula>8</formula>
    </cfRule>
    <cfRule type="cellIs" dxfId="502" priority="74" operator="equal">
      <formula>7</formula>
    </cfRule>
    <cfRule type="cellIs" dxfId="501" priority="75" operator="equal">
      <formula>6</formula>
    </cfRule>
    <cfRule type="cellIs" dxfId="500" priority="76" operator="equal">
      <formula>5</formula>
    </cfRule>
    <cfRule type="cellIs" dxfId="499" priority="77" operator="equal">
      <formula>4</formula>
    </cfRule>
    <cfRule type="cellIs" dxfId="498" priority="78" operator="equal">
      <formula>3</formula>
    </cfRule>
    <cfRule type="cellIs" dxfId="497" priority="79" operator="equal">
      <formula>2</formula>
    </cfRule>
    <cfRule type="cellIs" dxfId="496" priority="80" operator="equal">
      <formula>1</formula>
    </cfRule>
  </conditionalFormatting>
  <conditionalFormatting sqref="N112">
    <cfRule type="cellIs" dxfId="495" priority="49" operator="equal">
      <formula>16</formula>
    </cfRule>
    <cfRule type="cellIs" dxfId="494" priority="50" operator="equal">
      <formula>15</formula>
    </cfRule>
    <cfRule type="cellIs" dxfId="493" priority="51" operator="equal">
      <formula>14</formula>
    </cfRule>
    <cfRule type="cellIs" dxfId="492" priority="52" operator="equal">
      <formula>13</formula>
    </cfRule>
    <cfRule type="cellIs" dxfId="491" priority="53" operator="equal">
      <formula>12</formula>
    </cfRule>
    <cfRule type="cellIs" dxfId="490" priority="54" operator="equal">
      <formula>11</formula>
    </cfRule>
    <cfRule type="cellIs" dxfId="489" priority="55" operator="equal">
      <formula>10</formula>
    </cfRule>
    <cfRule type="cellIs" dxfId="488" priority="56" operator="equal">
      <formula>9</formula>
    </cfRule>
    <cfRule type="cellIs" dxfId="487" priority="57" operator="equal">
      <formula>8</formula>
    </cfRule>
    <cfRule type="cellIs" dxfId="486" priority="58" operator="equal">
      <formula>7</formula>
    </cfRule>
    <cfRule type="cellIs" dxfId="485" priority="59" operator="equal">
      <formula>6</formula>
    </cfRule>
    <cfRule type="cellIs" dxfId="484" priority="60" operator="equal">
      <formula>5</formula>
    </cfRule>
    <cfRule type="cellIs" dxfId="483" priority="61" operator="equal">
      <formula>4</formula>
    </cfRule>
    <cfRule type="cellIs" dxfId="482" priority="62" operator="equal">
      <formula>3</formula>
    </cfRule>
    <cfRule type="cellIs" dxfId="481" priority="63" operator="equal">
      <formula>2</formula>
    </cfRule>
    <cfRule type="cellIs" dxfId="480" priority="64" operator="equal">
      <formula>1</formula>
    </cfRule>
  </conditionalFormatting>
  <conditionalFormatting sqref="N111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91:N104">
    <cfRule type="cellIs" dxfId="463" priority="17" operator="equal">
      <formula>16</formula>
    </cfRule>
    <cfRule type="cellIs" dxfId="462" priority="18" operator="equal">
      <formula>15</formula>
    </cfRule>
    <cfRule type="cellIs" dxfId="461" priority="19" operator="equal">
      <formula>14</formula>
    </cfRule>
    <cfRule type="cellIs" dxfId="460" priority="20" operator="equal">
      <formula>13</formula>
    </cfRule>
    <cfRule type="cellIs" dxfId="459" priority="21" operator="equal">
      <formula>12</formula>
    </cfRule>
    <cfRule type="cellIs" dxfId="458" priority="22" operator="equal">
      <formula>11</formula>
    </cfRule>
    <cfRule type="cellIs" dxfId="457" priority="23" operator="equal">
      <formula>10</formula>
    </cfRule>
    <cfRule type="cellIs" dxfId="456" priority="24" operator="equal">
      <formula>9</formula>
    </cfRule>
    <cfRule type="cellIs" dxfId="455" priority="25" operator="equal">
      <formula>8</formula>
    </cfRule>
    <cfRule type="cellIs" dxfId="454" priority="26" operator="equal">
      <formula>7</formula>
    </cfRule>
    <cfRule type="cellIs" dxfId="453" priority="27" operator="equal">
      <formula>6</formula>
    </cfRule>
    <cfRule type="cellIs" dxfId="452" priority="28" operator="equal">
      <formula>5</formula>
    </cfRule>
    <cfRule type="cellIs" dxfId="451" priority="29" operator="equal">
      <formula>4</formula>
    </cfRule>
    <cfRule type="cellIs" dxfId="450" priority="30" operator="equal">
      <formula>3</formula>
    </cfRule>
    <cfRule type="cellIs" dxfId="449" priority="31" operator="equal">
      <formula>2</formula>
    </cfRule>
    <cfRule type="cellIs" dxfId="448" priority="32" operator="equal">
      <formula>1</formula>
    </cfRule>
  </conditionalFormatting>
  <conditionalFormatting sqref="N105:N110">
    <cfRule type="cellIs" dxfId="447" priority="1" operator="equal">
      <formula>16</formula>
    </cfRule>
    <cfRule type="cellIs" dxfId="446" priority="2" operator="equal">
      <formula>15</formula>
    </cfRule>
    <cfRule type="cellIs" dxfId="445" priority="3" operator="equal">
      <formula>14</formula>
    </cfRule>
    <cfRule type="cellIs" dxfId="444" priority="4" operator="equal">
      <formula>13</formula>
    </cfRule>
    <cfRule type="cellIs" dxfId="443" priority="5" operator="equal">
      <formula>12</formula>
    </cfRule>
    <cfRule type="cellIs" dxfId="442" priority="6" operator="equal">
      <formula>11</formula>
    </cfRule>
    <cfRule type="cellIs" dxfId="441" priority="7" operator="equal">
      <formula>10</formula>
    </cfRule>
    <cfRule type="cellIs" dxfId="440" priority="8" operator="equal">
      <formula>9</formula>
    </cfRule>
    <cfRule type="cellIs" dxfId="439" priority="9" operator="equal">
      <formula>8</formula>
    </cfRule>
    <cfRule type="cellIs" dxfId="438" priority="10" operator="equal">
      <formula>7</formula>
    </cfRule>
    <cfRule type="cellIs" dxfId="437" priority="11" operator="equal">
      <formula>6</formula>
    </cfRule>
    <cfRule type="cellIs" dxfId="436" priority="12" operator="equal">
      <formula>5</formula>
    </cfRule>
    <cfRule type="cellIs" dxfId="435" priority="13" operator="equal">
      <formula>4</formula>
    </cfRule>
    <cfRule type="cellIs" dxfId="434" priority="14" operator="equal">
      <formula>3</formula>
    </cfRule>
    <cfRule type="cellIs" dxfId="433" priority="15" operator="equal">
      <formula>2</formula>
    </cfRule>
    <cfRule type="cellIs" dxfId="4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80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73">
        <f t="shared" ref="M6:M31" si="6">J6</f>
        <v>8.4480074719800749E-2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80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73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2629.0447586170267</v>
      </c>
      <c r="S7" s="225">
        <f>IF($B$81=0,0,(SUMIF($N$6:$N$28,$U7,L$6:L$28)+SUMIF($N$91:$N$118,$U7,L$91:L$118))*$I$83*Poor!$B$81/$B$81)</f>
        <v>3414.1421634083699</v>
      </c>
      <c r="T7" s="225">
        <f>IF($B$81=0,0,(SUMIF($N$6:$N$28,$U7,M$6:M$28)+SUMIF($N$91:$N$118,$U7,M$91:M$118))*$I$83*Poor!$B$81/$B$81)</f>
        <v>3417.1269685646362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80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7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184.81091643769821</v>
      </c>
      <c r="S8" s="225">
        <f>IF($B$81=0,0,(SUMIF($N$6:$N$28,$U8,L$6:L$28)+SUMIF($N$91:$N$118,$U8,L$91:L$118))*$I$83*Poor!$B$81/$B$81)</f>
        <v>159.99999999999997</v>
      </c>
      <c r="T8" s="225">
        <f>IF($B$81=0,0,(SUMIF($N$6:$N$28,$U8,M$6:M$28)+SUMIF($N$91:$N$118,$U8,M$91:M$118))*$I$83*Poor!$B$81/$B$81)</f>
        <v>157.36403891225541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0.54239937766111368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7.2319917021481828E-2</v>
      </c>
      <c r="AB8" s="125">
        <f>IF($Y8=0,0,AC8/$Y8)</f>
        <v>0.45760062233888626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6.1013416311851504E-2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80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73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1332.8057721657603</v>
      </c>
      <c r="S9" s="225">
        <f>IF($B$81=0,0,(SUMIF($N$6:$N$28,$U9,L$6:L$28)+SUMIF($N$91:$N$118,$U9,L$91:L$118))*$I$83*Poor!$B$81/$B$81)</f>
        <v>1730.8143451992203</v>
      </c>
      <c r="T9" s="225">
        <f>IF($B$81=0,0,(SUMIF($N$6:$N$28,$U9,M$6:M$28)+SUMIF($N$91:$N$118,$U9,M$91:M$118))*$I$83*Poor!$B$81/$B$81)</f>
        <v>1730.8143451992203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0.54239937766111368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0.32080601273510773</v>
      </c>
      <c r="AB9" s="125">
        <f>IF($Y9=0,0,AC9/$Y9)</f>
        <v>0.45760062233888626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0.27065117904571406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80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2.2336766682107163E-2</v>
      </c>
      <c r="K10" s="22">
        <f t="shared" si="4"/>
        <v>2.2094103362391038E-2</v>
      </c>
      <c r="L10" s="22">
        <f t="shared" si="5"/>
        <v>2.2094103362391038E-2</v>
      </c>
      <c r="M10" s="273">
        <f t="shared" si="6"/>
        <v>2.2336766682107163E-2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8.9347066728428653E-2</v>
      </c>
      <c r="Z10" s="125">
        <f>IF($Y10=0,0,AA10/$Y10)</f>
        <v>0.54239937766111379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4.8461793389345705E-2</v>
      </c>
      <c r="AB10" s="125">
        <f>IF($Y10=0,0,AC10/$Y10)</f>
        <v>0.45760062233888626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4.0885273339082949E-2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2.2336766682107163E-2</v>
      </c>
      <c r="AJ10" s="120">
        <f t="shared" si="14"/>
        <v>4.4673533364214327E-2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80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73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11435.175454582577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0.54239937766111368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1.6261241416875986E-3</v>
      </c>
      <c r="AB11" s="125">
        <f>IF($Y11=0,0,AC11/$Y11)</f>
        <v>0.45760062233888632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1.3718957835926005E-3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80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73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105.30449605462996</v>
      </c>
      <c r="S12" s="225">
        <f>IF($B$81=0,0,(SUMIF($N$6:$N$28,$U12,L$6:L$28)+SUMIF($N$91:$N$118,$U12,L$91:L$118))*$I$83*Poor!$B$81/$B$81)</f>
        <v>136.75100767995499</v>
      </c>
      <c r="T12" s="225">
        <f>IF($B$81=0,0,(SUMIF($N$6:$N$28,$U12,M$6:M$28)+SUMIF($N$91:$N$118,$U12,M$91:M$118))*$I$83*Poor!$B$81/$B$81)</f>
        <v>98.514421199349542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80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2.2632831981083904E-3</v>
      </c>
      <c r="K13" s="22">
        <f t="shared" si="4"/>
        <v>2.2766189290161893E-3</v>
      </c>
      <c r="L13" s="22">
        <f t="shared" si="5"/>
        <v>2.2766189290161893E-3</v>
      </c>
      <c r="M13" s="274">
        <f t="shared" si="6"/>
        <v>2.2632831981083904E-3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1247.473685954463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9.0531327924335617E-3</v>
      </c>
      <c r="Z13" s="116">
        <v>1</v>
      </c>
      <c r="AA13" s="121">
        <f>$M13*Z13*4</f>
        <v>9.0531327924335617E-3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2.2632831981083904E-3</v>
      </c>
      <c r="AJ13" s="120">
        <f t="shared" si="14"/>
        <v>4.5265663962167808E-3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80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74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80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75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8316.491239696421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80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1.472477475647658E-3</v>
      </c>
      <c r="K16" s="22">
        <f t="shared" si="4"/>
        <v>1.4862235367372352E-3</v>
      </c>
      <c r="L16" s="22">
        <f t="shared" si="5"/>
        <v>1.4862235367372352E-3</v>
      </c>
      <c r="M16" s="273">
        <f t="shared" si="6"/>
        <v>1.472477475647658E-3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5.889909902590632E-3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5.889909902590632E-3</v>
      </c>
      <c r="AH16" s="123">
        <f t="shared" si="12"/>
        <v>1</v>
      </c>
      <c r="AI16" s="184">
        <f t="shared" si="13"/>
        <v>1.472477475647658E-3</v>
      </c>
      <c r="AJ16" s="120">
        <f t="shared" si="14"/>
        <v>0</v>
      </c>
      <c r="AK16" s="119">
        <f t="shared" si="15"/>
        <v>2.944954951295316E-3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80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74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3234.1910376597189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80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1.0166306439424027E-2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74">
        <f t="shared" ref="M18:M20" si="23">J18</f>
        <v>1.0166306439424027E-2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1586.5419027330829</v>
      </c>
      <c r="S18" s="225">
        <f>IF($B$81=0,0,(SUMIF($N$6:$N$28,$U18,L$6:L$28)+SUMIF($N$91:$N$118,$U18,L$91:L$118))*$I$83*Poor!$B$81/$B$81)</f>
        <v>2060.3223229202567</v>
      </c>
      <c r="T18" s="225">
        <f>IF($B$81=0,0,(SUMIF($N$6:$N$28,$U18,M$6:M$28)+SUMIF($N$91:$N$118,$U18,M$91:M$118))*$I$83*Poor!$B$81/$B$81)</f>
        <v>2060.3223229202567</v>
      </c>
      <c r="U18" s="226">
        <v>12</v>
      </c>
      <c r="V18" s="56"/>
      <c r="W18" s="110"/>
      <c r="X18" s="118"/>
      <c r="Y18" s="184">
        <f t="shared" ref="Y18:Y20" si="24">M18*4</f>
        <v>4.0665225757696107E-2</v>
      </c>
      <c r="Z18" s="116">
        <v>1.2941</v>
      </c>
      <c r="AA18" s="121">
        <f t="shared" ref="AA18:AA20" si="25">$M18*Z18*4</f>
        <v>5.2624868653034534E-2</v>
      </c>
      <c r="AB18" s="116">
        <v>1.1765000000000001</v>
      </c>
      <c r="AC18" s="121">
        <f t="shared" ref="AC18:AC20" si="26">$M18*AB18*4</f>
        <v>4.7842638103929476E-2</v>
      </c>
      <c r="AD18" s="116">
        <v>1.2353000000000001</v>
      </c>
      <c r="AE18" s="121">
        <f t="shared" ref="AE18:AE20" si="27">$M18*AD18*4</f>
        <v>5.0233753378482002E-2</v>
      </c>
      <c r="AF18" s="122">
        <f t="shared" ref="AF18:AF20" si="28">1-SUM(Z18,AB18,AD18)</f>
        <v>-2.7059000000000002</v>
      </c>
      <c r="AG18" s="121">
        <f t="shared" ref="AG18:AG20" si="29">$M18*AF18*4</f>
        <v>-0.11003603437774991</v>
      </c>
      <c r="AH18" s="123">
        <f t="shared" ref="AH18:AH20" si="30">SUM(Z18,AB18,AD18,AF18)</f>
        <v>1</v>
      </c>
      <c r="AI18" s="184">
        <f t="shared" ref="AI18:AI20" si="31">SUM(AA18,AC18,AE18,AG18)/4</f>
        <v>1.0166306439424021E-2</v>
      </c>
      <c r="AJ18" s="120">
        <f t="shared" ref="AJ18:AJ20" si="32">(AA18+AC18)/2</f>
        <v>5.0233753378482002E-2</v>
      </c>
      <c r="AK18" s="119">
        <f t="shared" ref="AK18:AK20" si="33">(AE18+AG18)/2</f>
        <v>-2.9901140499633952E-2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80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-1.4644228265247776E-3</v>
      </c>
      <c r="K19" s="22">
        <f t="shared" si="21"/>
        <v>0</v>
      </c>
      <c r="L19" s="22">
        <f t="shared" si="22"/>
        <v>0</v>
      </c>
      <c r="M19" s="274">
        <f t="shared" si="23"/>
        <v>-1.4644228265247776E-3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-5.8576913060991104E-3</v>
      </c>
      <c r="Z19" s="116">
        <v>2.2940999999999998</v>
      </c>
      <c r="AA19" s="121">
        <f t="shared" si="25"/>
        <v>-1.3438129625321968E-2</v>
      </c>
      <c r="AB19" s="116">
        <v>2.1764999999999999</v>
      </c>
      <c r="AC19" s="121">
        <f t="shared" si="26"/>
        <v>-1.2749265127724714E-2</v>
      </c>
      <c r="AD19" s="116">
        <v>2.2353000000000001</v>
      </c>
      <c r="AE19" s="121">
        <f t="shared" si="27"/>
        <v>-1.3093697376523342E-2</v>
      </c>
      <c r="AF19" s="122">
        <f t="shared" si="28"/>
        <v>-5.7058999999999997</v>
      </c>
      <c r="AG19" s="121">
        <f t="shared" si="29"/>
        <v>3.3423400823470915E-2</v>
      </c>
      <c r="AH19" s="123">
        <f t="shared" si="30"/>
        <v>1</v>
      </c>
      <c r="AI19" s="184">
        <f t="shared" si="31"/>
        <v>-1.4644228265247774E-3</v>
      </c>
      <c r="AJ19" s="120">
        <f t="shared" si="32"/>
        <v>-1.3093697376523342E-2</v>
      </c>
      <c r="AK19" s="119">
        <f t="shared" si="33"/>
        <v>1.0164851723473787E-2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80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7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24928.682490990021</v>
      </c>
      <c r="S20" s="225">
        <f>IF($B$81=0,0,(SUMIF($N$6:$N$28,$U20,L$6:L$28)+SUMIF($N$91:$N$118,$U20,L$91:L$118))*$I$83*Poor!$B$81/$B$81)</f>
        <v>21581.999999999996</v>
      </c>
      <c r="T20" s="225">
        <f>IF($B$81=0,0,(SUMIF($N$6:$N$28,$U20,M$6:M$28)+SUMIF($N$91:$N$118,$U20,M$91:M$118))*$I$83*Poor!$B$81/$B$81)</f>
        <v>21581.999999999996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80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74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80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74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80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74">
        <f t="shared" si="39"/>
        <v>0</v>
      </c>
      <c r="N23" s="232"/>
      <c r="O23" s="2"/>
      <c r="P23" s="22"/>
      <c r="Q23" s="171" t="s">
        <v>100</v>
      </c>
      <c r="R23" s="179">
        <f>SUM(R7:R22)</f>
        <v>55000.521754891401</v>
      </c>
      <c r="S23" s="179">
        <f>SUM(S7:S22)</f>
        <v>50064.029839207797</v>
      </c>
      <c r="T23" s="179">
        <f>SUM(T7:T22)</f>
        <v>50026.142096795709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80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74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80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74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80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7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3.4111808322451045E-2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3.4111808322451045E-2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0.13644723328980418</v>
      </c>
      <c r="Z27" s="116">
        <v>0.25</v>
      </c>
      <c r="AA27" s="121">
        <f t="shared" si="16"/>
        <v>3.4111808322451045E-2</v>
      </c>
      <c r="AB27" s="116">
        <v>0.25</v>
      </c>
      <c r="AC27" s="121">
        <f t="shared" si="7"/>
        <v>3.4111808322451045E-2</v>
      </c>
      <c r="AD27" s="116">
        <v>0.25</v>
      </c>
      <c r="AE27" s="121">
        <f t="shared" si="8"/>
        <v>3.4111808322451045E-2</v>
      </c>
      <c r="AF27" s="122">
        <f t="shared" si="10"/>
        <v>0.25</v>
      </c>
      <c r="AG27" s="121">
        <f t="shared" si="11"/>
        <v>3.4111808322451045E-2</v>
      </c>
      <c r="AH27" s="123">
        <f t="shared" si="12"/>
        <v>1</v>
      </c>
      <c r="AI27" s="184">
        <f t="shared" si="13"/>
        <v>3.4111808322451045E-2</v>
      </c>
      <c r="AJ27" s="120">
        <f t="shared" si="14"/>
        <v>3.4111808322451045E-2</v>
      </c>
      <c r="AK27" s="119">
        <f t="shared" si="15"/>
        <v>3.4111808322451045E-2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80">
        <f>IF([1]Summ!E1067="",0,[1]Summ!E1067)</f>
        <v>0.25301495874844337</v>
      </c>
      <c r="C29" s="216">
        <f>IF([1]Summ!F1067="",0,[1]Summ!F1067)</f>
        <v>-7.2920858125784596E-3</v>
      </c>
      <c r="D29" s="272">
        <f>SUM(B29,C29)</f>
        <v>0.24572287293586492</v>
      </c>
      <c r="E29" s="26">
        <v>1</v>
      </c>
      <c r="F29" s="22"/>
      <c r="H29" s="24">
        <f t="shared" si="1"/>
        <v>1</v>
      </c>
      <c r="I29" s="22">
        <f t="shared" si="2"/>
        <v>0.24572287293586492</v>
      </c>
      <c r="J29" s="24">
        <f>IF(I$32&lt;=1+I131,I29,B29*H29+J$33*(I29-B29*H29))</f>
        <v>0.25322853268678175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0.25322853268678175</v>
      </c>
      <c r="N29" s="232"/>
      <c r="P29" s="22"/>
      <c r="V29" s="56"/>
      <c r="W29" s="110"/>
      <c r="X29" s="118"/>
      <c r="Y29" s="184">
        <f t="shared" si="9"/>
        <v>1.012914130747127</v>
      </c>
      <c r="Z29" s="116">
        <v>0.25</v>
      </c>
      <c r="AA29" s="121">
        <f t="shared" si="16"/>
        <v>0.25322853268678175</v>
      </c>
      <c r="AB29" s="116">
        <v>0.25</v>
      </c>
      <c r="AC29" s="121">
        <f t="shared" si="7"/>
        <v>0.25322853268678175</v>
      </c>
      <c r="AD29" s="116">
        <v>0.25</v>
      </c>
      <c r="AE29" s="121">
        <f t="shared" si="8"/>
        <v>0.25322853268678175</v>
      </c>
      <c r="AF29" s="122">
        <f t="shared" si="10"/>
        <v>0.25</v>
      </c>
      <c r="AG29" s="121">
        <f t="shared" si="11"/>
        <v>0.25322853268678175</v>
      </c>
      <c r="AH29" s="123">
        <f t="shared" si="12"/>
        <v>1</v>
      </c>
      <c r="AI29" s="184">
        <f t="shared" si="13"/>
        <v>0.25322853268678175</v>
      </c>
      <c r="AJ29" s="120">
        <f t="shared" si="14"/>
        <v>0.25322853268678175</v>
      </c>
      <c r="AK29" s="119">
        <f t="shared" si="15"/>
        <v>0.25322853268678175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80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2.0277872381849269</v>
      </c>
      <c r="J30" s="234">
        <f>IF(I$32&lt;=1,I30,1-SUM(J6:J29))</f>
        <v>0.18333133390529954</v>
      </c>
      <c r="K30" s="22">
        <f t="shared" si="4"/>
        <v>0.52739667515566635</v>
      </c>
      <c r="L30" s="22">
        <f>IF(L124=L119,0,IF(K30="",0,(L119-L124)/(B119-B124)*K30))</f>
        <v>0.35159778343711096</v>
      </c>
      <c r="M30" s="175">
        <f t="shared" si="6"/>
        <v>0.18333133390529954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0.73332533562119817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1.2761066973274861E-2</v>
      </c>
      <c r="AC30" s="188">
        <f>IF(AC79*4/$I$83+SUM(AC6:AC29)&lt;1,AC79*4/$I$83,1-SUM(AC6:AC29))</f>
        <v>9.3580137210613756E-3</v>
      </c>
      <c r="AD30" s="122">
        <f>IF($Y30=0,0,AE30/($Y$30))</f>
        <v>0.52599031661740114</v>
      </c>
      <c r="AE30" s="188">
        <f>IF(AE79*4/$I$83+SUM(AE6:AE29)&lt;1,AE79*4/$I$83,1-SUM(AE6:AE29))</f>
        <v>0.385722025466956</v>
      </c>
      <c r="AF30" s="122">
        <f>IF($Y30=0,0,AG30/($Y$30))</f>
        <v>0.46124861640932396</v>
      </c>
      <c r="AG30" s="188">
        <f>IF(AG79*4/$I$83+SUM(AG6:AG29)&lt;1,AG79*4/$I$83,1-SUM(AG6:AG29))</f>
        <v>0.3382452964331808</v>
      </c>
      <c r="AH30" s="123">
        <f t="shared" si="12"/>
        <v>1</v>
      </c>
      <c r="AI30" s="184">
        <f t="shared" si="13"/>
        <v>0.18333133390529954</v>
      </c>
      <c r="AJ30" s="120">
        <f t="shared" si="14"/>
        <v>4.6790068605306878E-3</v>
      </c>
      <c r="AK30" s="119">
        <f t="shared" si="15"/>
        <v>0.3619836609500684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-0.16804178083526078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1.3438406725538161</v>
      </c>
      <c r="C32" s="29">
        <f>SUM(C6:C31)</f>
        <v>-7.6708957440853112E-3</v>
      </c>
      <c r="D32" s="24">
        <f>SUM(D6:D30)</f>
        <v>3.850453958931455</v>
      </c>
      <c r="E32" s="2"/>
      <c r="F32" s="2"/>
      <c r="H32" s="17"/>
      <c r="I32" s="22">
        <f>SUM(I6:I30)</f>
        <v>2.8365603398389911</v>
      </c>
      <c r="J32" s="17"/>
      <c r="L32" s="22">
        <f>SUM(L6:L30)</f>
        <v>1.1680417808352608</v>
      </c>
      <c r="M32" s="23"/>
      <c r="N32" s="56"/>
      <c r="O32" s="2"/>
      <c r="P32" s="22"/>
      <c r="Q32" s="237" t="s">
        <v>143</v>
      </c>
      <c r="R32" s="237">
        <f>IF(R26&gt;R$23,R26-R$23,0)</f>
        <v>14251.931305841405</v>
      </c>
      <c r="S32" s="237">
        <f t="shared" si="50"/>
        <v>19188.423221525009</v>
      </c>
      <c r="T32" s="237">
        <f t="shared" si="50"/>
        <v>19226.310963937096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-2.9288456530495551E-2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71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1.5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1.5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1.5</v>
      </c>
      <c r="H39" s="24">
        <f t="shared" si="51"/>
        <v>1</v>
      </c>
      <c r="I39" s="39">
        <f t="shared" si="52"/>
        <v>250</v>
      </c>
      <c r="J39" s="38">
        <f t="shared" si="53"/>
        <v>95.606731520425654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2.2378805187122713E-3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0.54239937766111368</v>
      </c>
      <c r="AA39" s="147">
        <f t="shared" ref="AA39:AA64" si="64">$J39*Z39</f>
        <v>51.857031676892056</v>
      </c>
      <c r="AB39" s="122">
        <f>AB8</f>
        <v>0.45760062233888626</v>
      </c>
      <c r="AC39" s="147">
        <f t="shared" ref="AC39:AC64" si="65">$J39*AB39</f>
        <v>43.749699843533591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95.606731520425654</v>
      </c>
      <c r="AJ39" s="148">
        <f t="shared" si="62"/>
        <v>95.606731520425654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1.5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0.54239937766111368</v>
      </c>
      <c r="AA40" s="147">
        <f t="shared" si="64"/>
        <v>0</v>
      </c>
      <c r="AB40" s="122">
        <f>AB9</f>
        <v>0.45760062233888626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1.5</v>
      </c>
      <c r="H41" s="24">
        <f t="shared" si="51"/>
        <v>1</v>
      </c>
      <c r="I41" s="39">
        <f t="shared" si="52"/>
        <v>0</v>
      </c>
      <c r="J41" s="38">
        <f t="shared" si="53"/>
        <v>30.878653695914863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7.227810892728539E-4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0.54239937766111368</v>
      </c>
      <c r="AA41" s="147">
        <f t="shared" si="64"/>
        <v>16.74856254767727</v>
      </c>
      <c r="AB41" s="122">
        <f>AB11</f>
        <v>0.45760062233888632</v>
      </c>
      <c r="AC41" s="147">
        <f t="shared" si="65"/>
        <v>14.130091148237593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30.878653695914863</v>
      </c>
      <c r="AJ41" s="148">
        <f t="shared" si="62"/>
        <v>30.878653695914863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1.5</v>
      </c>
      <c r="H42" s="24">
        <f t="shared" si="51"/>
        <v>1</v>
      </c>
      <c r="I42" s="39">
        <f t="shared" si="52"/>
        <v>0</v>
      </c>
      <c r="J42" s="38">
        <f t="shared" si="53"/>
        <v>30.878653695914863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7.227810892728539E-4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7.7196634239787159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15.439326847957432</v>
      </c>
      <c r="AF42" s="122">
        <f t="shared" si="57"/>
        <v>0.25</v>
      </c>
      <c r="AG42" s="147">
        <f t="shared" si="60"/>
        <v>7.7196634239787159</v>
      </c>
      <c r="AH42" s="123">
        <f t="shared" si="61"/>
        <v>1</v>
      </c>
      <c r="AI42" s="112">
        <f t="shared" si="61"/>
        <v>30.878653695914863</v>
      </c>
      <c r="AJ42" s="148">
        <f t="shared" si="62"/>
        <v>7.7196634239787159</v>
      </c>
      <c r="AK42" s="147">
        <f t="shared" si="63"/>
        <v>23.158990271936148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1.5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1.5</v>
      </c>
      <c r="H44" s="24">
        <f t="shared" si="51"/>
        <v>1</v>
      </c>
      <c r="I44" s="39">
        <f t="shared" si="52"/>
        <v>750</v>
      </c>
      <c r="J44" s="38">
        <f t="shared" si="53"/>
        <v>-21.966342397871664</v>
      </c>
      <c r="K44" s="40">
        <f t="shared" si="54"/>
        <v>0</v>
      </c>
      <c r="L44" s="22">
        <f t="shared" si="55"/>
        <v>0</v>
      </c>
      <c r="M44" s="24">
        <f t="shared" si="56"/>
        <v>-5.1416933659172474E-4</v>
      </c>
      <c r="N44" s="2"/>
      <c r="O44" s="2"/>
      <c r="P44" s="2"/>
      <c r="Q44" s="276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-5.4915855994679159</v>
      </c>
      <c r="AB44" s="116">
        <v>0.25</v>
      </c>
      <c r="AC44" s="147">
        <f t="shared" si="65"/>
        <v>-5.4915855994679159</v>
      </c>
      <c r="AD44" s="116">
        <v>0.25</v>
      </c>
      <c r="AE44" s="147">
        <f t="shared" si="66"/>
        <v>-5.4915855994679159</v>
      </c>
      <c r="AF44" s="122">
        <f t="shared" si="57"/>
        <v>0.25</v>
      </c>
      <c r="AG44" s="147">
        <f t="shared" si="60"/>
        <v>-5.4915855994679159</v>
      </c>
      <c r="AH44" s="123">
        <f t="shared" si="61"/>
        <v>1</v>
      </c>
      <c r="AI44" s="112">
        <f t="shared" si="61"/>
        <v>-21.966342397871664</v>
      </c>
      <c r="AJ44" s="148">
        <f t="shared" si="62"/>
        <v>-10.983171198935832</v>
      </c>
      <c r="AK44" s="147">
        <f t="shared" si="63"/>
        <v>-10.983171198935832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1.5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7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1.5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7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1.5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1.5</v>
      </c>
      <c r="H48" s="24">
        <f t="shared" si="51"/>
        <v>1</v>
      </c>
      <c r="I48" s="39">
        <f t="shared" si="52"/>
        <v>21582</v>
      </c>
      <c r="J48" s="38">
        <f t="shared" si="53"/>
        <v>21581.999999999996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76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5395.4999999999991</v>
      </c>
      <c r="AB48" s="116">
        <v>0.25</v>
      </c>
      <c r="AC48" s="147">
        <f t="shared" si="65"/>
        <v>5395.4999999999991</v>
      </c>
      <c r="AD48" s="116">
        <v>0.25</v>
      </c>
      <c r="AE48" s="147">
        <f t="shared" si="66"/>
        <v>5395.4999999999991</v>
      </c>
      <c r="AF48" s="122">
        <f t="shared" si="57"/>
        <v>0.25</v>
      </c>
      <c r="AG48" s="147">
        <f t="shared" si="60"/>
        <v>5395.4999999999991</v>
      </c>
      <c r="AH48" s="123">
        <f t="shared" si="61"/>
        <v>1</v>
      </c>
      <c r="AI48" s="112">
        <f t="shared" si="61"/>
        <v>21581.999999999996</v>
      </c>
      <c r="AJ48" s="148">
        <f t="shared" si="62"/>
        <v>10790.999999999998</v>
      </c>
      <c r="AK48" s="147">
        <f t="shared" si="63"/>
        <v>10790.999999999998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1.5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76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76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76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42697.397696514381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0.99942413034301725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8236.3336720490788</v>
      </c>
      <c r="AB65" s="137"/>
      <c r="AC65" s="153">
        <f>SUM(AC37:AC64)</f>
        <v>8217.8882053923026</v>
      </c>
      <c r="AD65" s="137"/>
      <c r="AE65" s="153">
        <f>SUM(AE37:AE64)</f>
        <v>8175.4477412484885</v>
      </c>
      <c r="AF65" s="137"/>
      <c r="AG65" s="153">
        <f>SUM(AG37:AG64)</f>
        <v>18067.728077824511</v>
      </c>
      <c r="AH65" s="137"/>
      <c r="AI65" s="153">
        <f>SUM(AI37:AI64)</f>
        <v>42697.397696514381</v>
      </c>
      <c r="AJ65" s="153">
        <f>SUM(AJ37:AJ64)</f>
        <v>16454.221877441381</v>
      </c>
      <c r="AK65" s="153">
        <f>SUM(AK37:AK64)</f>
        <v>26243.175819073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0.36465209181842301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9093.8981139491843</v>
      </c>
      <c r="K72" s="40">
        <f t="shared" si="78"/>
        <v>0.64940779926033421</v>
      </c>
      <c r="L72" s="22">
        <f t="shared" si="76"/>
        <v>0.15890618033939463</v>
      </c>
      <c r="M72" s="24">
        <f t="shared" si="79"/>
        <v>0.21286218140417545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28075.456503126286</v>
      </c>
      <c r="J74" s="51">
        <f t="shared" si="75"/>
        <v>2538.289419024818</v>
      </c>
      <c r="K74" s="40">
        <f>B74/B$76</f>
        <v>0.1139459763119704</v>
      </c>
      <c r="L74" s="22">
        <f t="shared" si="76"/>
        <v>0.11394597631197043</v>
      </c>
      <c r="M74" s="24">
        <f>J74/B$76</f>
        <v>5.9414105590206871E-2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32.391281273730641</v>
      </c>
      <c r="AD74" s="156"/>
      <c r="AE74" s="147">
        <f>AE30*$I$83/4</f>
        <v>1335.1156551794634</v>
      </c>
      <c r="AF74" s="156"/>
      <c r="AG74" s="147">
        <f>AG30*$I$83/4</f>
        <v>1170.7824825716241</v>
      </c>
      <c r="AH74" s="155"/>
      <c r="AI74" s="147">
        <f>SUM(AA74,AC74,AE74,AG74)</f>
        <v>2538.289419024818</v>
      </c>
      <c r="AJ74" s="148">
        <f>(AA74+AC74)</f>
        <v>32.391281273730641</v>
      </c>
      <c r="AK74" s="147">
        <f>(AE74+AG74)</f>
        <v>2505.8981377510872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-6.1485776514765286E-12</v>
      </c>
      <c r="K75" s="40">
        <f>B75/B$76</f>
        <v>0</v>
      </c>
      <c r="L75" s="22">
        <f t="shared" si="76"/>
        <v>0</v>
      </c>
      <c r="M75" s="24">
        <f>J75/B$76</f>
        <v>-1.4392064162437454E-16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17390.007518865117</v>
      </c>
      <c r="AB75" s="158"/>
      <c r="AC75" s="149">
        <f>AA75+AC65-SUM(AC70,AC74)</f>
        <v>21703.868568765258</v>
      </c>
      <c r="AD75" s="158"/>
      <c r="AE75" s="149">
        <f>AC75+AE65-SUM(AE70,AE74)</f>
        <v>24672.564780615852</v>
      </c>
      <c r="AF75" s="158"/>
      <c r="AG75" s="149">
        <f>IF(SUM(AG6:AG29)+((AG65-AG70-$J$75)*4/I$83)&lt;1,0,AG65-AG70-$J$75-(1-SUM(AG6:AG29))*I$83/4)</f>
        <v>13025.309721034466</v>
      </c>
      <c r="AH75" s="134"/>
      <c r="AI75" s="149">
        <f>AI76-SUM(AI70,AI74)</f>
        <v>24672.564780615849</v>
      </c>
      <c r="AJ75" s="151">
        <f>AJ76-SUM(AJ70,AJ74)</f>
        <v>8678.5588477307938</v>
      </c>
      <c r="AK75" s="149">
        <f>AJ75+AK76-SUM(AK70,AK74)</f>
        <v>24672.564780615849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42697.397696514381</v>
      </c>
      <c r="K76" s="40">
        <f>SUM(K70:K75)</f>
        <v>1.5291234062904446</v>
      </c>
      <c r="L76" s="22">
        <f>SUM(L70:L75)</f>
        <v>1</v>
      </c>
      <c r="M76" s="24">
        <f>SUM(M70:M75)</f>
        <v>0.99942413034301714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8236.3336720490788</v>
      </c>
      <c r="AB76" s="137"/>
      <c r="AC76" s="153">
        <f>AC65</f>
        <v>8217.8882053923026</v>
      </c>
      <c r="AD76" s="137"/>
      <c r="AE76" s="153">
        <f>AE65</f>
        <v>8175.4477412484885</v>
      </c>
      <c r="AF76" s="137"/>
      <c r="AG76" s="153">
        <f>AG65</f>
        <v>18067.728077824511</v>
      </c>
      <c r="AH76" s="137"/>
      <c r="AI76" s="153">
        <f>SUM(AA76,AC76,AE76,AG76)</f>
        <v>42697.397696514381</v>
      </c>
      <c r="AJ76" s="154">
        <f>SUM(AA76,AC76)</f>
        <v>16454.221877441381</v>
      </c>
      <c r="AK76" s="154">
        <f>SUM(AE76,AG76)</f>
        <v>26243.175819073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15578.666666666664</v>
      </c>
      <c r="J77" s="100">
        <f t="shared" si="75"/>
        <v>0</v>
      </c>
      <c r="K77" s="40"/>
      <c r="L77" s="22">
        <f>-(L131*G$37*F$9/F$7)/B$130</f>
        <v>-0.20574591147902832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13025.309721034466</v>
      </c>
      <c r="AB78" s="112"/>
      <c r="AC78" s="112">
        <f>IF(AA75&lt;0,0,AA75)</f>
        <v>17390.007518865117</v>
      </c>
      <c r="AD78" s="112"/>
      <c r="AE78" s="112">
        <f>AC75</f>
        <v>21703.868568765258</v>
      </c>
      <c r="AF78" s="112"/>
      <c r="AG78" s="112">
        <f>AE75</f>
        <v>24672.564780615852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17390.007518865117</v>
      </c>
      <c r="AB79" s="112"/>
      <c r="AC79" s="112">
        <f>AA79-AA74+AC65-AC70</f>
        <v>21736.25985003899</v>
      </c>
      <c r="AD79" s="112"/>
      <c r="AE79" s="112">
        <f>AC79-AC74+AE65-AE70</f>
        <v>26007.680435795322</v>
      </c>
      <c r="AF79" s="112"/>
      <c r="AG79" s="112">
        <f>AE79-AE74+AG65-AG70</f>
        <v>38868.65698422194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1.5</v>
      </c>
      <c r="I83" s="39">
        <f xml:space="preserve"> B83*H83</f>
        <v>13845.366010024127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3461.3415025060317</v>
      </c>
      <c r="AB83" s="112"/>
      <c r="AC83" s="165">
        <f>$I$83*AB82/4</f>
        <v>3461.3415025060317</v>
      </c>
      <c r="AD83" s="112"/>
      <c r="AE83" s="165">
        <f>$I$83*AD82/4</f>
        <v>3461.3415025060317</v>
      </c>
      <c r="AF83" s="112"/>
      <c r="AG83" s="165">
        <f>$I$83*AF82/4</f>
        <v>3461.3415025060317</v>
      </c>
      <c r="AH83" s="165">
        <f>SUM(AA83,AC83,AE83,AG83)</f>
        <v>13845.366010024127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22448.705428335328</v>
      </c>
      <c r="C84" s="46"/>
      <c r="D84" s="238"/>
      <c r="E84" s="64"/>
      <c r="F84" s="64"/>
      <c r="G84" s="64"/>
      <c r="H84" s="239">
        <f>IF(B84=0,0,I84/B84)</f>
        <v>1.1550682277356139</v>
      </c>
      <c r="I84" s="237">
        <f>(B70*H70)+((1-(D29*H29))*I83)</f>
        <v>25929.786394066141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0.66666666666666663</v>
      </c>
      <c r="I91" s="22">
        <f t="shared" ref="I91" si="82">(D91*H91)</f>
        <v>0.65003698663393561</v>
      </c>
      <c r="J91" s="24">
        <f>IF(I$32&lt;=1+I$131,I91,L91+J$33*(I91-L91))</f>
        <v>0.65003698663393561</v>
      </c>
      <c r="K91" s="22">
        <f t="shared" ref="K91" si="83">IF(B91="",0,B91)</f>
        <v>0.97505547995090347</v>
      </c>
      <c r="L91" s="22">
        <f t="shared" ref="L91" si="84">(K91*H91)</f>
        <v>0.65003698663393561</v>
      </c>
      <c r="M91" s="230">
        <f t="shared" si="80"/>
        <v>0.65003698663393561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0.66666666666666663</v>
      </c>
      <c r="I92" s="22">
        <f t="shared" ref="I92:I118" si="88">(D92*H92)</f>
        <v>6.5003698663393561E-2</v>
      </c>
      <c r="J92" s="24">
        <f t="shared" ref="J92:J118" si="89">IF(I$32&lt;=1+I$131,I92,L92+J$33*(I92-L92))</f>
        <v>6.5003698663393561E-2</v>
      </c>
      <c r="K92" s="22">
        <f t="shared" ref="K92:K118" si="90">IF(B92="",0,B92)</f>
        <v>9.7505547995090341E-2</v>
      </c>
      <c r="L92" s="22">
        <f t="shared" ref="L92:L118" si="91">(K92*H92)</f>
        <v>6.5003698663393561E-2</v>
      </c>
      <c r="M92" s="230">
        <f t="shared" ref="M92:M118" si="92">(J92)</f>
        <v>6.5003698663393561E-2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0.66666666666666663</v>
      </c>
      <c r="I93" s="22">
        <f t="shared" si="88"/>
        <v>1.8056582962053765E-2</v>
      </c>
      <c r="J93" s="24">
        <f t="shared" si="89"/>
        <v>6.9053235177174675E-3</v>
      </c>
      <c r="K93" s="22">
        <f t="shared" si="90"/>
        <v>1.083394977723226E-2</v>
      </c>
      <c r="L93" s="22">
        <f t="shared" si="91"/>
        <v>7.2226331848215062E-3</v>
      </c>
      <c r="M93" s="230">
        <f t="shared" si="92"/>
        <v>6.9053235177174675E-3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0.66666666666666663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0.66666666666666663</v>
      </c>
      <c r="I95" s="22">
        <f t="shared" si="88"/>
        <v>0</v>
      </c>
      <c r="J95" s="24">
        <f t="shared" si="89"/>
        <v>2.2302518888672597E-3</v>
      </c>
      <c r="K95" s="22">
        <f t="shared" si="90"/>
        <v>3.250184933169678E-3</v>
      </c>
      <c r="L95" s="22">
        <f t="shared" si="91"/>
        <v>2.1667899554464517E-3</v>
      </c>
      <c r="M95" s="230">
        <f t="shared" si="92"/>
        <v>2.2302518888672597E-3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0.66666666666666663</v>
      </c>
      <c r="I96" s="22">
        <f t="shared" si="88"/>
        <v>0</v>
      </c>
      <c r="J96" s="24">
        <f t="shared" si="89"/>
        <v>2.2302518888672597E-3</v>
      </c>
      <c r="K96" s="22">
        <f t="shared" si="90"/>
        <v>3.250184933169678E-3</v>
      </c>
      <c r="L96" s="22">
        <f t="shared" si="91"/>
        <v>2.1667899554464517E-3</v>
      </c>
      <c r="M96" s="230">
        <f t="shared" si="92"/>
        <v>2.2302518888672597E-3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0.66666666666666663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0.66666666666666663</v>
      </c>
      <c r="I98" s="22">
        <f t="shared" si="88"/>
        <v>5.4169748886161301E-2</v>
      </c>
      <c r="J98" s="24">
        <f t="shared" si="89"/>
        <v>-1.5865483355201951E-3</v>
      </c>
      <c r="K98" s="22">
        <f t="shared" si="90"/>
        <v>0</v>
      </c>
      <c r="L98" s="22">
        <f t="shared" si="91"/>
        <v>0</v>
      </c>
      <c r="M98" s="230">
        <f t="shared" si="92"/>
        <v>-1.5865483355201951E-3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0.66666666666666663</v>
      </c>
      <c r="I99" s="22">
        <f t="shared" si="88"/>
        <v>7.8004438396072268E-2</v>
      </c>
      <c r="J99" s="24">
        <f t="shared" si="89"/>
        <v>7.8004438396072268E-2</v>
      </c>
      <c r="K99" s="22">
        <f t="shared" si="90"/>
        <v>0.11700665759410842</v>
      </c>
      <c r="L99" s="22">
        <f t="shared" si="91"/>
        <v>7.8004438396072268E-2</v>
      </c>
      <c r="M99" s="230">
        <f t="shared" si="92"/>
        <v>7.8004438396072268E-2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0.66666666666666663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0.66666666666666663</v>
      </c>
      <c r="I101" s="22">
        <f t="shared" si="88"/>
        <v>0.20223372917500218</v>
      </c>
      <c r="J101" s="24">
        <f t="shared" si="89"/>
        <v>0.20223372917500218</v>
      </c>
      <c r="K101" s="22">
        <f t="shared" si="90"/>
        <v>0.30335059376250328</v>
      </c>
      <c r="L101" s="22">
        <f t="shared" si="91"/>
        <v>0.20223372917500218</v>
      </c>
      <c r="M101" s="230">
        <f t="shared" si="92"/>
        <v>0.20223372917500218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0.66666666666666663</v>
      </c>
      <c r="I102" s="22">
        <f t="shared" si="88"/>
        <v>1.5587886939481774</v>
      </c>
      <c r="J102" s="24">
        <f t="shared" si="89"/>
        <v>1.5587886939481774</v>
      </c>
      <c r="K102" s="22">
        <f t="shared" si="90"/>
        <v>2.3381830409222664</v>
      </c>
      <c r="L102" s="22">
        <f t="shared" si="91"/>
        <v>1.5587886939481774</v>
      </c>
      <c r="M102" s="230">
        <f t="shared" si="92"/>
        <v>1.5587886939481774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0.66666666666666663</v>
      </c>
      <c r="I103" s="22">
        <f t="shared" si="88"/>
        <v>0.52002958930714849</v>
      </c>
      <c r="J103" s="24">
        <f t="shared" si="89"/>
        <v>0.52002958930714849</v>
      </c>
      <c r="K103" s="22">
        <f t="shared" si="90"/>
        <v>0.78004438396072273</v>
      </c>
      <c r="L103" s="22">
        <f t="shared" si="91"/>
        <v>0.52002958930714849</v>
      </c>
      <c r="M103" s="230">
        <f t="shared" si="92"/>
        <v>0.52002958930714849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0.66666666666666663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0.66666666666666663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0.66666666666666663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0.66666666666666663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0.66666666666666663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0.66666666666666663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0.66666666666666663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0.66666666666666663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0.66666666666666663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0.66666666666666663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0.66666666666666663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0.66666666666666663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0.66666666666666663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0.66666666666666663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0.66666666666666663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3.146323467971945</v>
      </c>
      <c r="J119" s="24">
        <f>SUM(J91:J118)</f>
        <v>3.0838764150836613</v>
      </c>
      <c r="K119" s="22">
        <f>SUM(K91:K118)</f>
        <v>4.6284800238291659</v>
      </c>
      <c r="L119" s="22">
        <f>SUM(L91:L118)</f>
        <v>3.0856533492194442</v>
      </c>
      <c r="M119" s="57">
        <f t="shared" si="80"/>
        <v>3.0838764150836613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9">
        <f>(B124)</f>
        <v>1.6778043446805269</v>
      </c>
      <c r="L124" s="29">
        <f>IF(SUMPRODUCT($B$124:$B124,$H$124:$H124)&lt;L$119,($B124*$H124),L$119)</f>
        <v>1.1185362297870178</v>
      </c>
      <c r="M124" s="243">
        <f t="shared" si="93"/>
        <v>1.1185362297870178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1.1251899484193932</v>
      </c>
      <c r="J125" s="240">
        <f>IF(SUMPRODUCT($B$124:$B125,$H$124:$H125)&lt;J$119,($B125*$H125),IF(SUMPRODUCT($B$124:$B124,$H$124:$H124)&lt;J$119,J$119-SUMPRODUCT($B$124:$B124,$H$124:$H124),0))</f>
        <v>1.1251899484193932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1.1251899484193932</v>
      </c>
      <c r="M125" s="243">
        <f t="shared" si="93"/>
        <v>1.1251899484193932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0.65681890297195089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0.49032938757592204</v>
      </c>
      <c r="M126" s="243">
        <f t="shared" si="93"/>
        <v>0.65681890297195089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2.0277872381849269</v>
      </c>
      <c r="J128" s="231">
        <f>(J30)</f>
        <v>0.18333133390529954</v>
      </c>
      <c r="K128" s="29">
        <f>(B128)</f>
        <v>0.52739667515566635</v>
      </c>
      <c r="L128" s="29">
        <f>IF(L124=L119,0,(L119-L124)/(B119-B124)*K128)</f>
        <v>0.35159778343711096</v>
      </c>
      <c r="M128" s="243">
        <f t="shared" si="93"/>
        <v>0.18333133390529954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3.146323467971945</v>
      </c>
      <c r="J130" s="231">
        <f>(J119)</f>
        <v>3.0838764150836613</v>
      </c>
      <c r="K130" s="29">
        <f>(B130)</f>
        <v>4.6284800238291659</v>
      </c>
      <c r="L130" s="29">
        <f>(L119)</f>
        <v>3.0856533492194442</v>
      </c>
      <c r="M130" s="243">
        <f t="shared" si="93"/>
        <v>3.0838764150836613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0.63486056084347098</v>
      </c>
      <c r="M131" s="240">
        <f>IF(I131&lt;SUM(M126:M127),0,I131-(SUM(M126:M127)))</f>
        <v>0.46837104544744212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31" priority="545" operator="equal">
      <formula>16</formula>
    </cfRule>
    <cfRule type="cellIs" dxfId="430" priority="546" operator="equal">
      <formula>15</formula>
    </cfRule>
    <cfRule type="cellIs" dxfId="429" priority="547" operator="equal">
      <formula>14</formula>
    </cfRule>
    <cfRule type="cellIs" dxfId="428" priority="548" operator="equal">
      <formula>13</formula>
    </cfRule>
    <cfRule type="cellIs" dxfId="427" priority="549" operator="equal">
      <formula>12</formula>
    </cfRule>
    <cfRule type="cellIs" dxfId="426" priority="550" operator="equal">
      <formula>11</formula>
    </cfRule>
    <cfRule type="cellIs" dxfId="425" priority="551" operator="equal">
      <formula>10</formula>
    </cfRule>
    <cfRule type="cellIs" dxfId="424" priority="552" operator="equal">
      <formula>9</formula>
    </cfRule>
    <cfRule type="cellIs" dxfId="423" priority="553" operator="equal">
      <formula>8</formula>
    </cfRule>
    <cfRule type="cellIs" dxfId="422" priority="554" operator="equal">
      <formula>7</formula>
    </cfRule>
    <cfRule type="cellIs" dxfId="421" priority="555" operator="equal">
      <formula>6</formula>
    </cfRule>
    <cfRule type="cellIs" dxfId="420" priority="556" operator="equal">
      <formula>5</formula>
    </cfRule>
    <cfRule type="cellIs" dxfId="419" priority="557" operator="equal">
      <formula>4</formula>
    </cfRule>
    <cfRule type="cellIs" dxfId="418" priority="558" operator="equal">
      <formula>3</formula>
    </cfRule>
    <cfRule type="cellIs" dxfId="417" priority="559" operator="equal">
      <formula>2</formula>
    </cfRule>
    <cfRule type="cellIs" dxfId="416" priority="560" operator="equal">
      <formula>1</formula>
    </cfRule>
  </conditionalFormatting>
  <conditionalFormatting sqref="N114:N118">
    <cfRule type="cellIs" dxfId="415" priority="289" operator="equal">
      <formula>16</formula>
    </cfRule>
    <cfRule type="cellIs" dxfId="414" priority="290" operator="equal">
      <formula>15</formula>
    </cfRule>
    <cfRule type="cellIs" dxfId="413" priority="291" operator="equal">
      <formula>14</formula>
    </cfRule>
    <cfRule type="cellIs" dxfId="412" priority="292" operator="equal">
      <formula>13</formula>
    </cfRule>
    <cfRule type="cellIs" dxfId="411" priority="293" operator="equal">
      <formula>12</formula>
    </cfRule>
    <cfRule type="cellIs" dxfId="410" priority="294" operator="equal">
      <formula>11</formula>
    </cfRule>
    <cfRule type="cellIs" dxfId="409" priority="295" operator="equal">
      <formula>10</formula>
    </cfRule>
    <cfRule type="cellIs" dxfId="408" priority="296" operator="equal">
      <formula>9</formula>
    </cfRule>
    <cfRule type="cellIs" dxfId="407" priority="297" operator="equal">
      <formula>8</formula>
    </cfRule>
    <cfRule type="cellIs" dxfId="406" priority="298" operator="equal">
      <formula>7</formula>
    </cfRule>
    <cfRule type="cellIs" dxfId="405" priority="299" operator="equal">
      <formula>6</formula>
    </cfRule>
    <cfRule type="cellIs" dxfId="404" priority="300" operator="equal">
      <formula>5</formula>
    </cfRule>
    <cfRule type="cellIs" dxfId="403" priority="301" operator="equal">
      <formula>4</formula>
    </cfRule>
    <cfRule type="cellIs" dxfId="402" priority="302" operator="equal">
      <formula>3</formula>
    </cfRule>
    <cfRule type="cellIs" dxfId="401" priority="303" operator="equal">
      <formula>2</formula>
    </cfRule>
    <cfRule type="cellIs" dxfId="400" priority="304" operator="equal">
      <formula>1</formula>
    </cfRule>
  </conditionalFormatting>
  <conditionalFormatting sqref="N6:N26">
    <cfRule type="cellIs" dxfId="399" priority="81" operator="equal">
      <formula>16</formula>
    </cfRule>
    <cfRule type="cellIs" dxfId="398" priority="82" operator="equal">
      <formula>15</formula>
    </cfRule>
    <cfRule type="cellIs" dxfId="397" priority="83" operator="equal">
      <formula>14</formula>
    </cfRule>
    <cfRule type="cellIs" dxfId="396" priority="84" operator="equal">
      <formula>13</formula>
    </cfRule>
    <cfRule type="cellIs" dxfId="395" priority="85" operator="equal">
      <formula>12</formula>
    </cfRule>
    <cfRule type="cellIs" dxfId="394" priority="86" operator="equal">
      <formula>11</formula>
    </cfRule>
    <cfRule type="cellIs" dxfId="393" priority="87" operator="equal">
      <formula>10</formula>
    </cfRule>
    <cfRule type="cellIs" dxfId="392" priority="88" operator="equal">
      <formula>9</formula>
    </cfRule>
    <cfRule type="cellIs" dxfId="391" priority="89" operator="equal">
      <formula>8</formula>
    </cfRule>
    <cfRule type="cellIs" dxfId="390" priority="90" operator="equal">
      <formula>7</formula>
    </cfRule>
    <cfRule type="cellIs" dxfId="389" priority="91" operator="equal">
      <formula>6</formula>
    </cfRule>
    <cfRule type="cellIs" dxfId="388" priority="92" operator="equal">
      <formula>5</formula>
    </cfRule>
    <cfRule type="cellIs" dxfId="387" priority="93" operator="equal">
      <formula>4</formula>
    </cfRule>
    <cfRule type="cellIs" dxfId="386" priority="94" operator="equal">
      <formula>3</formula>
    </cfRule>
    <cfRule type="cellIs" dxfId="385" priority="95" operator="equal">
      <formula>2</formula>
    </cfRule>
    <cfRule type="cellIs" dxfId="384" priority="96" operator="equal">
      <formula>1</formula>
    </cfRule>
  </conditionalFormatting>
  <conditionalFormatting sqref="N113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2">
    <cfRule type="cellIs" dxfId="367" priority="49" operator="equal">
      <formula>16</formula>
    </cfRule>
    <cfRule type="cellIs" dxfId="366" priority="50" operator="equal">
      <formula>15</formula>
    </cfRule>
    <cfRule type="cellIs" dxfId="365" priority="51" operator="equal">
      <formula>14</formula>
    </cfRule>
    <cfRule type="cellIs" dxfId="364" priority="52" operator="equal">
      <formula>13</formula>
    </cfRule>
    <cfRule type="cellIs" dxfId="363" priority="53" operator="equal">
      <formula>12</formula>
    </cfRule>
    <cfRule type="cellIs" dxfId="362" priority="54" operator="equal">
      <formula>11</formula>
    </cfRule>
    <cfRule type="cellIs" dxfId="361" priority="55" operator="equal">
      <formula>10</formula>
    </cfRule>
    <cfRule type="cellIs" dxfId="360" priority="56" operator="equal">
      <formula>9</formula>
    </cfRule>
    <cfRule type="cellIs" dxfId="359" priority="57" operator="equal">
      <formula>8</formula>
    </cfRule>
    <cfRule type="cellIs" dxfId="358" priority="58" operator="equal">
      <formula>7</formula>
    </cfRule>
    <cfRule type="cellIs" dxfId="357" priority="59" operator="equal">
      <formula>6</formula>
    </cfRule>
    <cfRule type="cellIs" dxfId="356" priority="60" operator="equal">
      <formula>5</formula>
    </cfRule>
    <cfRule type="cellIs" dxfId="355" priority="61" operator="equal">
      <formula>4</formula>
    </cfRule>
    <cfRule type="cellIs" dxfId="354" priority="62" operator="equal">
      <formula>3</formula>
    </cfRule>
    <cfRule type="cellIs" dxfId="353" priority="63" operator="equal">
      <formula>2</formula>
    </cfRule>
    <cfRule type="cellIs" dxfId="352" priority="64" operator="equal">
      <formula>1</formula>
    </cfRule>
  </conditionalFormatting>
  <conditionalFormatting sqref="N111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35" priority="17" operator="equal">
      <formula>16</formula>
    </cfRule>
    <cfRule type="cellIs" dxfId="334" priority="18" operator="equal">
      <formula>15</formula>
    </cfRule>
    <cfRule type="cellIs" dxfId="333" priority="19" operator="equal">
      <formula>14</formula>
    </cfRule>
    <cfRule type="cellIs" dxfId="332" priority="20" operator="equal">
      <formula>13</formula>
    </cfRule>
    <cfRule type="cellIs" dxfId="331" priority="21" operator="equal">
      <formula>12</formula>
    </cfRule>
    <cfRule type="cellIs" dxfId="330" priority="22" operator="equal">
      <formula>11</formula>
    </cfRule>
    <cfRule type="cellIs" dxfId="329" priority="23" operator="equal">
      <formula>10</formula>
    </cfRule>
    <cfRule type="cellIs" dxfId="328" priority="24" operator="equal">
      <formula>9</formula>
    </cfRule>
    <cfRule type="cellIs" dxfId="327" priority="25" operator="equal">
      <formula>8</formula>
    </cfRule>
    <cfRule type="cellIs" dxfId="326" priority="26" operator="equal">
      <formula>7</formula>
    </cfRule>
    <cfRule type="cellIs" dxfId="325" priority="27" operator="equal">
      <formula>6</formula>
    </cfRule>
    <cfRule type="cellIs" dxfId="324" priority="28" operator="equal">
      <formula>5</formula>
    </cfRule>
    <cfRule type="cellIs" dxfId="323" priority="29" operator="equal">
      <formula>4</formula>
    </cfRule>
    <cfRule type="cellIs" dxfId="322" priority="30" operator="equal">
      <formula>3</formula>
    </cfRule>
    <cfRule type="cellIs" dxfId="321" priority="31" operator="equal">
      <formula>2</formula>
    </cfRule>
    <cfRule type="cellIs" dxfId="320" priority="32" operator="equal">
      <formula>1</formula>
    </cfRule>
  </conditionalFormatting>
  <conditionalFormatting sqref="N105:N110">
    <cfRule type="cellIs" dxfId="319" priority="1" operator="equal">
      <formula>16</formula>
    </cfRule>
    <cfRule type="cellIs" dxfId="318" priority="2" operator="equal">
      <formula>15</formula>
    </cfRule>
    <cfRule type="cellIs" dxfId="317" priority="3" operator="equal">
      <formula>14</formula>
    </cfRule>
    <cfRule type="cellIs" dxfId="316" priority="4" operator="equal">
      <formula>13</formula>
    </cfRule>
    <cfRule type="cellIs" dxfId="315" priority="5" operator="equal">
      <formula>12</formula>
    </cfRule>
    <cfRule type="cellIs" dxfId="314" priority="6" operator="equal">
      <formula>11</formula>
    </cfRule>
    <cfRule type="cellIs" dxfId="313" priority="7" operator="equal">
      <formula>10</formula>
    </cfRule>
    <cfRule type="cellIs" dxfId="312" priority="8" operator="equal">
      <formula>9</formula>
    </cfRule>
    <cfRule type="cellIs" dxfId="311" priority="9" operator="equal">
      <formula>8</formula>
    </cfRule>
    <cfRule type="cellIs" dxfId="310" priority="10" operator="equal">
      <formula>7</formula>
    </cfRule>
    <cfRule type="cellIs" dxfId="309" priority="11" operator="equal">
      <formula>6</formula>
    </cfRule>
    <cfRule type="cellIs" dxfId="308" priority="12" operator="equal">
      <formula>5</formula>
    </cfRule>
    <cfRule type="cellIs" dxfId="307" priority="13" operator="equal">
      <formula>4</formula>
    </cfRule>
    <cfRule type="cellIs" dxfId="306" priority="14" operator="equal">
      <formula>3</formula>
    </cfRule>
    <cfRule type="cellIs" dxfId="305" priority="15" operator="equal">
      <formula>2</formula>
    </cfRule>
    <cfRule type="cellIs" dxfId="30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7" sqref="R7:R2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7">
        <f t="shared" ref="M6:M31" si="6">J6</f>
        <v>0.12873154243017257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2351.3370610397928</v>
      </c>
      <c r="S7" s="225">
        <f>IF($B$81=0,0,(SUMIF($N$6:$N$28,$U7,L$6:L$28)+SUMIF($N$91:$N$118,$U7,L$91:L$118))*$B$83*$H$84*Poor!$B$81/$B$81)</f>
        <v>2351.3370610397928</v>
      </c>
      <c r="T7" s="225">
        <f>IF($B$81=0,0,(SUMIF($N$6:$N$28,$U7,M$6:M$28)+SUMIF($N$91:$N$118,$U7,M$91:M$118))*$B$83*$H$84*Poor!$B$81/$B$81)</f>
        <v>2350.2657492548992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171.61013669214827</v>
      </c>
      <c r="S8" s="225">
        <f>IF($B$81=0,0,(SUMIF($N$6:$N$28,$U8,L$6:L$28)+SUMIF($N$91:$N$118,$U8,L$91:L$118))*$B$83*$H$84*Poor!$B$81/$B$81)</f>
        <v>114.40675779476551</v>
      </c>
      <c r="T8" s="225">
        <f>IF($B$81=0,0,(SUMIF($N$6:$N$28,$U8,M$6:M$28)+SUMIF($N$91:$N$118,$U8,M$91:M$118))*$B$83*$H$84*Poor!$B$81/$B$81)</f>
        <v>121.46197084792149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0.75417569046816479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0.10055675872908863</v>
      </c>
      <c r="AB8" s="125">
        <f>IF($Y8=0,0,AC8/$Y8)</f>
        <v>0.24582430953183523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3.2776574604244699E-2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1866.3264136926718</v>
      </c>
      <c r="S9" s="225">
        <f>IF($B$81=0,0,(SUMIF($N$6:$N$28,$U9,L$6:L$28)+SUMIF($N$91:$N$118,$U9,L$91:L$118))*$B$83*$H$84*Poor!$B$81/$B$81)</f>
        <v>1866.3264136926718</v>
      </c>
      <c r="T9" s="225">
        <f>IF($B$81=0,0,(SUMIF($N$6:$N$28,$U9,M$6:M$28)+SUMIF($N$91:$N$118,$U9,M$91:M$118))*$B$83*$H$84*Poor!$B$81/$B$81)</f>
        <v>1866.3264136926718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0.75417569046816468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0.30587152182422606</v>
      </c>
      <c r="AB9" s="125">
        <f>IF($Y9=0,0,AC9/$Y9)</f>
        <v>0.24582430953183529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9.9699123968337466E-2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0.75417569046816468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3.8086481505385739E-2</v>
      </c>
      <c r="AB10" s="125">
        <f>IF($Y10=0,0,AC10/$Y10)</f>
        <v>0.24582430953183526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1.2414326180079489E-2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17029.005871759327</v>
      </c>
      <c r="S11" s="225">
        <f>IF($B$81=0,0,(SUMIF($N$6:$N$28,$U11,L$6:L$28)+SUMIF($N$91:$N$118,$U11,L$91:L$118))*$B$83*$H$84*Poor!$B$81/$B$81)</f>
        <v>11352.670581172884</v>
      </c>
      <c r="T11" s="225">
        <f>IF($B$81=0,0,(SUMIF($N$6:$N$28,$U11,M$6:M$28)+SUMIF($N$91:$N$118,$U11,M$91:M$118))*$B$83*$H$84*Poor!$B$81/$B$81)</f>
        <v>11320.108059389089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5.9622880584776225E-3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5.9622880584776225E-3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160.46399398800753</v>
      </c>
      <c r="S12" s="225">
        <f>IF($B$81=0,0,(SUMIF($N$6:$N$28,$U12,L$6:L$28)+SUMIF($N$91:$N$118,$U12,L$91:L$118))*$B$83*$H$84*Poor!$B$81/$B$81)</f>
        <v>160.46399398800753</v>
      </c>
      <c r="T12" s="225">
        <f>IF($B$81=0,0,(SUMIF($N$6:$N$28,$U12,M$6:M$28)+SUMIF($N$91:$N$118,$U12,M$91:M$118))*$B$83*$H$84*Poor!$B$81/$B$81)</f>
        <v>170.35945546919578</v>
      </c>
      <c r="U12" s="226">
        <v>6</v>
      </c>
      <c r="V12" s="56"/>
      <c r="W12" s="117"/>
      <c r="X12" s="118"/>
      <c r="Y12" s="184">
        <f t="shared" si="9"/>
        <v>2.384915223391049E-2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1.5978931996720028E-2</v>
      </c>
      <c r="AF12" s="122">
        <f>1-SUM(Z12,AB12,AD12)</f>
        <v>0.32999999999999996</v>
      </c>
      <c r="AG12" s="121">
        <f>$M12*AF12*4</f>
        <v>7.8702202371904607E-3</v>
      </c>
      <c r="AH12" s="123">
        <f t="shared" si="12"/>
        <v>1</v>
      </c>
      <c r="AI12" s="184">
        <f t="shared" si="13"/>
        <v>5.9622880584776217E-3</v>
      </c>
      <c r="AJ12" s="120">
        <f t="shared" si="14"/>
        <v>0</v>
      </c>
      <c r="AK12" s="119">
        <f t="shared" si="15"/>
        <v>1.1924576116955243E-2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58294.643356348221</v>
      </c>
      <c r="S14" s="225">
        <f>IF($B$81=0,0,(SUMIF($N$6:$N$28,$U14,L$6:L$28)+SUMIF($N$91:$N$118,$U14,L$91:L$118))*$B$83*$H$84*Poor!$B$81/$B$81)</f>
        <v>38863.095570898804</v>
      </c>
      <c r="T14" s="225">
        <f>IF($B$81=0,0,(SUMIF($N$6:$N$28,$U14,M$6:M$28)+SUMIF($N$91:$N$118,$U14,M$91:M$118))*$B$83*$H$84*Poor!$B$81/$B$81)</f>
        <v>38863.095570898804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8.6640449254825824E-4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8.6640449254825824E-4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3.4656179701930329E-3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3.4656179701930329E-3</v>
      </c>
      <c r="AH16" s="123">
        <f t="shared" si="12"/>
        <v>1</v>
      </c>
      <c r="AI16" s="184">
        <f t="shared" si="13"/>
        <v>8.6640449254825824E-4</v>
      </c>
      <c r="AJ16" s="120">
        <f t="shared" si="14"/>
        <v>0</v>
      </c>
      <c r="AK16" s="119">
        <f t="shared" si="15"/>
        <v>1.7328089850965165E-3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1.1105645973287177E-2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1.1105645973287177E-2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4.4422583893148709E-2</v>
      </c>
      <c r="Z17" s="156">
        <f>Poor!Z17</f>
        <v>0.29409999999999997</v>
      </c>
      <c r="AA17" s="121">
        <f t="shared" si="16"/>
        <v>1.3064681922975035E-2</v>
      </c>
      <c r="AB17" s="156">
        <f>Poor!AB17</f>
        <v>0.17649999999999999</v>
      </c>
      <c r="AC17" s="121">
        <f t="shared" si="7"/>
        <v>7.8405860571407471E-3</v>
      </c>
      <c r="AD17" s="156">
        <f>Poor!AD17</f>
        <v>0.23530000000000001</v>
      </c>
      <c r="AE17" s="121">
        <f t="shared" si="8"/>
        <v>1.0452633990057891E-2</v>
      </c>
      <c r="AF17" s="122">
        <f t="shared" si="10"/>
        <v>0.29410000000000003</v>
      </c>
      <c r="AG17" s="121">
        <f t="shared" si="11"/>
        <v>1.3064681922975037E-2</v>
      </c>
      <c r="AH17" s="123">
        <f t="shared" si="12"/>
        <v>1</v>
      </c>
      <c r="AI17" s="184">
        <f t="shared" si="13"/>
        <v>1.1105645973287177E-2</v>
      </c>
      <c r="AJ17" s="120">
        <f t="shared" si="14"/>
        <v>1.0452633990057891E-2</v>
      </c>
      <c r="AK17" s="119">
        <f t="shared" si="15"/>
        <v>1.1758657956516464E-2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1.5978846446569921E-2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1.5978846446569921E-2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1450.5525967845322</v>
      </c>
      <c r="S18" s="225">
        <f>IF($B$81=0,0,(SUMIF($N$6:$N$28,$U18,L$6:L$28)+SUMIF($N$91:$N$118,$U18,L$91:L$118))*$B$83*$H$84*Poor!$B$81/$B$81)</f>
        <v>1450.5525967845322</v>
      </c>
      <c r="T18" s="225">
        <f>IF($B$81=0,0,(SUMIF($N$6:$N$28,$U18,M$6:M$28)+SUMIF($N$91:$N$118,$U18,M$91:M$118))*$B$83*$H$84*Poor!$B$81/$B$81)</f>
        <v>1450.5525967845322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26311.794188829994</v>
      </c>
      <c r="S20" s="225">
        <f>IF($B$81=0,0,(SUMIF($N$6:$N$28,$U20,L$6:L$28)+SUMIF($N$91:$N$118,$U20,L$91:L$118))*$B$83*$H$84*Poor!$B$81/$B$81)</f>
        <v>17541.196125886665</v>
      </c>
      <c r="T20" s="225">
        <f>IF($B$81=0,0,(SUMIF($N$6:$N$28,$U20,M$6:M$28)+SUMIF($N$91:$N$118,$U20,M$91:M$118))*$B$83*$H$84*Poor!$B$81/$B$81)</f>
        <v>17541.196125886665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107635.7336191347</v>
      </c>
      <c r="S23" s="179">
        <f>SUM(S7:S22)</f>
        <v>73700.049101258119</v>
      </c>
      <c r="T23" s="179">
        <f>SUM(T7:T22)</f>
        <v>73683.365942223783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0.10082568247173063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0.10082568247173063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0.40330272988692251</v>
      </c>
      <c r="Z27" s="156">
        <f>Poor!Z27</f>
        <v>0.25</v>
      </c>
      <c r="AA27" s="121">
        <f t="shared" si="16"/>
        <v>0.10082568247173063</v>
      </c>
      <c r="AB27" s="156">
        <f>Poor!AB27</f>
        <v>0.25</v>
      </c>
      <c r="AC27" s="121">
        <f t="shared" si="7"/>
        <v>0.10082568247173063</v>
      </c>
      <c r="AD27" s="156">
        <f>Poor!AD27</f>
        <v>0.25</v>
      </c>
      <c r="AE27" s="121">
        <f t="shared" si="8"/>
        <v>0.10082568247173063</v>
      </c>
      <c r="AF27" s="122">
        <f t="shared" si="10"/>
        <v>0.25</v>
      </c>
      <c r="AG27" s="121">
        <f t="shared" si="11"/>
        <v>0.10082568247173063</v>
      </c>
      <c r="AH27" s="123">
        <f t="shared" si="12"/>
        <v>1</v>
      </c>
      <c r="AI27" s="184">
        <f t="shared" si="13"/>
        <v>0.10082568247173063</v>
      </c>
      <c r="AJ27" s="120">
        <f t="shared" si="14"/>
        <v>0.10082568247173063</v>
      </c>
      <c r="AK27" s="119">
        <f t="shared" si="15"/>
        <v>0.10082568247173063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3.0815121646058777E-2</v>
      </c>
      <c r="D29" s="24">
        <f t="shared" si="0"/>
        <v>0.24572287293586487</v>
      </c>
      <c r="E29" s="75">
        <f>Poor!E29</f>
        <v>1</v>
      </c>
      <c r="F29" s="22"/>
      <c r="H29" s="24">
        <f t="shared" si="1"/>
        <v>1</v>
      </c>
      <c r="I29" s="22">
        <f t="shared" si="2"/>
        <v>0.24572287293586487</v>
      </c>
      <c r="J29" s="24">
        <f>IF(I$32&lt;=1+I131,I29,B29*H29+J$33*(I29-B29*H29))</f>
        <v>0.21300745053255649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0.21300745053255649</v>
      </c>
      <c r="N29" s="232"/>
      <c r="P29" s="22"/>
      <c r="V29" s="56"/>
      <c r="W29" s="110"/>
      <c r="X29" s="118"/>
      <c r="Y29" s="184">
        <f t="shared" si="9"/>
        <v>0.85202980213022594</v>
      </c>
      <c r="Z29" s="156">
        <f>Poor!Z29</f>
        <v>0.25</v>
      </c>
      <c r="AA29" s="121">
        <f t="shared" si="16"/>
        <v>0.21300745053255649</v>
      </c>
      <c r="AB29" s="156">
        <f>Poor!AB29</f>
        <v>0.25</v>
      </c>
      <c r="AC29" s="121">
        <f t="shared" si="7"/>
        <v>0.21300745053255649</v>
      </c>
      <c r="AD29" s="156">
        <f>Poor!AD29</f>
        <v>0.25</v>
      </c>
      <c r="AE29" s="121">
        <f t="shared" si="8"/>
        <v>0.21300745053255649</v>
      </c>
      <c r="AF29" s="122">
        <f t="shared" si="10"/>
        <v>0.25</v>
      </c>
      <c r="AG29" s="121">
        <f t="shared" si="11"/>
        <v>0.21300745053255649</v>
      </c>
      <c r="AH29" s="123">
        <f t="shared" si="12"/>
        <v>1</v>
      </c>
      <c r="AI29" s="184">
        <f t="shared" si="13"/>
        <v>0.21300745053255649</v>
      </c>
      <c r="AJ29" s="120">
        <f t="shared" si="14"/>
        <v>0.21300745053255649</v>
      </c>
      <c r="AK29" s="119">
        <f t="shared" si="15"/>
        <v>0.21300745053255649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5.2862472453749279</v>
      </c>
      <c r="J30" s="234">
        <f>IF(I$32&lt;=1,I30,1-SUM(J6:J29))</f>
        <v>0.13863879918751065</v>
      </c>
      <c r="K30" s="22">
        <f t="shared" si="4"/>
        <v>0.60906730012453303</v>
      </c>
      <c r="L30" s="22">
        <f>IF(L124=L119,0,IF(K30="",0,(L119-L124)/(B119-B124)*K30))</f>
        <v>0.40604486674968859</v>
      </c>
      <c r="M30" s="175">
        <f t="shared" si="6"/>
        <v>0.13863879918751065</v>
      </c>
      <c r="N30" s="166" t="s">
        <v>86</v>
      </c>
      <c r="O30" s="2"/>
      <c r="P30" s="22"/>
      <c r="Q30" s="237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0.55455519675004261</v>
      </c>
      <c r="Z30" s="122">
        <f>IF($Y30=0,0,AA30/($Y$30))</f>
        <v>-4.0040126974973523E-16</v>
      </c>
      <c r="AA30" s="188">
        <f>IF(AA79*4/$I$84+SUM(AA6:AA29)&lt;1,AA79*4/$I$84,1-SUM(AA6:AA29))</f>
        <v>-2.2204460492503131E-16</v>
      </c>
      <c r="AB30" s="122">
        <f>IF($Y30=0,0,AC30/($Y$30))</f>
        <v>0.16988463258101677</v>
      </c>
      <c r="AC30" s="188">
        <f>IF(AC79*4/$I$84+SUM(AC6:AC29)&lt;1,AC79*4/$I$84,1-SUM(AC6:AC29))</f>
        <v>9.4210405845774448E-2</v>
      </c>
      <c r="AD30" s="122">
        <f>IF($Y30=0,0,AE30/($Y$30))</f>
        <v>0.63790808436306057</v>
      </c>
      <c r="AE30" s="188">
        <f>IF(AE79*4/$I$84+SUM(AE6:AE29)&lt;1,AE79*4/$I$84,1-SUM(AE6:AE29))</f>
        <v>0.35375524323239982</v>
      </c>
      <c r="AF30" s="122">
        <f>IF($Y30=0,0,AG30/($Y$30))</f>
        <v>0.30746251131968177</v>
      </c>
      <c r="AG30" s="188">
        <f>IF(AG79*4/$I$84+SUM(AG6:AG29)&lt;1,AG79*4/$I$84,1-SUM(AG6:AG29))</f>
        <v>0.17050493345814832</v>
      </c>
      <c r="AH30" s="123">
        <f t="shared" si="12"/>
        <v>1.1152552282637587</v>
      </c>
      <c r="AI30" s="184">
        <f t="shared" si="13"/>
        <v>0.15461764563408059</v>
      </c>
      <c r="AJ30" s="120">
        <f t="shared" si="14"/>
        <v>4.7105202922887113E-2</v>
      </c>
      <c r="AK30" s="119">
        <f t="shared" si="15"/>
        <v>0.26213008834527407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-0.26262216997483923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1.4656446033496837</v>
      </c>
      <c r="C32" s="77">
        <f>SUM(C6:C31)</f>
        <v>-7.7575291981409653E-2</v>
      </c>
      <c r="D32" s="24">
        <f>SUM(D6:D30)</f>
        <v>8.7083728793061344</v>
      </c>
      <c r="E32" s="2"/>
      <c r="F32" s="2"/>
      <c r="H32" s="17"/>
      <c r="I32" s="22">
        <f>SUM(I6:I30)</f>
        <v>6.0652492566186691</v>
      </c>
      <c r="J32" s="17"/>
      <c r="L32" s="22">
        <f>SUM(L6:L30)</f>
        <v>1.2626221699748392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3.93608461421372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-6.1667799954722435E-2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1.5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11999.999999999998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11999.999999999998</v>
      </c>
      <c r="AH37" s="123">
        <f>SUM(Z37,AB37,AD37,AF37)</f>
        <v>1</v>
      </c>
      <c r="AI37" s="112">
        <f>SUM(AA37,AC37,AE37,AG37)</f>
        <v>11999.999999999998</v>
      </c>
      <c r="AJ37" s="148">
        <f>(AA37+AC37)</f>
        <v>0</v>
      </c>
      <c r="AK37" s="147">
        <f>(AE37+AG37)</f>
        <v>11999.999999999998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1.5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862.9993200271665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1.1190053681532721E-2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862.9993200271665</v>
      </c>
      <c r="AH38" s="123">
        <f t="shared" ref="AH38:AI58" si="37">SUM(Z38,AB38,AD38,AF38)</f>
        <v>1</v>
      </c>
      <c r="AI38" s="112">
        <f t="shared" si="37"/>
        <v>862.9993200271665</v>
      </c>
      <c r="AJ38" s="148">
        <f t="shared" ref="AJ38:AJ64" si="38">(AA38+AC38)</f>
        <v>0</v>
      </c>
      <c r="AK38" s="147">
        <f t="shared" ref="AK38:AK64" si="39">(AE38+AG38)</f>
        <v>862.9993200271665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1.5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0.75417569046816479</v>
      </c>
      <c r="AA39" s="147">
        <f t="shared" ref="AA39:AA64" si="40">$J39*Z39</f>
        <v>0</v>
      </c>
      <c r="AB39" s="122">
        <f>AB8</f>
        <v>0.24582430953183523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1.5</v>
      </c>
      <c r="H40" s="24">
        <f t="shared" si="30"/>
        <v>1</v>
      </c>
      <c r="I40" s="39">
        <f t="shared" si="31"/>
        <v>0</v>
      </c>
      <c r="J40" s="38">
        <f t="shared" si="32"/>
        <v>26.54169499886806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3.4415205776390734E-4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0.75417569046816468</v>
      </c>
      <c r="AA40" s="147">
        <f t="shared" si="40"/>
        <v>20.017101151966752</v>
      </c>
      <c r="AB40" s="122">
        <f>AB9</f>
        <v>0.24582430953183529</v>
      </c>
      <c r="AC40" s="147">
        <f t="shared" si="41"/>
        <v>6.5245938469013067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26.54169499886806</v>
      </c>
      <c r="AJ40" s="148">
        <f t="shared" si="38"/>
        <v>26.54169499886806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1.5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1.5</v>
      </c>
      <c r="H42" s="24">
        <f t="shared" si="30"/>
        <v>1</v>
      </c>
      <c r="I42" s="39">
        <f t="shared" si="31"/>
        <v>0</v>
      </c>
      <c r="J42" s="38">
        <f t="shared" si="32"/>
        <v>26.54169499886806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3.4415205776390734E-4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6.635423749717015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13.27084749943403</v>
      </c>
      <c r="AF42" s="122">
        <f t="shared" si="29"/>
        <v>0.25</v>
      </c>
      <c r="AG42" s="147">
        <f t="shared" si="36"/>
        <v>6.635423749717015</v>
      </c>
      <c r="AH42" s="123">
        <f t="shared" si="37"/>
        <v>1</v>
      </c>
      <c r="AI42" s="112">
        <f t="shared" si="37"/>
        <v>26.54169499886806</v>
      </c>
      <c r="AJ42" s="148">
        <f t="shared" si="38"/>
        <v>6.635423749717015</v>
      </c>
      <c r="AK42" s="147">
        <f t="shared" si="39"/>
        <v>19.906271249151047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1.5</v>
      </c>
      <c r="H43" s="24">
        <f t="shared" si="30"/>
        <v>1</v>
      </c>
      <c r="I43" s="39">
        <f t="shared" si="31"/>
        <v>0</v>
      </c>
      <c r="J43" s="38">
        <f t="shared" si="32"/>
        <v>84.933423996377783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1.1012865848445033E-3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21.233355999094446</v>
      </c>
      <c r="AB43" s="156">
        <f>Poor!AB43</f>
        <v>0.25</v>
      </c>
      <c r="AC43" s="147">
        <f t="shared" si="41"/>
        <v>21.233355999094446</v>
      </c>
      <c r="AD43" s="156">
        <f>Poor!AD43</f>
        <v>0.25</v>
      </c>
      <c r="AE43" s="147">
        <f t="shared" si="42"/>
        <v>21.233355999094446</v>
      </c>
      <c r="AF43" s="122">
        <f t="shared" si="29"/>
        <v>0.25</v>
      </c>
      <c r="AG43" s="147">
        <f t="shared" si="36"/>
        <v>21.233355999094446</v>
      </c>
      <c r="AH43" s="123">
        <f t="shared" si="37"/>
        <v>1</v>
      </c>
      <c r="AI43" s="112">
        <f t="shared" si="37"/>
        <v>84.933423996377783</v>
      </c>
      <c r="AJ43" s="148">
        <f t="shared" si="38"/>
        <v>42.466711998188892</v>
      </c>
      <c r="AK43" s="147">
        <f t="shared" si="39"/>
        <v>42.466711998188892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1.5</v>
      </c>
      <c r="H46" s="24">
        <f t="shared" si="30"/>
        <v>1</v>
      </c>
      <c r="I46" s="39">
        <f t="shared" si="31"/>
        <v>44160</v>
      </c>
      <c r="J46" s="38">
        <f t="shared" si="32"/>
        <v>44159.999999999993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11039.999999999998</v>
      </c>
      <c r="AB46" s="156">
        <f>Poor!AB46</f>
        <v>0.25</v>
      </c>
      <c r="AC46" s="147">
        <f t="shared" si="41"/>
        <v>11039.999999999998</v>
      </c>
      <c r="AD46" s="156">
        <f>Poor!AD46</f>
        <v>0.25</v>
      </c>
      <c r="AE46" s="147">
        <f t="shared" si="42"/>
        <v>11039.999999999998</v>
      </c>
      <c r="AF46" s="122">
        <f t="shared" si="29"/>
        <v>0.25</v>
      </c>
      <c r="AG46" s="147">
        <f t="shared" si="36"/>
        <v>11039.999999999998</v>
      </c>
      <c r="AH46" s="123">
        <f t="shared" si="37"/>
        <v>1</v>
      </c>
      <c r="AI46" s="112">
        <f t="shared" si="37"/>
        <v>44159.999999999993</v>
      </c>
      <c r="AJ46" s="148">
        <f t="shared" si="38"/>
        <v>22079.999999999996</v>
      </c>
      <c r="AK46" s="147">
        <f t="shared" si="39"/>
        <v>22079.999999999996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1.5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77093.01613402128</v>
      </c>
      <c r="K65" s="40">
        <f>SUM(K37:K64)</f>
        <v>1</v>
      </c>
      <c r="L65" s="22">
        <f>SUM(L37:L64)</f>
        <v>1</v>
      </c>
      <c r="M65" s="24">
        <f>SUM(M37:M64)</f>
        <v>0.99962418160863664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16070.885880900776</v>
      </c>
      <c r="AB65" s="137"/>
      <c r="AC65" s="153">
        <f>SUM(AC37:AC64)</f>
        <v>16050.757949845995</v>
      </c>
      <c r="AD65" s="137"/>
      <c r="AE65" s="153">
        <f>SUM(AE37:AE64)</f>
        <v>16057.504203498527</v>
      </c>
      <c r="AF65" s="137"/>
      <c r="AG65" s="153">
        <f>SUM(AG37:AG64)</f>
        <v>28913.868099775973</v>
      </c>
      <c r="AH65" s="137"/>
      <c r="AI65" s="153">
        <f>SUM(AI37:AI64)</f>
        <v>77093.01613402128</v>
      </c>
      <c r="AJ65" s="153">
        <f>SUM(AJ37:AJ64)</f>
        <v>32121.643830746769</v>
      </c>
      <c r="AK65" s="153">
        <f>SUM(AK37:AK64)</f>
        <v>44971.372303274504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13631.333333333332</v>
      </c>
      <c r="J71" s="51">
        <f t="shared" si="44"/>
        <v>13631.333333333332</v>
      </c>
      <c r="K71" s="40">
        <f t="shared" ref="K71:K72" si="47">B71/B$76</f>
        <v>0.17675025716829612</v>
      </c>
      <c r="L71" s="22">
        <f t="shared" si="45"/>
        <v>0.17675025716829609</v>
      </c>
      <c r="M71" s="24">
        <f t="shared" ref="M71:M72" si="48">J71/B$76</f>
        <v>0.17675025716829609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24275.999999999996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64041.274440235487</v>
      </c>
      <c r="J74" s="51">
        <f t="shared" si="44"/>
        <v>1679.5668031986554</v>
      </c>
      <c r="K74" s="40">
        <f>B74/B$76</f>
        <v>6.3783483598205459E-2</v>
      </c>
      <c r="L74" s="22">
        <f t="shared" si="45"/>
        <v>6.3783483598205445E-2</v>
      </c>
      <c r="M74" s="24">
        <f>J74/B$76</f>
        <v>2.1778050403239744E-2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-1.2594682571758149E-12</v>
      </c>
      <c r="AB74" s="156"/>
      <c r="AC74" s="147">
        <f>AC30*$I$84/4</f>
        <v>534.3746843048275</v>
      </c>
      <c r="AD74" s="156"/>
      <c r="AE74" s="147">
        <f>AE30*$I$84/4</f>
        <v>2006.5495390493522</v>
      </c>
      <c r="AF74" s="156"/>
      <c r="AG74" s="147">
        <f>AG30*$I$84/4</f>
        <v>967.12798518530406</v>
      </c>
      <c r="AH74" s="155"/>
      <c r="AI74" s="147">
        <f>SUM(AA74,AC74,AE74,AG74)</f>
        <v>3508.0522085394828</v>
      </c>
      <c r="AJ74" s="148">
        <f>(AA74+AC74)</f>
        <v>534.37468430482625</v>
      </c>
      <c r="AK74" s="147">
        <f>(AE74+AG74)</f>
        <v>2973.6775242346562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17365.390437724771</v>
      </c>
      <c r="K75" s="40">
        <f>B75/B$76</f>
        <v>0.18353817697727456</v>
      </c>
      <c r="L75" s="22">
        <f t="shared" si="45"/>
        <v>0.18353817697727434</v>
      </c>
      <c r="M75" s="24">
        <f>J75/B$76</f>
        <v>0.22516779178087667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20327.5969358291</v>
      </c>
      <c r="AB75" s="158"/>
      <c r="AC75" s="149">
        <f>AA75+AC65-SUM(AC70,AC74)</f>
        <v>32456.29881142914</v>
      </c>
      <c r="AD75" s="158"/>
      <c r="AE75" s="149">
        <f>AC75+AE65-SUM(AE70,AE74)</f>
        <v>43119.572085937194</v>
      </c>
      <c r="AF75" s="158"/>
      <c r="AG75" s="149">
        <f>IF(SUM(AG6:AG29)+((AG65-AG70-$J$75)*4/I$83)&lt;1,0,AG65-AG70-$J$75-(1-SUM(AG6:AG29))*I$83/4)</f>
        <v>7644.3924448694488</v>
      </c>
      <c r="AH75" s="134"/>
      <c r="AI75" s="149">
        <f>AI76-SUM(AI70,AI74)</f>
        <v>60034.238365717298</v>
      </c>
      <c r="AJ75" s="151">
        <f>AJ76-SUM(AJ70,AJ74)</f>
        <v>24811.906366559691</v>
      </c>
      <c r="AK75" s="149">
        <f>AJ75+AK76-SUM(AK70,AK74)</f>
        <v>60034.23836571729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77591.999999999985</v>
      </c>
      <c r="J76" s="51">
        <f t="shared" si="44"/>
        <v>77093.016134021265</v>
      </c>
      <c r="K76" s="40">
        <f>SUM(K70:K75)</f>
        <v>1</v>
      </c>
      <c r="L76" s="22">
        <f>SUM(L70:L75)</f>
        <v>0.99999999999999978</v>
      </c>
      <c r="M76" s="24">
        <f>SUM(M70:M75)</f>
        <v>0.99962418160863642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16070.885880900776</v>
      </c>
      <c r="AB76" s="137"/>
      <c r="AC76" s="153">
        <f>AC65</f>
        <v>16050.757949845995</v>
      </c>
      <c r="AD76" s="137"/>
      <c r="AE76" s="153">
        <f>AE65</f>
        <v>16057.504203498527</v>
      </c>
      <c r="AF76" s="137"/>
      <c r="AG76" s="153">
        <f>AG65</f>
        <v>28913.868099775973</v>
      </c>
      <c r="AH76" s="137"/>
      <c r="AI76" s="153">
        <f>SUM(AA76,AC76,AE76,AG76)</f>
        <v>77093.01613402128</v>
      </c>
      <c r="AJ76" s="154">
        <f>SUM(AA76,AC76)</f>
        <v>32121.643830746769</v>
      </c>
      <c r="AK76" s="154">
        <f>SUM(AE76,AG76)</f>
        <v>44971.372303274504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7644.3924448694488</v>
      </c>
      <c r="AB78" s="112"/>
      <c r="AC78" s="112">
        <f>IF(AA75&lt;0,0,AA75)</f>
        <v>20327.5969358291</v>
      </c>
      <c r="AD78" s="112"/>
      <c r="AE78" s="112">
        <f>AC75</f>
        <v>32456.29881142914</v>
      </c>
      <c r="AF78" s="112"/>
      <c r="AG78" s="112">
        <f>AE75</f>
        <v>43119.572085937194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20327.5969358291</v>
      </c>
      <c r="AB79" s="112"/>
      <c r="AC79" s="112">
        <f>AA79-AA74+AC65-AC70</f>
        <v>32990.673495733965</v>
      </c>
      <c r="AD79" s="112"/>
      <c r="AE79" s="112">
        <f>AC79-AC74+AE65-AE70</f>
        <v>45126.121624986532</v>
      </c>
      <c r="AF79" s="112"/>
      <c r="AG79" s="112">
        <f>AE79-AE74+AG65-AG70</f>
        <v>68645.758795772024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12114.695258771111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5672.1407737019681</v>
      </c>
      <c r="AB83" s="112"/>
      <c r="AC83" s="165">
        <f>$I$84*AB82/4</f>
        <v>5672.1407737019681</v>
      </c>
      <c r="AD83" s="112"/>
      <c r="AE83" s="165">
        <f>$I$84*AD82/4</f>
        <v>5672.1407737019681</v>
      </c>
      <c r="AF83" s="112"/>
      <c r="AG83" s="165">
        <f>$I$84*AF82/4</f>
        <v>5672.1407737019681</v>
      </c>
      <c r="AH83" s="165">
        <f>SUM(AA83,AC83,AE83,AG83)</f>
        <v>22688.563094807872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19642.617249793417</v>
      </c>
      <c r="C84" s="46"/>
      <c r="D84" s="238"/>
      <c r="E84" s="64"/>
      <c r="F84" s="64"/>
      <c r="G84" s="64"/>
      <c r="H84" s="239">
        <f>IF(B84=0,0,I84/B84)</f>
        <v>1.1550682277356135</v>
      </c>
      <c r="I84" s="237">
        <f>(B70*H70)+((1-(D29*H29))*I83)</f>
        <v>22688.563094807872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0.66666666666666663</v>
      </c>
      <c r="I91" s="22">
        <f t="shared" ref="I91" si="52">(D91*H91)</f>
        <v>0.99053255106123506</v>
      </c>
      <c r="J91" s="24">
        <f>IF(I$32&lt;=1+I$131,I91,L91+J$33*(I91-L91))</f>
        <v>0.99053255106123506</v>
      </c>
      <c r="K91" s="22">
        <f t="shared" ref="K91" si="53">(B91)</f>
        <v>1.4857988265918527</v>
      </c>
      <c r="L91" s="22">
        <f t="shared" ref="L91" si="54">(K91*H91)</f>
        <v>0.99053255106123506</v>
      </c>
      <c r="M91" s="230">
        <f t="shared" si="49"/>
        <v>0.99053255106123506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0.66666666666666663</v>
      </c>
      <c r="I92" s="22">
        <f t="shared" ref="I92:I118" si="58">(D92*H92)</f>
        <v>0.12381656888265438</v>
      </c>
      <c r="J92" s="24">
        <f t="shared" ref="J92:J118" si="59">IF(I$32&lt;=1+I$131,I92,L92+J$33*(I92-L92))</f>
        <v>7.123574316921838E-2</v>
      </c>
      <c r="K92" s="22">
        <f t="shared" ref="K92:K118" si="60">(B92)</f>
        <v>0.11143491199438896</v>
      </c>
      <c r="L92" s="22">
        <f t="shared" ref="L92:L118" si="61">(K92*H92)</f>
        <v>7.4289941329592629E-2</v>
      </c>
      <c r="M92" s="230">
        <f t="shared" ref="M92:M118" si="62">(J92)</f>
        <v>7.123574316921838E-2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0.66666666666666663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0.66666666666666663</v>
      </c>
      <c r="I94" s="22">
        <f t="shared" si="58"/>
        <v>0</v>
      </c>
      <c r="J94" s="24">
        <f t="shared" si="59"/>
        <v>2.1908677380598342E-3</v>
      </c>
      <c r="K94" s="22">
        <f t="shared" si="60"/>
        <v>3.09541422206636E-3</v>
      </c>
      <c r="L94" s="22">
        <f t="shared" si="61"/>
        <v>2.0636094813775733E-3</v>
      </c>
      <c r="M94" s="230">
        <f t="shared" si="62"/>
        <v>2.1908677380598342E-3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0.66666666666666663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0.66666666666666663</v>
      </c>
      <c r="I96" s="22">
        <f t="shared" si="58"/>
        <v>0</v>
      </c>
      <c r="J96" s="24">
        <f t="shared" si="59"/>
        <v>2.1908677380598342E-3</v>
      </c>
      <c r="K96" s="22">
        <f t="shared" si="60"/>
        <v>3.09541422206636E-3</v>
      </c>
      <c r="L96" s="22">
        <f t="shared" si="61"/>
        <v>2.0636094813775733E-3</v>
      </c>
      <c r="M96" s="230">
        <f t="shared" si="62"/>
        <v>2.1908677380598342E-3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0.66666666666666663</v>
      </c>
      <c r="I97" s="22">
        <f t="shared" si="58"/>
        <v>0</v>
      </c>
      <c r="J97" s="24">
        <f t="shared" si="59"/>
        <v>7.0107767617914683E-3</v>
      </c>
      <c r="K97" s="22">
        <f t="shared" si="60"/>
        <v>9.9053255106123523E-3</v>
      </c>
      <c r="L97" s="22">
        <f t="shared" si="61"/>
        <v>6.6035503404082343E-3</v>
      </c>
      <c r="M97" s="230">
        <f t="shared" si="62"/>
        <v>7.0107767617914683E-3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0.66666666666666663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0.66666666666666663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0.66666666666666663</v>
      </c>
      <c r="I100" s="22">
        <f t="shared" si="58"/>
        <v>3.645159787905345</v>
      </c>
      <c r="J100" s="24">
        <f t="shared" si="59"/>
        <v>3.645159787905345</v>
      </c>
      <c r="K100" s="22">
        <f t="shared" si="60"/>
        <v>5.467739681858018</v>
      </c>
      <c r="L100" s="22">
        <f t="shared" si="61"/>
        <v>3.645159787905345</v>
      </c>
      <c r="M100" s="230">
        <f t="shared" si="62"/>
        <v>3.645159787905345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0.66666666666666663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0.66666666666666663</v>
      </c>
      <c r="I102" s="22">
        <f t="shared" si="58"/>
        <v>1.6452745673127116</v>
      </c>
      <c r="J102" s="24">
        <f t="shared" si="59"/>
        <v>1.6452745673127116</v>
      </c>
      <c r="K102" s="22">
        <f t="shared" si="60"/>
        <v>2.4679118509690676</v>
      </c>
      <c r="L102" s="22">
        <f t="shared" si="61"/>
        <v>1.6452745673127116</v>
      </c>
      <c r="M102" s="230">
        <f t="shared" si="62"/>
        <v>1.6452745673127116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0.66666666666666663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0.66666666666666663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0.66666666666666663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0.66666666666666663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0.66666666666666663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0.66666666666666663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0.66666666666666663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0.66666666666666663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0.66666666666666663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0.66666666666666663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0.66666666666666663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0.66666666666666663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0.66666666666666663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0.66666666666666663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0.66666666666666663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0.66666666666666663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6.4047834751619455</v>
      </c>
      <c r="J119" s="24">
        <f>SUM(J91:J118)</f>
        <v>6.3635951616864208</v>
      </c>
      <c r="K119" s="22">
        <f>SUM(K91:K118)</f>
        <v>9.5489814253680727</v>
      </c>
      <c r="L119" s="22">
        <f>SUM(L91:L118)</f>
        <v>6.3659876169120473</v>
      </c>
      <c r="M119" s="57">
        <f t="shared" si="49"/>
        <v>6.3635951616864208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2">
        <f>(B124)</f>
        <v>1.6778043446805269</v>
      </c>
      <c r="L124" s="29">
        <f>IF(SUMPRODUCT($B$124:$B124,$H$124:$H124)&lt;L$119,($B124*$H124),L$119)</f>
        <v>1.1185362297870178</v>
      </c>
      <c r="M124" s="57">
        <f t="shared" si="63"/>
        <v>1.1185362297870178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</v>
      </c>
      <c r="J125" s="240">
        <f>IF(SUMPRODUCT($B$124:$B125,$H$124:$H125)&lt;J$119,($B125*$H125),IF(SUMPRODUCT($B$124:$B124,$H$124:$H124)&lt;J$119,J$119-SUMPRODUCT($B$124:$B124,$H$124:$H124),0))</f>
        <v>1.125189948419393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1.125189948419393</v>
      </c>
      <c r="M125" s="57">
        <f t="shared" ref="M125:M126" si="65">(J125)</f>
        <v>1.125189948419393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2.0038473507968786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2.0038473507968786</v>
      </c>
      <c r="M126" s="57">
        <f t="shared" si="65"/>
        <v>2.0038473507968786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0.54396745929112833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0.54396745929112833</v>
      </c>
      <c r="M127" s="57">
        <f t="shared" si="63"/>
        <v>0.54396745929112833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5.2862472453749279</v>
      </c>
      <c r="J128" s="231">
        <f>(J30)</f>
        <v>0.13863879918751065</v>
      </c>
      <c r="K128" s="22">
        <f>(B128)</f>
        <v>0.60906730012453303</v>
      </c>
      <c r="L128" s="22">
        <f>IF(L124=L119,0,(L119-L124)/(B119-B124)*K128)</f>
        <v>0.40604486674968859</v>
      </c>
      <c r="M128" s="57">
        <f t="shared" si="63"/>
        <v>0.13863879918751065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1.4334153742044915</v>
      </c>
      <c r="K129" s="29">
        <f>(B129)</f>
        <v>1.7526026428019128</v>
      </c>
      <c r="L129" s="60">
        <f>IF(SUM(L124:L128)&gt;L130,0,L130-SUM(L124:L128))</f>
        <v>1.1684017618679405</v>
      </c>
      <c r="M129" s="57">
        <f t="shared" si="63"/>
        <v>1.4334153742044915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6.4047834751619455</v>
      </c>
      <c r="J130" s="231">
        <f>(J119)</f>
        <v>6.3635951616864208</v>
      </c>
      <c r="K130" s="22">
        <f>(B130)</f>
        <v>9.5489814253680727</v>
      </c>
      <c r="L130" s="22">
        <f>(L119)</f>
        <v>6.3659876169120473</v>
      </c>
      <c r="M130" s="57">
        <f t="shared" si="63"/>
        <v>6.3635951616864208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1.1251899484193935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3" priority="625" operator="equal">
      <formula>16</formula>
    </cfRule>
    <cfRule type="cellIs" dxfId="302" priority="626" operator="equal">
      <formula>15</formula>
    </cfRule>
    <cfRule type="cellIs" dxfId="301" priority="627" operator="equal">
      <formula>14</formula>
    </cfRule>
    <cfRule type="cellIs" dxfId="300" priority="628" operator="equal">
      <formula>13</formula>
    </cfRule>
    <cfRule type="cellIs" dxfId="299" priority="629" operator="equal">
      <formula>12</formula>
    </cfRule>
    <cfRule type="cellIs" dxfId="298" priority="630" operator="equal">
      <formula>11</formula>
    </cfRule>
    <cfRule type="cellIs" dxfId="297" priority="631" operator="equal">
      <formula>10</formula>
    </cfRule>
    <cfRule type="cellIs" dxfId="296" priority="632" operator="equal">
      <formula>9</formula>
    </cfRule>
    <cfRule type="cellIs" dxfId="295" priority="633" operator="equal">
      <formula>8</formula>
    </cfRule>
    <cfRule type="cellIs" dxfId="294" priority="634" operator="equal">
      <formula>7</formula>
    </cfRule>
    <cfRule type="cellIs" dxfId="293" priority="635" operator="equal">
      <formula>6</formula>
    </cfRule>
    <cfRule type="cellIs" dxfId="292" priority="636" operator="equal">
      <formula>5</formula>
    </cfRule>
    <cfRule type="cellIs" dxfId="291" priority="637" operator="equal">
      <formula>4</formula>
    </cfRule>
    <cfRule type="cellIs" dxfId="290" priority="638" operator="equal">
      <formula>3</formula>
    </cfRule>
    <cfRule type="cellIs" dxfId="289" priority="639" operator="equal">
      <formula>2</formula>
    </cfRule>
    <cfRule type="cellIs" dxfId="288" priority="640" operator="equal">
      <formula>1</formula>
    </cfRule>
  </conditionalFormatting>
  <conditionalFormatting sqref="N29">
    <cfRule type="cellIs" dxfId="287" priority="609" operator="equal">
      <formula>16</formula>
    </cfRule>
    <cfRule type="cellIs" dxfId="286" priority="610" operator="equal">
      <formula>15</formula>
    </cfRule>
    <cfRule type="cellIs" dxfId="285" priority="611" operator="equal">
      <formula>14</formula>
    </cfRule>
    <cfRule type="cellIs" dxfId="284" priority="612" operator="equal">
      <formula>13</formula>
    </cfRule>
    <cfRule type="cellIs" dxfId="283" priority="613" operator="equal">
      <formula>12</formula>
    </cfRule>
    <cfRule type="cellIs" dxfId="282" priority="614" operator="equal">
      <formula>11</formula>
    </cfRule>
    <cfRule type="cellIs" dxfId="281" priority="615" operator="equal">
      <formula>10</formula>
    </cfRule>
    <cfRule type="cellIs" dxfId="280" priority="616" operator="equal">
      <formula>9</formula>
    </cfRule>
    <cfRule type="cellIs" dxfId="279" priority="617" operator="equal">
      <formula>8</formula>
    </cfRule>
    <cfRule type="cellIs" dxfId="278" priority="618" operator="equal">
      <formula>7</formula>
    </cfRule>
    <cfRule type="cellIs" dxfId="277" priority="619" operator="equal">
      <formula>6</formula>
    </cfRule>
    <cfRule type="cellIs" dxfId="276" priority="620" operator="equal">
      <formula>5</formula>
    </cfRule>
    <cfRule type="cellIs" dxfId="275" priority="621" operator="equal">
      <formula>4</formula>
    </cfRule>
    <cfRule type="cellIs" dxfId="274" priority="622" operator="equal">
      <formula>3</formula>
    </cfRule>
    <cfRule type="cellIs" dxfId="273" priority="623" operator="equal">
      <formula>2</formula>
    </cfRule>
    <cfRule type="cellIs" dxfId="272" priority="624" operator="equal">
      <formula>1</formula>
    </cfRule>
  </conditionalFormatting>
  <conditionalFormatting sqref="N27:N28">
    <cfRule type="cellIs" dxfId="271" priority="417" operator="equal">
      <formula>16</formula>
    </cfRule>
    <cfRule type="cellIs" dxfId="270" priority="418" operator="equal">
      <formula>15</formula>
    </cfRule>
    <cfRule type="cellIs" dxfId="269" priority="419" operator="equal">
      <formula>14</formula>
    </cfRule>
    <cfRule type="cellIs" dxfId="268" priority="420" operator="equal">
      <formula>13</formula>
    </cfRule>
    <cfRule type="cellIs" dxfId="267" priority="421" operator="equal">
      <formula>12</formula>
    </cfRule>
    <cfRule type="cellIs" dxfId="266" priority="422" operator="equal">
      <formula>11</formula>
    </cfRule>
    <cfRule type="cellIs" dxfId="265" priority="423" operator="equal">
      <formula>10</formula>
    </cfRule>
    <cfRule type="cellIs" dxfId="264" priority="424" operator="equal">
      <formula>9</formula>
    </cfRule>
    <cfRule type="cellIs" dxfId="263" priority="425" operator="equal">
      <formula>8</formula>
    </cfRule>
    <cfRule type="cellIs" dxfId="262" priority="426" operator="equal">
      <formula>7</formula>
    </cfRule>
    <cfRule type="cellIs" dxfId="261" priority="427" operator="equal">
      <formula>6</formula>
    </cfRule>
    <cfRule type="cellIs" dxfId="260" priority="428" operator="equal">
      <formula>5</formula>
    </cfRule>
    <cfRule type="cellIs" dxfId="259" priority="429" operator="equal">
      <formula>4</formula>
    </cfRule>
    <cfRule type="cellIs" dxfId="258" priority="430" operator="equal">
      <formula>3</formula>
    </cfRule>
    <cfRule type="cellIs" dxfId="257" priority="431" operator="equal">
      <formula>2</formula>
    </cfRule>
    <cfRule type="cellIs" dxfId="256" priority="432" operator="equal">
      <formula>1</formula>
    </cfRule>
  </conditionalFormatting>
  <conditionalFormatting sqref="N114:N118">
    <cfRule type="cellIs" dxfId="255" priority="289" operator="equal">
      <formula>16</formula>
    </cfRule>
    <cfRule type="cellIs" dxfId="254" priority="290" operator="equal">
      <formula>15</formula>
    </cfRule>
    <cfRule type="cellIs" dxfId="253" priority="291" operator="equal">
      <formula>14</formula>
    </cfRule>
    <cfRule type="cellIs" dxfId="252" priority="292" operator="equal">
      <formula>13</formula>
    </cfRule>
    <cfRule type="cellIs" dxfId="251" priority="293" operator="equal">
      <formula>12</formula>
    </cfRule>
    <cfRule type="cellIs" dxfId="250" priority="294" operator="equal">
      <formula>11</formula>
    </cfRule>
    <cfRule type="cellIs" dxfId="249" priority="295" operator="equal">
      <formula>10</formula>
    </cfRule>
    <cfRule type="cellIs" dxfId="248" priority="296" operator="equal">
      <formula>9</formula>
    </cfRule>
    <cfRule type="cellIs" dxfId="247" priority="297" operator="equal">
      <formula>8</formula>
    </cfRule>
    <cfRule type="cellIs" dxfId="246" priority="298" operator="equal">
      <formula>7</formula>
    </cfRule>
    <cfRule type="cellIs" dxfId="245" priority="299" operator="equal">
      <formula>6</formula>
    </cfRule>
    <cfRule type="cellIs" dxfId="244" priority="300" operator="equal">
      <formula>5</formula>
    </cfRule>
    <cfRule type="cellIs" dxfId="243" priority="301" operator="equal">
      <formula>4</formula>
    </cfRule>
    <cfRule type="cellIs" dxfId="242" priority="302" operator="equal">
      <formula>3</formula>
    </cfRule>
    <cfRule type="cellIs" dxfId="241" priority="303" operator="equal">
      <formula>2</formula>
    </cfRule>
    <cfRule type="cellIs" dxfId="240" priority="304" operator="equal">
      <formula>1</formula>
    </cfRule>
  </conditionalFormatting>
  <conditionalFormatting sqref="N6:N26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3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2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111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105:N110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7" sqref="R7:R2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IF($B$81=0,0,(SUMIF($N$6:$N$28,$U7,L$6:L$28)+SUMIF($N$91:$N$118,$U7,L$91:L$118))*$B$83*$H$84*Poor!$B$81/$B$81)</f>
        <v>0</v>
      </c>
      <c r="T7" s="225">
        <f>IF($B$81=0,0,(SUMIF($N$6:$N$28,$U7,M$6:M$28)+SUMIF($N$91:$N$118,$U7,M$91:M$118))*$B$83*$H$84*Poor!$B$81/$B$81)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IF($B$81=0,0,(SUMIF($N$6:$N$28,$U20,L$6:L$28)+SUMIF($N$91:$N$118,$U20,L$91:L$118))*$B$83*$H$84*Poor!$B$81/$B$81)</f>
        <v>0</v>
      </c>
      <c r="T20" s="225">
        <f>IF($B$81=0,0,(SUMIF($N$6:$N$28,$U20,M$6:M$28)+SUMIF($N$91:$N$118,$U20,M$91:M$118))*$B$83*$H$84*Poor!$B$81/$B$81)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1.5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1.5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1.5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1.5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1.5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1.5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1.5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1.5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1.5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1.5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1.5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1.5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0.66666666666666663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0.66666666666666663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0.66666666666666663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0.66666666666666663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0.66666666666666663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0.66666666666666663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0.66666666666666663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0.66666666666666663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0.66666666666666663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0.66666666666666663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0.66666666666666663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0.66666666666666663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0.66666666666666663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0.66666666666666663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0.66666666666666663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0.66666666666666663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0.66666666666666663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0.66666666666666663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0.66666666666666663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0.66666666666666663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0.66666666666666663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0.66666666666666663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0.66666666666666663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0.66666666666666663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0.66666666666666663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0.66666666666666663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0.66666666666666663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0.66666666666666663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0.66666666666666663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0.66666666666666663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0.66666666666666663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0.66666666666666663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73" operator="equal">
      <formula>16</formula>
    </cfRule>
    <cfRule type="cellIs" dxfId="142" priority="274" operator="equal">
      <formula>15</formula>
    </cfRule>
    <cfRule type="cellIs" dxfId="141" priority="275" operator="equal">
      <formula>14</formula>
    </cfRule>
    <cfRule type="cellIs" dxfId="140" priority="276" operator="equal">
      <formula>13</formula>
    </cfRule>
    <cfRule type="cellIs" dxfId="139" priority="277" operator="equal">
      <formula>12</formula>
    </cfRule>
    <cfRule type="cellIs" dxfId="138" priority="278" operator="equal">
      <formula>11</formula>
    </cfRule>
    <cfRule type="cellIs" dxfId="137" priority="279" operator="equal">
      <formula>10</formula>
    </cfRule>
    <cfRule type="cellIs" dxfId="136" priority="280" operator="equal">
      <formula>9</formula>
    </cfRule>
    <cfRule type="cellIs" dxfId="135" priority="281" operator="equal">
      <formula>8</formula>
    </cfRule>
    <cfRule type="cellIs" dxfId="134" priority="282" operator="equal">
      <formula>7</formula>
    </cfRule>
    <cfRule type="cellIs" dxfId="133" priority="283" operator="equal">
      <formula>6</formula>
    </cfRule>
    <cfRule type="cellIs" dxfId="132" priority="284" operator="equal">
      <formula>5</formula>
    </cfRule>
    <cfRule type="cellIs" dxfId="131" priority="285" operator="equal">
      <formula>4</formula>
    </cfRule>
    <cfRule type="cellIs" dxfId="130" priority="286" operator="equal">
      <formula>3</formula>
    </cfRule>
    <cfRule type="cellIs" dxfId="129" priority="287" operator="equal">
      <formula>2</formula>
    </cfRule>
    <cfRule type="cellIs" dxfId="128" priority="288" operator="equal">
      <formula>1</formula>
    </cfRule>
  </conditionalFormatting>
  <conditionalFormatting sqref="N29">
    <cfRule type="cellIs" dxfId="127" priority="257" operator="equal">
      <formula>16</formula>
    </cfRule>
    <cfRule type="cellIs" dxfId="126" priority="258" operator="equal">
      <formula>15</formula>
    </cfRule>
    <cfRule type="cellIs" dxfId="125" priority="259" operator="equal">
      <formula>14</formula>
    </cfRule>
    <cfRule type="cellIs" dxfId="124" priority="260" operator="equal">
      <formula>13</formula>
    </cfRule>
    <cfRule type="cellIs" dxfId="123" priority="261" operator="equal">
      <formula>12</formula>
    </cfRule>
    <cfRule type="cellIs" dxfId="122" priority="262" operator="equal">
      <formula>11</formula>
    </cfRule>
    <cfRule type="cellIs" dxfId="121" priority="263" operator="equal">
      <formula>10</formula>
    </cfRule>
    <cfRule type="cellIs" dxfId="120" priority="264" operator="equal">
      <formula>9</formula>
    </cfRule>
    <cfRule type="cellIs" dxfId="119" priority="265" operator="equal">
      <formula>8</formula>
    </cfRule>
    <cfRule type="cellIs" dxfId="118" priority="266" operator="equal">
      <formula>7</formula>
    </cfRule>
    <cfRule type="cellIs" dxfId="117" priority="267" operator="equal">
      <formula>6</formula>
    </cfRule>
    <cfRule type="cellIs" dxfId="116" priority="268" operator="equal">
      <formula>5</formula>
    </cfRule>
    <cfRule type="cellIs" dxfId="115" priority="269" operator="equal">
      <formula>4</formula>
    </cfRule>
    <cfRule type="cellIs" dxfId="114" priority="270" operator="equal">
      <formula>3</formula>
    </cfRule>
    <cfRule type="cellIs" dxfId="113" priority="271" operator="equal">
      <formula>2</formula>
    </cfRule>
    <cfRule type="cellIs" dxfId="112" priority="272" operator="equal">
      <formula>1</formula>
    </cfRule>
  </conditionalFormatting>
  <conditionalFormatting sqref="N113:N118">
    <cfRule type="cellIs" dxfId="111" priority="209" operator="equal">
      <formula>16</formula>
    </cfRule>
    <cfRule type="cellIs" dxfId="110" priority="210" operator="equal">
      <formula>15</formula>
    </cfRule>
    <cfRule type="cellIs" dxfId="109" priority="211" operator="equal">
      <formula>14</formula>
    </cfRule>
    <cfRule type="cellIs" dxfId="108" priority="212" operator="equal">
      <formula>13</formula>
    </cfRule>
    <cfRule type="cellIs" dxfId="107" priority="213" operator="equal">
      <formula>12</formula>
    </cfRule>
    <cfRule type="cellIs" dxfId="106" priority="214" operator="equal">
      <formula>11</formula>
    </cfRule>
    <cfRule type="cellIs" dxfId="105" priority="215" operator="equal">
      <formula>10</formula>
    </cfRule>
    <cfRule type="cellIs" dxfId="104" priority="216" operator="equal">
      <formula>9</formula>
    </cfRule>
    <cfRule type="cellIs" dxfId="103" priority="217" operator="equal">
      <formula>8</formula>
    </cfRule>
    <cfRule type="cellIs" dxfId="102" priority="218" operator="equal">
      <formula>7</formula>
    </cfRule>
    <cfRule type="cellIs" dxfId="101" priority="219" operator="equal">
      <formula>6</formula>
    </cfRule>
    <cfRule type="cellIs" dxfId="100" priority="220" operator="equal">
      <formula>5</formula>
    </cfRule>
    <cfRule type="cellIs" dxfId="99" priority="221" operator="equal">
      <formula>4</formula>
    </cfRule>
    <cfRule type="cellIs" dxfId="98" priority="222" operator="equal">
      <formula>3</formula>
    </cfRule>
    <cfRule type="cellIs" dxfId="97" priority="223" operator="equal">
      <formula>2</formula>
    </cfRule>
    <cfRule type="cellIs" dxfId="96" priority="224" operator="equal">
      <formula>1</formula>
    </cfRule>
  </conditionalFormatting>
  <conditionalFormatting sqref="N112">
    <cfRule type="cellIs" dxfId="95" priority="161" operator="equal">
      <formula>16</formula>
    </cfRule>
    <cfRule type="cellIs" dxfId="94" priority="162" operator="equal">
      <formula>15</formula>
    </cfRule>
    <cfRule type="cellIs" dxfId="93" priority="163" operator="equal">
      <formula>14</formula>
    </cfRule>
    <cfRule type="cellIs" dxfId="92" priority="164" operator="equal">
      <formula>13</formula>
    </cfRule>
    <cfRule type="cellIs" dxfId="91" priority="165" operator="equal">
      <formula>12</formula>
    </cfRule>
    <cfRule type="cellIs" dxfId="90" priority="166" operator="equal">
      <formula>11</formula>
    </cfRule>
    <cfRule type="cellIs" dxfId="89" priority="167" operator="equal">
      <formula>10</formula>
    </cfRule>
    <cfRule type="cellIs" dxfId="88" priority="168" operator="equal">
      <formula>9</formula>
    </cfRule>
    <cfRule type="cellIs" dxfId="87" priority="169" operator="equal">
      <formula>8</formula>
    </cfRule>
    <cfRule type="cellIs" dxfId="86" priority="170" operator="equal">
      <formula>7</formula>
    </cfRule>
    <cfRule type="cellIs" dxfId="85" priority="171" operator="equal">
      <formula>6</formula>
    </cfRule>
    <cfRule type="cellIs" dxfId="84" priority="172" operator="equal">
      <formula>5</formula>
    </cfRule>
    <cfRule type="cellIs" dxfId="83" priority="173" operator="equal">
      <formula>4</formula>
    </cfRule>
    <cfRule type="cellIs" dxfId="82" priority="174" operator="equal">
      <formula>3</formula>
    </cfRule>
    <cfRule type="cellIs" dxfId="81" priority="175" operator="equal">
      <formula>2</formula>
    </cfRule>
    <cfRule type="cellIs" dxfId="80" priority="176" operator="equal">
      <formula>1</formula>
    </cfRule>
  </conditionalFormatting>
  <conditionalFormatting sqref="N111">
    <cfRule type="cellIs" dxfId="79" priority="129" operator="equal">
      <formula>16</formula>
    </cfRule>
    <cfRule type="cellIs" dxfId="78" priority="130" operator="equal">
      <formula>15</formula>
    </cfRule>
    <cfRule type="cellIs" dxfId="77" priority="131" operator="equal">
      <formula>14</formula>
    </cfRule>
    <cfRule type="cellIs" dxfId="76" priority="132" operator="equal">
      <formula>13</formula>
    </cfRule>
    <cfRule type="cellIs" dxfId="75" priority="133" operator="equal">
      <formula>12</formula>
    </cfRule>
    <cfRule type="cellIs" dxfId="74" priority="134" operator="equal">
      <formula>11</formula>
    </cfRule>
    <cfRule type="cellIs" dxfId="73" priority="135" operator="equal">
      <formula>10</formula>
    </cfRule>
    <cfRule type="cellIs" dxfId="72" priority="136" operator="equal">
      <formula>9</formula>
    </cfRule>
    <cfRule type="cellIs" dxfId="71" priority="137" operator="equal">
      <formula>8</formula>
    </cfRule>
    <cfRule type="cellIs" dxfId="70" priority="138" operator="equal">
      <formula>7</formula>
    </cfRule>
    <cfRule type="cellIs" dxfId="69" priority="139" operator="equal">
      <formula>6</formula>
    </cfRule>
    <cfRule type="cellIs" dxfId="68" priority="140" operator="equal">
      <formula>5</formula>
    </cfRule>
    <cfRule type="cellIs" dxfId="67" priority="141" operator="equal">
      <formula>4</formula>
    </cfRule>
    <cfRule type="cellIs" dxfId="66" priority="142" operator="equal">
      <formula>3</formula>
    </cfRule>
    <cfRule type="cellIs" dxfId="65" priority="143" operator="equal">
      <formula>2</formula>
    </cfRule>
    <cfRule type="cellIs" dxfId="64" priority="144" operator="equal">
      <formula>1</formula>
    </cfRule>
  </conditionalFormatting>
  <conditionalFormatting sqref="N91:N104">
    <cfRule type="cellIs" dxfId="63" priority="113" operator="equal">
      <formula>16</formula>
    </cfRule>
    <cfRule type="cellIs" dxfId="62" priority="114" operator="equal">
      <formula>15</formula>
    </cfRule>
    <cfRule type="cellIs" dxfId="61" priority="115" operator="equal">
      <formula>14</formula>
    </cfRule>
    <cfRule type="cellIs" dxfId="60" priority="116" operator="equal">
      <formula>13</formula>
    </cfRule>
    <cfRule type="cellIs" dxfId="59" priority="117" operator="equal">
      <formula>12</formula>
    </cfRule>
    <cfRule type="cellIs" dxfId="58" priority="118" operator="equal">
      <formula>11</formula>
    </cfRule>
    <cfRule type="cellIs" dxfId="57" priority="119" operator="equal">
      <formula>10</formula>
    </cfRule>
    <cfRule type="cellIs" dxfId="56" priority="120" operator="equal">
      <formula>9</formula>
    </cfRule>
    <cfRule type="cellIs" dxfId="55" priority="121" operator="equal">
      <formula>8</formula>
    </cfRule>
    <cfRule type="cellIs" dxfId="54" priority="122" operator="equal">
      <formula>7</formula>
    </cfRule>
    <cfRule type="cellIs" dxfId="53" priority="123" operator="equal">
      <formula>6</formula>
    </cfRule>
    <cfRule type="cellIs" dxfId="52" priority="124" operator="equal">
      <formula>5</formula>
    </cfRule>
    <cfRule type="cellIs" dxfId="51" priority="125" operator="equal">
      <formula>4</formula>
    </cfRule>
    <cfRule type="cellIs" dxfId="50" priority="126" operator="equal">
      <formula>3</formula>
    </cfRule>
    <cfRule type="cellIs" dxfId="49" priority="127" operator="equal">
      <formula>2</formula>
    </cfRule>
    <cfRule type="cellIs" dxfId="48" priority="128" operator="equal">
      <formula>1</formula>
    </cfRule>
  </conditionalFormatting>
  <conditionalFormatting sqref="N105:N110">
    <cfRule type="cellIs" dxfId="47" priority="97" operator="equal">
      <formula>16</formula>
    </cfRule>
    <cfRule type="cellIs" dxfId="46" priority="98" operator="equal">
      <formula>15</formula>
    </cfRule>
    <cfRule type="cellIs" dxfId="45" priority="99" operator="equal">
      <formula>14</formula>
    </cfRule>
    <cfRule type="cellIs" dxfId="44" priority="100" operator="equal">
      <formula>13</formula>
    </cfRule>
    <cfRule type="cellIs" dxfId="43" priority="101" operator="equal">
      <formula>12</formula>
    </cfRule>
    <cfRule type="cellIs" dxfId="42" priority="102" operator="equal">
      <formula>11</formula>
    </cfRule>
    <cfRule type="cellIs" dxfId="41" priority="103" operator="equal">
      <formula>10</formula>
    </cfRule>
    <cfRule type="cellIs" dxfId="40" priority="104" operator="equal">
      <formula>9</formula>
    </cfRule>
    <cfRule type="cellIs" dxfId="39" priority="105" operator="equal">
      <formula>8</formula>
    </cfRule>
    <cfRule type="cellIs" dxfId="38" priority="106" operator="equal">
      <formula>7</formula>
    </cfRule>
    <cfRule type="cellIs" dxfId="37" priority="107" operator="equal">
      <formula>6</formula>
    </cfRule>
    <cfRule type="cellIs" dxfId="36" priority="108" operator="equal">
      <formula>5</formula>
    </cfRule>
    <cfRule type="cellIs" dxfId="35" priority="109" operator="equal">
      <formula>4</formula>
    </cfRule>
    <cfRule type="cellIs" dxfId="34" priority="110" operator="equal">
      <formula>3</formula>
    </cfRule>
    <cfRule type="cellIs" dxfId="33" priority="111" operator="equal">
      <formula>2</formula>
    </cfRule>
    <cfRule type="cellIs" dxfId="32" priority="112" operator="equal">
      <formula>1</formula>
    </cfRule>
  </conditionalFormatting>
  <conditionalFormatting sqref="N27:N28">
    <cfRule type="cellIs" dxfId="31" priority="81" operator="equal">
      <formula>16</formula>
    </cfRule>
    <cfRule type="cellIs" dxfId="30" priority="82" operator="equal">
      <formula>15</formula>
    </cfRule>
    <cfRule type="cellIs" dxfId="29" priority="83" operator="equal">
      <formula>14</formula>
    </cfRule>
    <cfRule type="cellIs" dxfId="28" priority="84" operator="equal">
      <formula>13</formula>
    </cfRule>
    <cfRule type="cellIs" dxfId="27" priority="85" operator="equal">
      <formula>12</formula>
    </cfRule>
    <cfRule type="cellIs" dxfId="26" priority="86" operator="equal">
      <formula>11</formula>
    </cfRule>
    <cfRule type="cellIs" dxfId="25" priority="87" operator="equal">
      <formula>10</formula>
    </cfRule>
    <cfRule type="cellIs" dxfId="24" priority="88" operator="equal">
      <formula>9</formula>
    </cfRule>
    <cfRule type="cellIs" dxfId="23" priority="89" operator="equal">
      <formula>8</formula>
    </cfRule>
    <cfRule type="cellIs" dxfId="22" priority="90" operator="equal">
      <formula>7</formula>
    </cfRule>
    <cfRule type="cellIs" dxfId="21" priority="91" operator="equal">
      <formula>6</formula>
    </cfRule>
    <cfRule type="cellIs" dxfId="20" priority="92" operator="equal">
      <formula>5</formula>
    </cfRule>
    <cfRule type="cellIs" dxfId="19" priority="93" operator="equal">
      <formula>4</formula>
    </cfRule>
    <cfRule type="cellIs" dxfId="18" priority="94" operator="equal">
      <formula>3</formula>
    </cfRule>
    <cfRule type="cellIs" dxfId="17" priority="95" operator="equal">
      <formula>2</formula>
    </cfRule>
    <cfRule type="cellIs" dxfId="16" priority="96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65" t="str">
        <f>Poor!A1</f>
        <v>ZATGL: 59105</v>
      </c>
      <c r="L2" s="265"/>
      <c r="M2" s="265"/>
      <c r="N2" s="265"/>
      <c r="O2" s="265"/>
      <c r="P2" s="265"/>
      <c r="Q2" s="265"/>
      <c r="R2" s="253"/>
      <c r="S2" s="253"/>
      <c r="T2" s="253"/>
      <c r="U2" s="253"/>
      <c r="V2" s="253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50"/>
      <c r="G3" s="264" t="str">
        <f>Poor!A3</f>
        <v>Sources of Food : Poor HHs</v>
      </c>
      <c r="H3" s="264"/>
      <c r="I3" s="264"/>
      <c r="J3" s="264"/>
      <c r="K3" s="251"/>
      <c r="L3" s="264" t="str">
        <f>Middle!A3</f>
        <v>Sources of Food : Middle HHs</v>
      </c>
      <c r="M3" s="264"/>
      <c r="N3" s="264"/>
      <c r="O3" s="264"/>
      <c r="P3" s="264"/>
      <c r="Q3" s="252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ZATGL: 59105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1932.3037343521873</v>
      </c>
      <c r="C72" s="109">
        <f>Poor!R7</f>
        <v>2629.0447586170267</v>
      </c>
      <c r="D72" s="109">
        <f>Middle!R7</f>
        <v>2351.3370610397928</v>
      </c>
      <c r="E72" s="109">
        <f>Rich!R7</f>
        <v>0</v>
      </c>
      <c r="F72" s="109">
        <f>V.Poor!T7</f>
        <v>2509.6928309739583</v>
      </c>
      <c r="G72" s="109">
        <f>Poor!T7</f>
        <v>3417.1269685646362</v>
      </c>
      <c r="H72" s="109">
        <f>Middle!T7</f>
        <v>2350.2657492548992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17.326023416034204</v>
      </c>
      <c r="C73" s="109">
        <f>Poor!R8</f>
        <v>184.81091643769821</v>
      </c>
      <c r="D73" s="109">
        <f>Middle!R8</f>
        <v>171.61013669214827</v>
      </c>
      <c r="E73" s="109">
        <f>Rich!R8</f>
        <v>0</v>
      </c>
      <c r="F73" s="109">
        <f>V.Poor!T8</f>
        <v>0</v>
      </c>
      <c r="G73" s="109">
        <f>Poor!T8</f>
        <v>157.36403891225541</v>
      </c>
      <c r="H73" s="109">
        <f>Middle!T8</f>
        <v>121.46197084792149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616.36457944699202</v>
      </c>
      <c r="C74" s="109">
        <f>Poor!R9</f>
        <v>1332.8057721657603</v>
      </c>
      <c r="D74" s="109">
        <f>Middle!R9</f>
        <v>1866.3264136926718</v>
      </c>
      <c r="E74" s="109">
        <f>Rich!R9</f>
        <v>0</v>
      </c>
      <c r="F74" s="109">
        <f>V.Poor!T9</f>
        <v>800.42619731906416</v>
      </c>
      <c r="G74" s="109">
        <f>Poor!T9</f>
        <v>1730.8143451992203</v>
      </c>
      <c r="H74" s="109">
        <f>Middle!T9</f>
        <v>1866.3264136926718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7276.9298347343665</v>
      </c>
      <c r="C76" s="109">
        <f>Poor!R11</f>
        <v>11435.175454582577</v>
      </c>
      <c r="D76" s="109">
        <f>Middle!R11</f>
        <v>17029.005871759327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11320.108059389089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105.30449605462994</v>
      </c>
      <c r="C77" s="109">
        <f>Poor!R12</f>
        <v>105.30449605462996</v>
      </c>
      <c r="D77" s="109">
        <f>Middle!R12</f>
        <v>160.46399398800753</v>
      </c>
      <c r="E77" s="109">
        <f>Rich!R12</f>
        <v>0</v>
      </c>
      <c r="F77" s="109">
        <f>V.Poor!T12</f>
        <v>917.25206711000203</v>
      </c>
      <c r="G77" s="109">
        <f>Poor!T12</f>
        <v>98.514421199349542</v>
      </c>
      <c r="H77" s="109">
        <f>Middle!T12</f>
        <v>170.35945546919578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1871.2105289316942</v>
      </c>
      <c r="C78" s="109">
        <f>Poor!R13</f>
        <v>1247.473685954463</v>
      </c>
      <c r="D78" s="109">
        <f>Middle!R13</f>
        <v>0</v>
      </c>
      <c r="E78" s="109">
        <f>Rich!R13</f>
        <v>0</v>
      </c>
      <c r="F78" s="109">
        <f>V.Poor!T13</f>
        <v>1619.9999999999998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58294.643356348221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38863.095570898804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5821.5438677874927</v>
      </c>
      <c r="C80" s="109">
        <f>Poor!R15</f>
        <v>8316.491239696421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3234.1910376597189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1586.5419027330825</v>
      </c>
      <c r="C83" s="109">
        <f>Poor!R18</f>
        <v>1586.5419027330829</v>
      </c>
      <c r="D83" s="109">
        <f>Middle!R18</f>
        <v>1450.5525967845322</v>
      </c>
      <c r="E83" s="109">
        <f>Rich!R18</f>
        <v>0</v>
      </c>
      <c r="F83" s="109">
        <f>V.Poor!T18</f>
        <v>2060.3223229202567</v>
      </c>
      <c r="G83" s="109">
        <f>Poor!T18</f>
        <v>2060.3223229202567</v>
      </c>
      <c r="H83" s="109">
        <f>Middle!T18</f>
        <v>1450.5525967845322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24769.2830755625</v>
      </c>
      <c r="C85" s="109">
        <f>Poor!R20</f>
        <v>24928.682490990021</v>
      </c>
      <c r="D85" s="109">
        <f>Middle!R20</f>
        <v>26311.794188829994</v>
      </c>
      <c r="E85" s="109">
        <f>Rich!R20</f>
        <v>0</v>
      </c>
      <c r="F85" s="109">
        <f>V.Poor!T20</f>
        <v>21444</v>
      </c>
      <c r="G85" s="109">
        <f>Poor!T20</f>
        <v>21581.999999999996</v>
      </c>
      <c r="H85" s="109">
        <f>Middle!T20</f>
        <v>17541.196125886665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43996.80804301898</v>
      </c>
      <c r="C88" s="109">
        <f>Poor!R23</f>
        <v>55000.521754891401</v>
      </c>
      <c r="D88" s="109">
        <f>Middle!R23</f>
        <v>107635.7336191347</v>
      </c>
      <c r="E88" s="109">
        <f>Rich!R23</f>
        <v>0</v>
      </c>
      <c r="F88" s="109">
        <f>V.Poor!T23</f>
        <v>37691.693418323281</v>
      </c>
      <c r="G88" s="109">
        <f>Poor!T23</f>
        <v>50026.142096795709</v>
      </c>
      <c r="H88" s="109">
        <f>Middle!T23</f>
        <v>73683.365942223783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25929.786394066141</v>
      </c>
      <c r="C89" s="109">
        <f>Poor!R24</f>
        <v>25929.786394066141</v>
      </c>
      <c r="D89" s="109">
        <f>Middle!R24</f>
        <v>25929.786394066141</v>
      </c>
      <c r="E89" s="109">
        <f>Rich!R24</f>
        <v>0</v>
      </c>
      <c r="F89" s="109">
        <f>V.Poor!T24</f>
        <v>25929.786394066141</v>
      </c>
      <c r="G89" s="109">
        <f>Poor!T24</f>
        <v>25929.786394066141</v>
      </c>
      <c r="H89" s="109">
        <f>Middle!T24</f>
        <v>25929.786394066141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41508.453060732805</v>
      </c>
      <c r="C90" s="109">
        <f>Poor!R25</f>
        <v>41508.453060732805</v>
      </c>
      <c r="D90" s="109">
        <f>Middle!R25</f>
        <v>41508.453060732805</v>
      </c>
      <c r="E90" s="109">
        <f>Rich!R25</f>
        <v>0</v>
      </c>
      <c r="F90" s="109">
        <f>V.Poor!T25</f>
        <v>41508.453060732805</v>
      </c>
      <c r="G90" s="109">
        <f>Poor!T25</f>
        <v>41508.453060732805</v>
      </c>
      <c r="H90" s="109">
        <f>Middle!T25</f>
        <v>41508.453060732805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69252.453060732805</v>
      </c>
      <c r="C91" s="109">
        <f>Poor!R26</f>
        <v>69252.453060732805</v>
      </c>
      <c r="D91" s="109">
        <f>Middle!R26</f>
        <v>69252.453060732805</v>
      </c>
      <c r="E91" s="109">
        <f>Rich!R26</f>
        <v>0</v>
      </c>
      <c r="F91" s="109">
        <f>V.Poor!T26</f>
        <v>69252.453060732805</v>
      </c>
      <c r="G91" s="109">
        <f>Poor!T26</f>
        <v>69252.453060732805</v>
      </c>
      <c r="H91" s="109">
        <f>Middle!T26</f>
        <v>69252.453060732805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25929.786394066141</v>
      </c>
      <c r="G93" s="109">
        <f>Poor!T24</f>
        <v>25929.786394066141</v>
      </c>
      <c r="H93" s="109">
        <f>Middle!T24</f>
        <v>25929.786394066141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41508.453060732805</v>
      </c>
      <c r="G94" s="109">
        <f>Poor!T25</f>
        <v>41508.453060732805</v>
      </c>
      <c r="H94" s="109">
        <f>Middle!T25</f>
        <v>41508.453060732805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69252.453060732805</v>
      </c>
      <c r="G95" s="109">
        <f>Poor!T26</f>
        <v>69252.453060732805</v>
      </c>
      <c r="H95" s="109">
        <f>Middle!T26</f>
        <v>69252.453060732805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3816.7596424095245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25255.645017713825</v>
      </c>
      <c r="C100" s="242">
        <f t="shared" si="0"/>
        <v>14251.931305841405</v>
      </c>
      <c r="D100" s="242">
        <f t="shared" si="0"/>
        <v>0</v>
      </c>
      <c r="E100" s="242">
        <f t="shared" si="0"/>
        <v>0</v>
      </c>
      <c r="F100" s="242">
        <f t="shared" si="0"/>
        <v>31560.759642409525</v>
      </c>
      <c r="G100" s="242">
        <f t="shared" si="0"/>
        <v>19226.310963937096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65" t="str">
        <f>Poor!A1</f>
        <v>ZATGL: 59105</v>
      </c>
      <c r="L2" s="265"/>
      <c r="M2" s="265"/>
      <c r="N2" s="265"/>
      <c r="O2" s="265"/>
      <c r="P2" s="265"/>
      <c r="Q2" s="265"/>
      <c r="R2" s="253"/>
      <c r="S2" s="253"/>
      <c r="T2" s="253"/>
      <c r="U2" s="253"/>
      <c r="V2" s="253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5"/>
      <c r="G3" s="264" t="str">
        <f>Poor!A67</f>
        <v>Expenditure : Poor HHs</v>
      </c>
      <c r="H3" s="264"/>
      <c r="I3" s="264"/>
      <c r="J3" s="264"/>
      <c r="K3" s="251"/>
      <c r="L3" s="264" t="str">
        <f>Middle!A67</f>
        <v>Expenditure : Middle HHs</v>
      </c>
      <c r="M3" s="264"/>
      <c r="N3" s="264"/>
      <c r="O3" s="264"/>
      <c r="P3" s="264"/>
      <c r="Q3" s="252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1932.3037343521873</v>
      </c>
      <c r="C3" s="204">
        <f>Income!C72</f>
        <v>2629.0447586170267</v>
      </c>
      <c r="D3" s="204">
        <f>Income!D72</f>
        <v>2351.3370610397928</v>
      </c>
      <c r="E3" s="204">
        <f>Income!E72</f>
        <v>0</v>
      </c>
      <c r="F3" s="205">
        <f>IF(F$2&lt;=($B$2+$C$2+$D$2),IF(F$2&lt;=($B$2+$C$2),IF(F$2&lt;=$B$2,$B3,$C3),$D3),$E3)</f>
        <v>1932.3037343521873</v>
      </c>
      <c r="G3" s="205">
        <f t="shared" ref="G3:AW7" si="0">IF(G$2&lt;=($B$2+$C$2+$D$2),IF(G$2&lt;=($B$2+$C$2),IF(G$2&lt;=$B$2,$B3,$C3),$D3),$E3)</f>
        <v>1932.3037343521873</v>
      </c>
      <c r="H3" s="205">
        <f t="shared" si="0"/>
        <v>1932.3037343521873</v>
      </c>
      <c r="I3" s="205">
        <f t="shared" si="0"/>
        <v>1932.3037343521873</v>
      </c>
      <c r="J3" s="205">
        <f t="shared" si="0"/>
        <v>1932.3037343521873</v>
      </c>
      <c r="K3" s="205">
        <f t="shared" si="0"/>
        <v>1932.3037343521873</v>
      </c>
      <c r="L3" s="205">
        <f t="shared" si="0"/>
        <v>1932.3037343521873</v>
      </c>
      <c r="M3" s="205">
        <f t="shared" si="0"/>
        <v>1932.3037343521873</v>
      </c>
      <c r="N3" s="205">
        <f t="shared" si="0"/>
        <v>1932.3037343521873</v>
      </c>
      <c r="O3" s="205">
        <f t="shared" si="0"/>
        <v>1932.3037343521873</v>
      </c>
      <c r="P3" s="205">
        <f t="shared" si="0"/>
        <v>1932.3037343521873</v>
      </c>
      <c r="Q3" s="205">
        <f t="shared" si="0"/>
        <v>1932.3037343521873</v>
      </c>
      <c r="R3" s="205">
        <f t="shared" si="0"/>
        <v>1932.3037343521873</v>
      </c>
      <c r="S3" s="205">
        <f t="shared" si="0"/>
        <v>1932.3037343521873</v>
      </c>
      <c r="T3" s="205">
        <f t="shared" si="0"/>
        <v>1932.3037343521873</v>
      </c>
      <c r="U3" s="205">
        <f t="shared" si="0"/>
        <v>1932.3037343521873</v>
      </c>
      <c r="V3" s="205">
        <f t="shared" si="0"/>
        <v>1932.3037343521873</v>
      </c>
      <c r="W3" s="205">
        <f t="shared" si="0"/>
        <v>1932.3037343521873</v>
      </c>
      <c r="X3" s="205">
        <f t="shared" si="0"/>
        <v>1932.3037343521873</v>
      </c>
      <c r="Y3" s="205">
        <f t="shared" si="0"/>
        <v>1932.3037343521873</v>
      </c>
      <c r="Z3" s="205">
        <f t="shared" si="0"/>
        <v>1932.3037343521873</v>
      </c>
      <c r="AA3" s="205">
        <f t="shared" si="0"/>
        <v>1932.3037343521873</v>
      </c>
      <c r="AB3" s="205">
        <f t="shared" si="0"/>
        <v>1932.3037343521873</v>
      </c>
      <c r="AC3" s="205">
        <f t="shared" si="0"/>
        <v>1932.3037343521873</v>
      </c>
      <c r="AD3" s="205">
        <f t="shared" si="0"/>
        <v>1932.3037343521873</v>
      </c>
      <c r="AE3" s="205">
        <f t="shared" si="0"/>
        <v>1932.3037343521873</v>
      </c>
      <c r="AF3" s="205">
        <f t="shared" si="0"/>
        <v>1932.3037343521873</v>
      </c>
      <c r="AG3" s="205">
        <f t="shared" si="0"/>
        <v>1932.3037343521873</v>
      </c>
      <c r="AH3" s="205">
        <f t="shared" si="0"/>
        <v>1932.3037343521873</v>
      </c>
      <c r="AI3" s="205">
        <f t="shared" si="0"/>
        <v>1932.3037343521873</v>
      </c>
      <c r="AJ3" s="205">
        <f t="shared" si="0"/>
        <v>1932.3037343521873</v>
      </c>
      <c r="AK3" s="205">
        <f t="shared" si="0"/>
        <v>1932.3037343521873</v>
      </c>
      <c r="AL3" s="205">
        <f t="shared" si="0"/>
        <v>1932.3037343521873</v>
      </c>
      <c r="AM3" s="205">
        <f t="shared" si="0"/>
        <v>1932.3037343521873</v>
      </c>
      <c r="AN3" s="205">
        <f t="shared" si="0"/>
        <v>1932.3037343521873</v>
      </c>
      <c r="AO3" s="205">
        <f t="shared" si="0"/>
        <v>1932.3037343521873</v>
      </c>
      <c r="AP3" s="205">
        <f t="shared" si="0"/>
        <v>1932.3037343521873</v>
      </c>
      <c r="AQ3" s="205">
        <f t="shared" si="0"/>
        <v>1932.3037343521873</v>
      </c>
      <c r="AR3" s="205">
        <f t="shared" si="0"/>
        <v>1932.3037343521873</v>
      </c>
      <c r="AS3" s="205">
        <f t="shared" si="0"/>
        <v>1932.3037343521873</v>
      </c>
      <c r="AT3" s="205">
        <f t="shared" si="0"/>
        <v>2629.0447586170267</v>
      </c>
      <c r="AU3" s="205">
        <f t="shared" si="0"/>
        <v>2629.0447586170267</v>
      </c>
      <c r="AV3" s="205">
        <f t="shared" si="0"/>
        <v>2629.0447586170267</v>
      </c>
      <c r="AW3" s="205">
        <f t="shared" si="0"/>
        <v>2629.0447586170267</v>
      </c>
      <c r="AX3" s="205">
        <f t="shared" ref="AX3:BZ10" si="1">IF(AX$2&lt;=($B$2+$C$2+$D$2),IF(AX$2&lt;=($B$2+$C$2),IF(AX$2&lt;=$B$2,$B3,$C3),$D3),$E3)</f>
        <v>2629.0447586170267</v>
      </c>
      <c r="AY3" s="205">
        <f t="shared" si="1"/>
        <v>2629.0447586170267</v>
      </c>
      <c r="AZ3" s="205">
        <f t="shared" si="1"/>
        <v>2629.0447586170267</v>
      </c>
      <c r="BA3" s="205">
        <f t="shared" si="1"/>
        <v>2629.0447586170267</v>
      </c>
      <c r="BB3" s="205">
        <f t="shared" si="1"/>
        <v>2629.0447586170267</v>
      </c>
      <c r="BC3" s="205">
        <f t="shared" si="1"/>
        <v>2629.0447586170267</v>
      </c>
      <c r="BD3" s="205">
        <f t="shared" si="1"/>
        <v>2629.0447586170267</v>
      </c>
      <c r="BE3" s="205">
        <f t="shared" si="1"/>
        <v>2629.0447586170267</v>
      </c>
      <c r="BF3" s="205">
        <f t="shared" si="1"/>
        <v>2629.0447586170267</v>
      </c>
      <c r="BG3" s="205">
        <f t="shared" si="1"/>
        <v>2629.0447586170267</v>
      </c>
      <c r="BH3" s="205">
        <f t="shared" si="1"/>
        <v>2629.0447586170267</v>
      </c>
      <c r="BI3" s="205">
        <f t="shared" si="1"/>
        <v>2629.0447586170267</v>
      </c>
      <c r="BJ3" s="205">
        <f t="shared" si="1"/>
        <v>2629.0447586170267</v>
      </c>
      <c r="BK3" s="205">
        <f t="shared" si="1"/>
        <v>2629.0447586170267</v>
      </c>
      <c r="BL3" s="205">
        <f t="shared" si="1"/>
        <v>2629.0447586170267</v>
      </c>
      <c r="BM3" s="205">
        <f t="shared" si="1"/>
        <v>2629.0447586170267</v>
      </c>
      <c r="BN3" s="205">
        <f t="shared" si="1"/>
        <v>2629.0447586170267</v>
      </c>
      <c r="BO3" s="205">
        <f t="shared" si="1"/>
        <v>2629.0447586170267</v>
      </c>
      <c r="BP3" s="205">
        <f t="shared" si="1"/>
        <v>2629.0447586170267</v>
      </c>
      <c r="BQ3" s="205">
        <f t="shared" si="1"/>
        <v>2629.0447586170267</v>
      </c>
      <c r="BR3" s="205">
        <f t="shared" si="1"/>
        <v>2629.0447586170267</v>
      </c>
      <c r="BS3" s="205">
        <f t="shared" si="1"/>
        <v>2629.0447586170267</v>
      </c>
      <c r="BT3" s="205">
        <f t="shared" si="1"/>
        <v>2629.0447586170267</v>
      </c>
      <c r="BU3" s="205">
        <f t="shared" si="1"/>
        <v>2629.0447586170267</v>
      </c>
      <c r="BV3" s="205">
        <f t="shared" si="1"/>
        <v>2629.0447586170267</v>
      </c>
      <c r="BW3" s="205">
        <f t="shared" si="1"/>
        <v>2629.0447586170267</v>
      </c>
      <c r="BX3" s="205">
        <f t="shared" si="1"/>
        <v>2629.0447586170267</v>
      </c>
      <c r="BY3" s="205">
        <f t="shared" si="1"/>
        <v>2629.0447586170267</v>
      </c>
      <c r="BZ3" s="205">
        <f t="shared" si="1"/>
        <v>2629.0447586170267</v>
      </c>
      <c r="CA3" s="205">
        <f t="shared" ref="CA3:CR15" si="2">IF(CA$2&lt;=($B$2+$C$2+$D$2),IF(CA$2&lt;=($B$2+$C$2),IF(CA$2&lt;=$B$2,$B3,$C3),$D3),$E3)</f>
        <v>2629.0447586170267</v>
      </c>
      <c r="CB3" s="205">
        <f t="shared" si="2"/>
        <v>2629.0447586170267</v>
      </c>
      <c r="CC3" s="205">
        <f t="shared" si="2"/>
        <v>2629.0447586170267</v>
      </c>
      <c r="CD3" s="205">
        <f t="shared" si="2"/>
        <v>2629.0447586170267</v>
      </c>
      <c r="CE3" s="205">
        <f t="shared" si="2"/>
        <v>2629.0447586170267</v>
      </c>
      <c r="CF3" s="205">
        <f t="shared" si="2"/>
        <v>2629.0447586170267</v>
      </c>
      <c r="CG3" s="205">
        <f t="shared" si="2"/>
        <v>2351.3370610397928</v>
      </c>
      <c r="CH3" s="205">
        <f t="shared" si="2"/>
        <v>2351.3370610397928</v>
      </c>
      <c r="CI3" s="205">
        <f t="shared" si="2"/>
        <v>2351.3370610397928</v>
      </c>
      <c r="CJ3" s="205">
        <f t="shared" si="2"/>
        <v>2351.3370610397928</v>
      </c>
      <c r="CK3" s="205">
        <f t="shared" si="2"/>
        <v>2351.3370610397928</v>
      </c>
      <c r="CL3" s="205">
        <f t="shared" si="2"/>
        <v>2351.3370610397928</v>
      </c>
      <c r="CM3" s="205">
        <f t="shared" si="2"/>
        <v>2351.3370610397928</v>
      </c>
      <c r="CN3" s="205">
        <f t="shared" si="2"/>
        <v>2351.3370610397928</v>
      </c>
      <c r="CO3" s="205">
        <f t="shared" si="2"/>
        <v>2351.3370610397928</v>
      </c>
      <c r="CP3" s="205">
        <f t="shared" si="2"/>
        <v>2351.3370610397928</v>
      </c>
      <c r="CQ3" s="205">
        <f t="shared" si="2"/>
        <v>2351.3370610397928</v>
      </c>
      <c r="CR3" s="205">
        <f t="shared" si="2"/>
        <v>2351.3370610397928</v>
      </c>
      <c r="CS3" s="205">
        <f t="shared" ref="CS3:DA15" si="3">IF(CS$2&lt;=($B$2+$C$2+$D$2),IF(CS$2&lt;=($B$2+$C$2),IF(CS$2&lt;=$B$2,$B3,$C3),$D3),$E3)</f>
        <v>2351.3370610397928</v>
      </c>
      <c r="CT3" s="205">
        <f t="shared" si="3"/>
        <v>2351.3370610397928</v>
      </c>
      <c r="CU3" s="205">
        <f t="shared" si="3"/>
        <v>2351.3370610397928</v>
      </c>
      <c r="CV3" s="205">
        <f t="shared" si="3"/>
        <v>2351.3370610397928</v>
      </c>
      <c r="CW3" s="205">
        <f t="shared" si="3"/>
        <v>2351.3370610397928</v>
      </c>
      <c r="CX3" s="205">
        <f t="shared" si="3"/>
        <v>2351.3370610397928</v>
      </c>
      <c r="CY3" s="205">
        <f t="shared" si="3"/>
        <v>2351.3370610397928</v>
      </c>
      <c r="CZ3" s="205">
        <f t="shared" si="3"/>
        <v>2351.3370610397928</v>
      </c>
      <c r="DA3" s="205">
        <f t="shared" si="3"/>
        <v>2351.3370610397928</v>
      </c>
      <c r="DB3" s="205"/>
    </row>
    <row r="4" spans="1:106">
      <c r="A4" s="202" t="str">
        <f>Income!A73</f>
        <v>Own crops sold</v>
      </c>
      <c r="B4" s="204">
        <f>Income!B73</f>
        <v>17.326023416034204</v>
      </c>
      <c r="C4" s="204">
        <f>Income!C73</f>
        <v>184.81091643769821</v>
      </c>
      <c r="D4" s="204">
        <f>Income!D73</f>
        <v>171.61013669214827</v>
      </c>
      <c r="E4" s="204">
        <f>Income!E73</f>
        <v>0</v>
      </c>
      <c r="F4" s="205">
        <f t="shared" ref="F4:U17" si="4">IF(F$2&lt;=($B$2+$C$2+$D$2),IF(F$2&lt;=($B$2+$C$2),IF(F$2&lt;=$B$2,$B4,$C4),$D4),$E4)</f>
        <v>17.326023416034204</v>
      </c>
      <c r="G4" s="205">
        <f t="shared" si="0"/>
        <v>17.326023416034204</v>
      </c>
      <c r="H4" s="205">
        <f t="shared" si="0"/>
        <v>17.326023416034204</v>
      </c>
      <c r="I4" s="205">
        <f t="shared" si="0"/>
        <v>17.326023416034204</v>
      </c>
      <c r="J4" s="205">
        <f t="shared" si="0"/>
        <v>17.326023416034204</v>
      </c>
      <c r="K4" s="205">
        <f t="shared" si="0"/>
        <v>17.326023416034204</v>
      </c>
      <c r="L4" s="205">
        <f t="shared" si="0"/>
        <v>17.326023416034204</v>
      </c>
      <c r="M4" s="205">
        <f t="shared" si="0"/>
        <v>17.326023416034204</v>
      </c>
      <c r="N4" s="205">
        <f t="shared" si="0"/>
        <v>17.326023416034204</v>
      </c>
      <c r="O4" s="205">
        <f t="shared" si="0"/>
        <v>17.326023416034204</v>
      </c>
      <c r="P4" s="205">
        <f t="shared" si="0"/>
        <v>17.326023416034204</v>
      </c>
      <c r="Q4" s="205">
        <f t="shared" si="0"/>
        <v>17.326023416034204</v>
      </c>
      <c r="R4" s="205">
        <f t="shared" si="0"/>
        <v>17.326023416034204</v>
      </c>
      <c r="S4" s="205">
        <f t="shared" si="0"/>
        <v>17.326023416034204</v>
      </c>
      <c r="T4" s="205">
        <f t="shared" si="0"/>
        <v>17.326023416034204</v>
      </c>
      <c r="U4" s="205">
        <f t="shared" si="0"/>
        <v>17.326023416034204</v>
      </c>
      <c r="V4" s="205">
        <f t="shared" si="0"/>
        <v>17.326023416034204</v>
      </c>
      <c r="W4" s="205">
        <f t="shared" si="0"/>
        <v>17.326023416034204</v>
      </c>
      <c r="X4" s="205">
        <f t="shared" si="0"/>
        <v>17.326023416034204</v>
      </c>
      <c r="Y4" s="205">
        <f t="shared" si="0"/>
        <v>17.326023416034204</v>
      </c>
      <c r="Z4" s="205">
        <f t="shared" si="0"/>
        <v>17.326023416034204</v>
      </c>
      <c r="AA4" s="205">
        <f t="shared" si="0"/>
        <v>17.326023416034204</v>
      </c>
      <c r="AB4" s="205">
        <f t="shared" si="0"/>
        <v>17.326023416034204</v>
      </c>
      <c r="AC4" s="205">
        <f t="shared" si="0"/>
        <v>17.326023416034204</v>
      </c>
      <c r="AD4" s="205">
        <f t="shared" si="0"/>
        <v>17.326023416034204</v>
      </c>
      <c r="AE4" s="205">
        <f t="shared" si="0"/>
        <v>17.326023416034204</v>
      </c>
      <c r="AF4" s="205">
        <f t="shared" si="0"/>
        <v>17.326023416034204</v>
      </c>
      <c r="AG4" s="205">
        <f t="shared" si="0"/>
        <v>17.326023416034204</v>
      </c>
      <c r="AH4" s="205">
        <f t="shared" si="0"/>
        <v>17.326023416034204</v>
      </c>
      <c r="AI4" s="205">
        <f t="shared" si="0"/>
        <v>17.326023416034204</v>
      </c>
      <c r="AJ4" s="205">
        <f t="shared" si="0"/>
        <v>17.326023416034204</v>
      </c>
      <c r="AK4" s="205">
        <f t="shared" si="0"/>
        <v>17.326023416034204</v>
      </c>
      <c r="AL4" s="205">
        <f t="shared" si="0"/>
        <v>17.326023416034204</v>
      </c>
      <c r="AM4" s="205">
        <f t="shared" si="0"/>
        <v>17.326023416034204</v>
      </c>
      <c r="AN4" s="205">
        <f t="shared" si="0"/>
        <v>17.326023416034204</v>
      </c>
      <c r="AO4" s="205">
        <f t="shared" si="0"/>
        <v>17.326023416034204</v>
      </c>
      <c r="AP4" s="205">
        <f t="shared" si="0"/>
        <v>17.326023416034204</v>
      </c>
      <c r="AQ4" s="205">
        <f t="shared" si="0"/>
        <v>17.326023416034204</v>
      </c>
      <c r="AR4" s="205">
        <f t="shared" si="0"/>
        <v>17.326023416034204</v>
      </c>
      <c r="AS4" s="205">
        <f t="shared" si="0"/>
        <v>17.326023416034204</v>
      </c>
      <c r="AT4" s="205">
        <f t="shared" si="0"/>
        <v>184.81091643769821</v>
      </c>
      <c r="AU4" s="205">
        <f t="shared" si="0"/>
        <v>184.81091643769821</v>
      </c>
      <c r="AV4" s="205">
        <f t="shared" si="0"/>
        <v>184.81091643769821</v>
      </c>
      <c r="AW4" s="205">
        <f t="shared" si="0"/>
        <v>184.81091643769821</v>
      </c>
      <c r="AX4" s="205">
        <f t="shared" si="1"/>
        <v>184.81091643769821</v>
      </c>
      <c r="AY4" s="205">
        <f t="shared" si="1"/>
        <v>184.81091643769821</v>
      </c>
      <c r="AZ4" s="205">
        <f t="shared" si="1"/>
        <v>184.81091643769821</v>
      </c>
      <c r="BA4" s="205">
        <f t="shared" si="1"/>
        <v>184.81091643769821</v>
      </c>
      <c r="BB4" s="205">
        <f t="shared" si="1"/>
        <v>184.81091643769821</v>
      </c>
      <c r="BC4" s="205">
        <f t="shared" si="1"/>
        <v>184.81091643769821</v>
      </c>
      <c r="BD4" s="205">
        <f t="shared" si="1"/>
        <v>184.81091643769821</v>
      </c>
      <c r="BE4" s="205">
        <f t="shared" si="1"/>
        <v>184.81091643769821</v>
      </c>
      <c r="BF4" s="205">
        <f t="shared" si="1"/>
        <v>184.81091643769821</v>
      </c>
      <c r="BG4" s="205">
        <f t="shared" si="1"/>
        <v>184.81091643769821</v>
      </c>
      <c r="BH4" s="205">
        <f t="shared" si="1"/>
        <v>184.81091643769821</v>
      </c>
      <c r="BI4" s="205">
        <f t="shared" si="1"/>
        <v>184.81091643769821</v>
      </c>
      <c r="BJ4" s="205">
        <f t="shared" si="1"/>
        <v>184.81091643769821</v>
      </c>
      <c r="BK4" s="205">
        <f t="shared" si="1"/>
        <v>184.81091643769821</v>
      </c>
      <c r="BL4" s="205">
        <f t="shared" si="1"/>
        <v>184.81091643769821</v>
      </c>
      <c r="BM4" s="205">
        <f t="shared" si="1"/>
        <v>184.81091643769821</v>
      </c>
      <c r="BN4" s="205">
        <f t="shared" si="1"/>
        <v>184.81091643769821</v>
      </c>
      <c r="BO4" s="205">
        <f t="shared" si="1"/>
        <v>184.81091643769821</v>
      </c>
      <c r="BP4" s="205">
        <f t="shared" si="1"/>
        <v>184.81091643769821</v>
      </c>
      <c r="BQ4" s="205">
        <f t="shared" si="1"/>
        <v>184.81091643769821</v>
      </c>
      <c r="BR4" s="205">
        <f t="shared" si="1"/>
        <v>184.81091643769821</v>
      </c>
      <c r="BS4" s="205">
        <f t="shared" si="1"/>
        <v>184.81091643769821</v>
      </c>
      <c r="BT4" s="205">
        <f t="shared" si="1"/>
        <v>184.81091643769821</v>
      </c>
      <c r="BU4" s="205">
        <f t="shared" si="1"/>
        <v>184.81091643769821</v>
      </c>
      <c r="BV4" s="205">
        <f t="shared" si="1"/>
        <v>184.81091643769821</v>
      </c>
      <c r="BW4" s="205">
        <f t="shared" si="1"/>
        <v>184.81091643769821</v>
      </c>
      <c r="BX4" s="205">
        <f t="shared" si="1"/>
        <v>184.81091643769821</v>
      </c>
      <c r="BY4" s="205">
        <f t="shared" si="1"/>
        <v>184.81091643769821</v>
      </c>
      <c r="BZ4" s="205">
        <f t="shared" si="1"/>
        <v>184.81091643769821</v>
      </c>
      <c r="CA4" s="205">
        <f t="shared" si="2"/>
        <v>184.81091643769821</v>
      </c>
      <c r="CB4" s="205">
        <f t="shared" si="2"/>
        <v>184.81091643769821</v>
      </c>
      <c r="CC4" s="205">
        <f t="shared" si="2"/>
        <v>184.81091643769821</v>
      </c>
      <c r="CD4" s="205">
        <f t="shared" si="2"/>
        <v>184.81091643769821</v>
      </c>
      <c r="CE4" s="205">
        <f t="shared" si="2"/>
        <v>184.81091643769821</v>
      </c>
      <c r="CF4" s="205">
        <f t="shared" si="2"/>
        <v>184.81091643769821</v>
      </c>
      <c r="CG4" s="205">
        <f t="shared" si="2"/>
        <v>171.61013669214827</v>
      </c>
      <c r="CH4" s="205">
        <f t="shared" si="2"/>
        <v>171.61013669214827</v>
      </c>
      <c r="CI4" s="205">
        <f t="shared" si="2"/>
        <v>171.61013669214827</v>
      </c>
      <c r="CJ4" s="205">
        <f t="shared" si="2"/>
        <v>171.61013669214827</v>
      </c>
      <c r="CK4" s="205">
        <f t="shared" si="2"/>
        <v>171.61013669214827</v>
      </c>
      <c r="CL4" s="205">
        <f t="shared" si="2"/>
        <v>171.61013669214827</v>
      </c>
      <c r="CM4" s="205">
        <f t="shared" si="2"/>
        <v>171.61013669214827</v>
      </c>
      <c r="CN4" s="205">
        <f t="shared" si="2"/>
        <v>171.61013669214827</v>
      </c>
      <c r="CO4" s="205">
        <f t="shared" si="2"/>
        <v>171.61013669214827</v>
      </c>
      <c r="CP4" s="205">
        <f t="shared" si="2"/>
        <v>171.61013669214827</v>
      </c>
      <c r="CQ4" s="205">
        <f t="shared" si="2"/>
        <v>171.61013669214827</v>
      </c>
      <c r="CR4" s="205">
        <f t="shared" si="2"/>
        <v>171.61013669214827</v>
      </c>
      <c r="CS4" s="205">
        <f t="shared" si="3"/>
        <v>171.61013669214827</v>
      </c>
      <c r="CT4" s="205">
        <f t="shared" si="3"/>
        <v>171.61013669214827</v>
      </c>
      <c r="CU4" s="205">
        <f t="shared" si="3"/>
        <v>171.61013669214827</v>
      </c>
      <c r="CV4" s="205">
        <f t="shared" si="3"/>
        <v>171.61013669214827</v>
      </c>
      <c r="CW4" s="205">
        <f t="shared" si="3"/>
        <v>171.61013669214827</v>
      </c>
      <c r="CX4" s="205">
        <f t="shared" si="3"/>
        <v>171.61013669214827</v>
      </c>
      <c r="CY4" s="205">
        <f t="shared" si="3"/>
        <v>171.61013669214827</v>
      </c>
      <c r="CZ4" s="205">
        <f t="shared" si="3"/>
        <v>171.61013669214827</v>
      </c>
      <c r="DA4" s="205">
        <f t="shared" si="3"/>
        <v>171.61013669214827</v>
      </c>
      <c r="DB4" s="205"/>
    </row>
    <row r="5" spans="1:106">
      <c r="A5" s="202" t="str">
        <f>Income!A74</f>
        <v>Animal products consumed</v>
      </c>
      <c r="B5" s="204">
        <f>Income!B74</f>
        <v>616.36457944699202</v>
      </c>
      <c r="C5" s="204">
        <f>Income!C74</f>
        <v>1332.8057721657603</v>
      </c>
      <c r="D5" s="204">
        <f>Income!D74</f>
        <v>1866.3264136926718</v>
      </c>
      <c r="E5" s="204">
        <f>Income!E74</f>
        <v>0</v>
      </c>
      <c r="F5" s="205">
        <f t="shared" si="4"/>
        <v>616.36457944699202</v>
      </c>
      <c r="G5" s="205">
        <f t="shared" si="0"/>
        <v>616.36457944699202</v>
      </c>
      <c r="H5" s="205">
        <f t="shared" si="0"/>
        <v>616.36457944699202</v>
      </c>
      <c r="I5" s="205">
        <f t="shared" si="0"/>
        <v>616.36457944699202</v>
      </c>
      <c r="J5" s="205">
        <f t="shared" si="0"/>
        <v>616.36457944699202</v>
      </c>
      <c r="K5" s="205">
        <f t="shared" si="0"/>
        <v>616.36457944699202</v>
      </c>
      <c r="L5" s="205">
        <f t="shared" si="0"/>
        <v>616.36457944699202</v>
      </c>
      <c r="M5" s="205">
        <f t="shared" si="0"/>
        <v>616.36457944699202</v>
      </c>
      <c r="N5" s="205">
        <f t="shared" si="0"/>
        <v>616.36457944699202</v>
      </c>
      <c r="O5" s="205">
        <f t="shared" si="0"/>
        <v>616.36457944699202</v>
      </c>
      <c r="P5" s="205">
        <f t="shared" si="0"/>
        <v>616.36457944699202</v>
      </c>
      <c r="Q5" s="205">
        <f t="shared" si="0"/>
        <v>616.36457944699202</v>
      </c>
      <c r="R5" s="205">
        <f t="shared" si="0"/>
        <v>616.36457944699202</v>
      </c>
      <c r="S5" s="205">
        <f t="shared" si="0"/>
        <v>616.36457944699202</v>
      </c>
      <c r="T5" s="205">
        <f t="shared" si="0"/>
        <v>616.36457944699202</v>
      </c>
      <c r="U5" s="205">
        <f t="shared" si="0"/>
        <v>616.36457944699202</v>
      </c>
      <c r="V5" s="205">
        <f t="shared" si="0"/>
        <v>616.36457944699202</v>
      </c>
      <c r="W5" s="205">
        <f t="shared" si="0"/>
        <v>616.36457944699202</v>
      </c>
      <c r="X5" s="205">
        <f t="shared" si="0"/>
        <v>616.36457944699202</v>
      </c>
      <c r="Y5" s="205">
        <f t="shared" si="0"/>
        <v>616.36457944699202</v>
      </c>
      <c r="Z5" s="205">
        <f t="shared" si="0"/>
        <v>616.36457944699202</v>
      </c>
      <c r="AA5" s="205">
        <f t="shared" si="0"/>
        <v>616.36457944699202</v>
      </c>
      <c r="AB5" s="205">
        <f t="shared" si="0"/>
        <v>616.36457944699202</v>
      </c>
      <c r="AC5" s="205">
        <f t="shared" si="0"/>
        <v>616.36457944699202</v>
      </c>
      <c r="AD5" s="205">
        <f t="shared" si="0"/>
        <v>616.36457944699202</v>
      </c>
      <c r="AE5" s="205">
        <f t="shared" si="0"/>
        <v>616.36457944699202</v>
      </c>
      <c r="AF5" s="205">
        <f t="shared" si="0"/>
        <v>616.36457944699202</v>
      </c>
      <c r="AG5" s="205">
        <f t="shared" si="0"/>
        <v>616.36457944699202</v>
      </c>
      <c r="AH5" s="205">
        <f t="shared" si="0"/>
        <v>616.36457944699202</v>
      </c>
      <c r="AI5" s="205">
        <f t="shared" si="0"/>
        <v>616.36457944699202</v>
      </c>
      <c r="AJ5" s="205">
        <f t="shared" si="0"/>
        <v>616.36457944699202</v>
      </c>
      <c r="AK5" s="205">
        <f t="shared" si="0"/>
        <v>616.36457944699202</v>
      </c>
      <c r="AL5" s="205">
        <f t="shared" si="0"/>
        <v>616.36457944699202</v>
      </c>
      <c r="AM5" s="205">
        <f t="shared" si="0"/>
        <v>616.36457944699202</v>
      </c>
      <c r="AN5" s="205">
        <f t="shared" si="0"/>
        <v>616.36457944699202</v>
      </c>
      <c r="AO5" s="205">
        <f t="shared" si="0"/>
        <v>616.36457944699202</v>
      </c>
      <c r="AP5" s="205">
        <f t="shared" si="0"/>
        <v>616.36457944699202</v>
      </c>
      <c r="AQ5" s="205">
        <f t="shared" si="0"/>
        <v>616.36457944699202</v>
      </c>
      <c r="AR5" s="205">
        <f t="shared" si="0"/>
        <v>616.36457944699202</v>
      </c>
      <c r="AS5" s="205">
        <f t="shared" si="0"/>
        <v>616.36457944699202</v>
      </c>
      <c r="AT5" s="205">
        <f t="shared" si="0"/>
        <v>1332.8057721657603</v>
      </c>
      <c r="AU5" s="205">
        <f t="shared" si="0"/>
        <v>1332.8057721657603</v>
      </c>
      <c r="AV5" s="205">
        <f t="shared" si="0"/>
        <v>1332.8057721657603</v>
      </c>
      <c r="AW5" s="205">
        <f t="shared" si="0"/>
        <v>1332.8057721657603</v>
      </c>
      <c r="AX5" s="205">
        <f t="shared" si="1"/>
        <v>1332.8057721657603</v>
      </c>
      <c r="AY5" s="205">
        <f t="shared" si="1"/>
        <v>1332.8057721657603</v>
      </c>
      <c r="AZ5" s="205">
        <f t="shared" si="1"/>
        <v>1332.8057721657603</v>
      </c>
      <c r="BA5" s="205">
        <f t="shared" si="1"/>
        <v>1332.8057721657603</v>
      </c>
      <c r="BB5" s="205">
        <f t="shared" si="1"/>
        <v>1332.8057721657603</v>
      </c>
      <c r="BC5" s="205">
        <f t="shared" si="1"/>
        <v>1332.8057721657603</v>
      </c>
      <c r="BD5" s="205">
        <f t="shared" si="1"/>
        <v>1332.8057721657603</v>
      </c>
      <c r="BE5" s="205">
        <f t="shared" si="1"/>
        <v>1332.8057721657603</v>
      </c>
      <c r="BF5" s="205">
        <f t="shared" si="1"/>
        <v>1332.8057721657603</v>
      </c>
      <c r="BG5" s="205">
        <f t="shared" si="1"/>
        <v>1332.8057721657603</v>
      </c>
      <c r="BH5" s="205">
        <f t="shared" si="1"/>
        <v>1332.8057721657603</v>
      </c>
      <c r="BI5" s="205">
        <f t="shared" si="1"/>
        <v>1332.8057721657603</v>
      </c>
      <c r="BJ5" s="205">
        <f t="shared" si="1"/>
        <v>1332.8057721657603</v>
      </c>
      <c r="BK5" s="205">
        <f t="shared" si="1"/>
        <v>1332.8057721657603</v>
      </c>
      <c r="BL5" s="205">
        <f t="shared" si="1"/>
        <v>1332.8057721657603</v>
      </c>
      <c r="BM5" s="205">
        <f t="shared" si="1"/>
        <v>1332.8057721657603</v>
      </c>
      <c r="BN5" s="205">
        <f t="shared" si="1"/>
        <v>1332.8057721657603</v>
      </c>
      <c r="BO5" s="205">
        <f t="shared" si="1"/>
        <v>1332.8057721657603</v>
      </c>
      <c r="BP5" s="205">
        <f t="shared" si="1"/>
        <v>1332.8057721657603</v>
      </c>
      <c r="BQ5" s="205">
        <f t="shared" si="1"/>
        <v>1332.8057721657603</v>
      </c>
      <c r="BR5" s="205">
        <f t="shared" si="1"/>
        <v>1332.8057721657603</v>
      </c>
      <c r="BS5" s="205">
        <f t="shared" si="1"/>
        <v>1332.8057721657603</v>
      </c>
      <c r="BT5" s="205">
        <f t="shared" si="1"/>
        <v>1332.8057721657603</v>
      </c>
      <c r="BU5" s="205">
        <f t="shared" si="1"/>
        <v>1332.8057721657603</v>
      </c>
      <c r="BV5" s="205">
        <f t="shared" si="1"/>
        <v>1332.8057721657603</v>
      </c>
      <c r="BW5" s="205">
        <f t="shared" si="1"/>
        <v>1332.8057721657603</v>
      </c>
      <c r="BX5" s="205">
        <f t="shared" si="1"/>
        <v>1332.8057721657603</v>
      </c>
      <c r="BY5" s="205">
        <f t="shared" si="1"/>
        <v>1332.8057721657603</v>
      </c>
      <c r="BZ5" s="205">
        <f t="shared" si="1"/>
        <v>1332.8057721657603</v>
      </c>
      <c r="CA5" s="205">
        <f t="shared" si="2"/>
        <v>1332.8057721657603</v>
      </c>
      <c r="CB5" s="205">
        <f t="shared" si="2"/>
        <v>1332.8057721657603</v>
      </c>
      <c r="CC5" s="205">
        <f t="shared" si="2"/>
        <v>1332.8057721657603</v>
      </c>
      <c r="CD5" s="205">
        <f t="shared" si="2"/>
        <v>1332.8057721657603</v>
      </c>
      <c r="CE5" s="205">
        <f t="shared" si="2"/>
        <v>1332.8057721657603</v>
      </c>
      <c r="CF5" s="205">
        <f t="shared" si="2"/>
        <v>1332.8057721657603</v>
      </c>
      <c r="CG5" s="205">
        <f t="shared" si="2"/>
        <v>1866.3264136926718</v>
      </c>
      <c r="CH5" s="205">
        <f t="shared" si="2"/>
        <v>1866.3264136926718</v>
      </c>
      <c r="CI5" s="205">
        <f t="shared" si="2"/>
        <v>1866.3264136926718</v>
      </c>
      <c r="CJ5" s="205">
        <f t="shared" si="2"/>
        <v>1866.3264136926718</v>
      </c>
      <c r="CK5" s="205">
        <f t="shared" si="2"/>
        <v>1866.3264136926718</v>
      </c>
      <c r="CL5" s="205">
        <f t="shared" si="2"/>
        <v>1866.3264136926718</v>
      </c>
      <c r="CM5" s="205">
        <f t="shared" si="2"/>
        <v>1866.3264136926718</v>
      </c>
      <c r="CN5" s="205">
        <f t="shared" si="2"/>
        <v>1866.3264136926718</v>
      </c>
      <c r="CO5" s="205">
        <f t="shared" si="2"/>
        <v>1866.3264136926718</v>
      </c>
      <c r="CP5" s="205">
        <f t="shared" si="2"/>
        <v>1866.3264136926718</v>
      </c>
      <c r="CQ5" s="205">
        <f t="shared" si="2"/>
        <v>1866.3264136926718</v>
      </c>
      <c r="CR5" s="205">
        <f t="shared" si="2"/>
        <v>1866.3264136926718</v>
      </c>
      <c r="CS5" s="205">
        <f t="shared" si="3"/>
        <v>1866.3264136926718</v>
      </c>
      <c r="CT5" s="205">
        <f t="shared" si="3"/>
        <v>1866.3264136926718</v>
      </c>
      <c r="CU5" s="205">
        <f t="shared" si="3"/>
        <v>1866.3264136926718</v>
      </c>
      <c r="CV5" s="205">
        <f t="shared" si="3"/>
        <v>1866.3264136926718</v>
      </c>
      <c r="CW5" s="205">
        <f t="shared" si="3"/>
        <v>1866.3264136926718</v>
      </c>
      <c r="CX5" s="205">
        <f t="shared" si="3"/>
        <v>1866.3264136926718</v>
      </c>
      <c r="CY5" s="205">
        <f t="shared" si="3"/>
        <v>1866.3264136926718</v>
      </c>
      <c r="CZ5" s="205">
        <f t="shared" si="3"/>
        <v>1866.3264136926718</v>
      </c>
      <c r="DA5" s="205">
        <f t="shared" si="3"/>
        <v>1866.3264136926718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7276.9298347343665</v>
      </c>
      <c r="C7" s="204">
        <f>Income!C76</f>
        <v>11435.175454582577</v>
      </c>
      <c r="D7" s="204">
        <f>Income!D76</f>
        <v>17029.005871759327</v>
      </c>
      <c r="E7" s="204">
        <f>Income!E76</f>
        <v>0</v>
      </c>
      <c r="F7" s="205">
        <f t="shared" si="4"/>
        <v>7276.9298347343665</v>
      </c>
      <c r="G7" s="205">
        <f t="shared" si="0"/>
        <v>7276.9298347343665</v>
      </c>
      <c r="H7" s="205">
        <f t="shared" si="0"/>
        <v>7276.9298347343665</v>
      </c>
      <c r="I7" s="205">
        <f t="shared" si="0"/>
        <v>7276.9298347343665</v>
      </c>
      <c r="J7" s="205">
        <f t="shared" si="0"/>
        <v>7276.9298347343665</v>
      </c>
      <c r="K7" s="205">
        <f t="shared" si="0"/>
        <v>7276.9298347343665</v>
      </c>
      <c r="L7" s="205">
        <f t="shared" si="0"/>
        <v>7276.9298347343665</v>
      </c>
      <c r="M7" s="205">
        <f t="shared" si="0"/>
        <v>7276.9298347343665</v>
      </c>
      <c r="N7" s="205">
        <f t="shared" si="0"/>
        <v>7276.9298347343665</v>
      </c>
      <c r="O7" s="205">
        <f t="shared" si="0"/>
        <v>7276.9298347343665</v>
      </c>
      <c r="P7" s="205">
        <f t="shared" si="0"/>
        <v>7276.9298347343665</v>
      </c>
      <c r="Q7" s="205">
        <f t="shared" si="0"/>
        <v>7276.9298347343665</v>
      </c>
      <c r="R7" s="205">
        <f t="shared" si="0"/>
        <v>7276.9298347343665</v>
      </c>
      <c r="S7" s="205">
        <f t="shared" si="0"/>
        <v>7276.9298347343665</v>
      </c>
      <c r="T7" s="205">
        <f t="shared" si="0"/>
        <v>7276.9298347343665</v>
      </c>
      <c r="U7" s="205">
        <f t="shared" si="0"/>
        <v>7276.9298347343665</v>
      </c>
      <c r="V7" s="205">
        <f t="shared" si="0"/>
        <v>7276.9298347343665</v>
      </c>
      <c r="W7" s="205">
        <f t="shared" si="0"/>
        <v>7276.9298347343665</v>
      </c>
      <c r="X7" s="205">
        <f t="shared" si="0"/>
        <v>7276.9298347343665</v>
      </c>
      <c r="Y7" s="205">
        <f t="shared" si="0"/>
        <v>7276.9298347343665</v>
      </c>
      <c r="Z7" s="205">
        <f t="shared" si="0"/>
        <v>7276.9298347343665</v>
      </c>
      <c r="AA7" s="205">
        <f t="shared" si="0"/>
        <v>7276.9298347343665</v>
      </c>
      <c r="AB7" s="205">
        <f t="shared" si="0"/>
        <v>7276.9298347343665</v>
      </c>
      <c r="AC7" s="205">
        <f t="shared" si="0"/>
        <v>7276.9298347343665</v>
      </c>
      <c r="AD7" s="205">
        <f t="shared" si="0"/>
        <v>7276.9298347343665</v>
      </c>
      <c r="AE7" s="205">
        <f t="shared" si="0"/>
        <v>7276.9298347343665</v>
      </c>
      <c r="AF7" s="205">
        <f t="shared" si="0"/>
        <v>7276.9298347343665</v>
      </c>
      <c r="AG7" s="205">
        <f t="shared" si="0"/>
        <v>7276.9298347343665</v>
      </c>
      <c r="AH7" s="205">
        <f t="shared" si="0"/>
        <v>7276.9298347343665</v>
      </c>
      <c r="AI7" s="205">
        <f t="shared" si="0"/>
        <v>7276.9298347343665</v>
      </c>
      <c r="AJ7" s="205">
        <f t="shared" si="0"/>
        <v>7276.9298347343665</v>
      </c>
      <c r="AK7" s="205">
        <f t="shared" si="0"/>
        <v>7276.9298347343665</v>
      </c>
      <c r="AL7" s="205">
        <f t="shared" si="0"/>
        <v>7276.9298347343665</v>
      </c>
      <c r="AM7" s="205">
        <f t="shared" si="0"/>
        <v>7276.9298347343665</v>
      </c>
      <c r="AN7" s="205">
        <f t="shared" si="0"/>
        <v>7276.9298347343665</v>
      </c>
      <c r="AO7" s="205">
        <f t="shared" si="0"/>
        <v>7276.9298347343665</v>
      </c>
      <c r="AP7" s="205">
        <f t="shared" si="0"/>
        <v>7276.9298347343665</v>
      </c>
      <c r="AQ7" s="205">
        <f t="shared" si="0"/>
        <v>7276.9298347343665</v>
      </c>
      <c r="AR7" s="205">
        <f t="shared" si="0"/>
        <v>7276.9298347343665</v>
      </c>
      <c r="AS7" s="205">
        <f t="shared" si="0"/>
        <v>7276.9298347343665</v>
      </c>
      <c r="AT7" s="205">
        <f t="shared" si="0"/>
        <v>11435.175454582577</v>
      </c>
      <c r="AU7" s="205">
        <f t="shared" ref="AU7:BJ8" si="5">IF(AU$2&lt;=($B$2+$C$2+$D$2),IF(AU$2&lt;=($B$2+$C$2),IF(AU$2&lt;=$B$2,$B7,$C7),$D7),$E7)</f>
        <v>11435.175454582577</v>
      </c>
      <c r="AV7" s="205">
        <f t="shared" si="5"/>
        <v>11435.175454582577</v>
      </c>
      <c r="AW7" s="205">
        <f t="shared" si="5"/>
        <v>11435.175454582577</v>
      </c>
      <c r="AX7" s="205">
        <f t="shared" si="5"/>
        <v>11435.175454582577</v>
      </c>
      <c r="AY7" s="205">
        <f t="shared" si="5"/>
        <v>11435.175454582577</v>
      </c>
      <c r="AZ7" s="205">
        <f t="shared" si="5"/>
        <v>11435.175454582577</v>
      </c>
      <c r="BA7" s="205">
        <f t="shared" si="5"/>
        <v>11435.175454582577</v>
      </c>
      <c r="BB7" s="205">
        <f t="shared" si="5"/>
        <v>11435.175454582577</v>
      </c>
      <c r="BC7" s="205">
        <f t="shared" si="5"/>
        <v>11435.175454582577</v>
      </c>
      <c r="BD7" s="205">
        <f t="shared" si="5"/>
        <v>11435.175454582577</v>
      </c>
      <c r="BE7" s="205">
        <f t="shared" si="5"/>
        <v>11435.175454582577</v>
      </c>
      <c r="BF7" s="205">
        <f t="shared" si="5"/>
        <v>11435.175454582577</v>
      </c>
      <c r="BG7" s="205">
        <f t="shared" si="5"/>
        <v>11435.175454582577</v>
      </c>
      <c r="BH7" s="205">
        <f t="shared" si="5"/>
        <v>11435.175454582577</v>
      </c>
      <c r="BI7" s="205">
        <f t="shared" si="5"/>
        <v>11435.175454582577</v>
      </c>
      <c r="BJ7" s="205">
        <f t="shared" si="5"/>
        <v>11435.175454582577</v>
      </c>
      <c r="BK7" s="205">
        <f t="shared" si="1"/>
        <v>11435.175454582577</v>
      </c>
      <c r="BL7" s="205">
        <f t="shared" si="1"/>
        <v>11435.175454582577</v>
      </c>
      <c r="BM7" s="205">
        <f t="shared" si="1"/>
        <v>11435.175454582577</v>
      </c>
      <c r="BN7" s="205">
        <f t="shared" si="1"/>
        <v>11435.175454582577</v>
      </c>
      <c r="BO7" s="205">
        <f t="shared" si="1"/>
        <v>11435.175454582577</v>
      </c>
      <c r="BP7" s="205">
        <f t="shared" si="1"/>
        <v>11435.175454582577</v>
      </c>
      <c r="BQ7" s="205">
        <f t="shared" si="1"/>
        <v>11435.175454582577</v>
      </c>
      <c r="BR7" s="205">
        <f t="shared" si="1"/>
        <v>11435.175454582577</v>
      </c>
      <c r="BS7" s="205">
        <f t="shared" si="1"/>
        <v>11435.175454582577</v>
      </c>
      <c r="BT7" s="205">
        <f t="shared" si="1"/>
        <v>11435.175454582577</v>
      </c>
      <c r="BU7" s="205">
        <f t="shared" si="1"/>
        <v>11435.175454582577</v>
      </c>
      <c r="BV7" s="205">
        <f t="shared" si="1"/>
        <v>11435.175454582577</v>
      </c>
      <c r="BW7" s="205">
        <f t="shared" si="1"/>
        <v>11435.175454582577</v>
      </c>
      <c r="BX7" s="205">
        <f t="shared" si="1"/>
        <v>11435.175454582577</v>
      </c>
      <c r="BY7" s="205">
        <f t="shared" si="1"/>
        <v>11435.175454582577</v>
      </c>
      <c r="BZ7" s="205">
        <f t="shared" si="1"/>
        <v>11435.175454582577</v>
      </c>
      <c r="CA7" s="205">
        <f t="shared" si="2"/>
        <v>11435.175454582577</v>
      </c>
      <c r="CB7" s="205">
        <f t="shared" si="2"/>
        <v>11435.175454582577</v>
      </c>
      <c r="CC7" s="205">
        <f t="shared" si="2"/>
        <v>11435.175454582577</v>
      </c>
      <c r="CD7" s="205">
        <f t="shared" si="2"/>
        <v>11435.175454582577</v>
      </c>
      <c r="CE7" s="205">
        <f t="shared" si="2"/>
        <v>11435.175454582577</v>
      </c>
      <c r="CF7" s="205">
        <f t="shared" si="2"/>
        <v>11435.175454582577</v>
      </c>
      <c r="CG7" s="205">
        <f t="shared" si="2"/>
        <v>17029.005871759327</v>
      </c>
      <c r="CH7" s="205">
        <f t="shared" si="2"/>
        <v>17029.005871759327</v>
      </c>
      <c r="CI7" s="205">
        <f t="shared" si="2"/>
        <v>17029.005871759327</v>
      </c>
      <c r="CJ7" s="205">
        <f t="shared" si="2"/>
        <v>17029.005871759327</v>
      </c>
      <c r="CK7" s="205">
        <f t="shared" si="2"/>
        <v>17029.005871759327</v>
      </c>
      <c r="CL7" s="205">
        <f t="shared" si="2"/>
        <v>17029.005871759327</v>
      </c>
      <c r="CM7" s="205">
        <f t="shared" si="2"/>
        <v>17029.005871759327</v>
      </c>
      <c r="CN7" s="205">
        <f t="shared" si="2"/>
        <v>17029.005871759327</v>
      </c>
      <c r="CO7" s="205">
        <f t="shared" si="2"/>
        <v>17029.005871759327</v>
      </c>
      <c r="CP7" s="205">
        <f t="shared" si="2"/>
        <v>17029.005871759327</v>
      </c>
      <c r="CQ7" s="205">
        <f t="shared" si="2"/>
        <v>17029.005871759327</v>
      </c>
      <c r="CR7" s="205">
        <f t="shared" si="2"/>
        <v>17029.005871759327</v>
      </c>
      <c r="CS7" s="205">
        <f t="shared" si="3"/>
        <v>17029.005871759327</v>
      </c>
      <c r="CT7" s="205">
        <f t="shared" si="3"/>
        <v>17029.005871759327</v>
      </c>
      <c r="CU7" s="205">
        <f t="shared" si="3"/>
        <v>17029.005871759327</v>
      </c>
      <c r="CV7" s="205">
        <f t="shared" si="3"/>
        <v>17029.005871759327</v>
      </c>
      <c r="CW7" s="205">
        <f t="shared" si="3"/>
        <v>17029.005871759327</v>
      </c>
      <c r="CX7" s="205">
        <f t="shared" si="3"/>
        <v>17029.005871759327</v>
      </c>
      <c r="CY7" s="205">
        <f t="shared" si="3"/>
        <v>17029.005871759327</v>
      </c>
      <c r="CZ7" s="205">
        <f t="shared" si="3"/>
        <v>17029.005871759327</v>
      </c>
      <c r="DA7" s="205">
        <f t="shared" si="3"/>
        <v>17029.005871759327</v>
      </c>
      <c r="DB7" s="205"/>
    </row>
    <row r="8" spans="1:106">
      <c r="A8" s="202" t="str">
        <f>Income!A77</f>
        <v>Wild foods consumed and sold</v>
      </c>
      <c r="B8" s="204">
        <f>Income!B77</f>
        <v>105.30449605462994</v>
      </c>
      <c r="C8" s="204">
        <f>Income!C77</f>
        <v>105.30449605462996</v>
      </c>
      <c r="D8" s="204">
        <f>Income!D77</f>
        <v>160.46399398800753</v>
      </c>
      <c r="E8" s="204">
        <f>Income!E77</f>
        <v>0</v>
      </c>
      <c r="F8" s="205">
        <f t="shared" si="4"/>
        <v>105.30449605462994</v>
      </c>
      <c r="G8" s="205">
        <f t="shared" si="4"/>
        <v>105.30449605462994</v>
      </c>
      <c r="H8" s="205">
        <f t="shared" si="4"/>
        <v>105.30449605462994</v>
      </c>
      <c r="I8" s="205">
        <f t="shared" si="4"/>
        <v>105.30449605462994</v>
      </c>
      <c r="J8" s="205">
        <f t="shared" si="4"/>
        <v>105.30449605462994</v>
      </c>
      <c r="K8" s="205">
        <f t="shared" si="4"/>
        <v>105.30449605462994</v>
      </c>
      <c r="L8" s="205">
        <f t="shared" si="4"/>
        <v>105.30449605462994</v>
      </c>
      <c r="M8" s="205">
        <f t="shared" si="4"/>
        <v>105.30449605462994</v>
      </c>
      <c r="N8" s="205">
        <f t="shared" si="4"/>
        <v>105.30449605462994</v>
      </c>
      <c r="O8" s="205">
        <f t="shared" si="4"/>
        <v>105.30449605462994</v>
      </c>
      <c r="P8" s="205">
        <f t="shared" si="4"/>
        <v>105.30449605462994</v>
      </c>
      <c r="Q8" s="205">
        <f t="shared" si="4"/>
        <v>105.30449605462994</v>
      </c>
      <c r="R8" s="205">
        <f t="shared" si="4"/>
        <v>105.30449605462994</v>
      </c>
      <c r="S8" s="205">
        <f t="shared" si="4"/>
        <v>105.30449605462994</v>
      </c>
      <c r="T8" s="205">
        <f t="shared" si="4"/>
        <v>105.30449605462994</v>
      </c>
      <c r="U8" s="205">
        <f t="shared" si="4"/>
        <v>105.30449605462994</v>
      </c>
      <c r="V8" s="205">
        <f t="shared" ref="V8:AK18" si="6">IF(V$2&lt;=($B$2+$C$2+$D$2),IF(V$2&lt;=($B$2+$C$2),IF(V$2&lt;=$B$2,$B8,$C8),$D8),$E8)</f>
        <v>105.30449605462994</v>
      </c>
      <c r="W8" s="205">
        <f t="shared" si="6"/>
        <v>105.30449605462994</v>
      </c>
      <c r="X8" s="205">
        <f t="shared" si="6"/>
        <v>105.30449605462994</v>
      </c>
      <c r="Y8" s="205">
        <f t="shared" si="6"/>
        <v>105.30449605462994</v>
      </c>
      <c r="Z8" s="205">
        <f t="shared" si="6"/>
        <v>105.30449605462994</v>
      </c>
      <c r="AA8" s="205">
        <f t="shared" si="6"/>
        <v>105.30449605462994</v>
      </c>
      <c r="AB8" s="205">
        <f t="shared" si="6"/>
        <v>105.30449605462994</v>
      </c>
      <c r="AC8" s="205">
        <f t="shared" si="6"/>
        <v>105.30449605462994</v>
      </c>
      <c r="AD8" s="205">
        <f t="shared" si="6"/>
        <v>105.30449605462994</v>
      </c>
      <c r="AE8" s="205">
        <f t="shared" si="6"/>
        <v>105.30449605462994</v>
      </c>
      <c r="AF8" s="205">
        <f t="shared" si="6"/>
        <v>105.30449605462994</v>
      </c>
      <c r="AG8" s="205">
        <f t="shared" si="6"/>
        <v>105.30449605462994</v>
      </c>
      <c r="AH8" s="205">
        <f t="shared" si="6"/>
        <v>105.30449605462994</v>
      </c>
      <c r="AI8" s="205">
        <f t="shared" si="6"/>
        <v>105.30449605462994</v>
      </c>
      <c r="AJ8" s="205">
        <f t="shared" si="6"/>
        <v>105.30449605462994</v>
      </c>
      <c r="AK8" s="205">
        <f t="shared" si="6"/>
        <v>105.30449605462994</v>
      </c>
      <c r="AL8" s="205">
        <f t="shared" ref="AL8:BA18" si="7">IF(AL$2&lt;=($B$2+$C$2+$D$2),IF(AL$2&lt;=($B$2+$C$2),IF(AL$2&lt;=$B$2,$B8,$C8),$D8),$E8)</f>
        <v>105.30449605462994</v>
      </c>
      <c r="AM8" s="205">
        <f t="shared" si="7"/>
        <v>105.30449605462994</v>
      </c>
      <c r="AN8" s="205">
        <f t="shared" si="7"/>
        <v>105.30449605462994</v>
      </c>
      <c r="AO8" s="205">
        <f t="shared" si="7"/>
        <v>105.30449605462994</v>
      </c>
      <c r="AP8" s="205">
        <f t="shared" si="7"/>
        <v>105.30449605462994</v>
      </c>
      <c r="AQ8" s="205">
        <f t="shared" si="7"/>
        <v>105.30449605462994</v>
      </c>
      <c r="AR8" s="205">
        <f t="shared" si="7"/>
        <v>105.30449605462994</v>
      </c>
      <c r="AS8" s="205">
        <f t="shared" si="7"/>
        <v>105.30449605462994</v>
      </c>
      <c r="AT8" s="205">
        <f t="shared" si="7"/>
        <v>105.30449605462996</v>
      </c>
      <c r="AU8" s="205">
        <f t="shared" si="7"/>
        <v>105.30449605462996</v>
      </c>
      <c r="AV8" s="205">
        <f t="shared" si="7"/>
        <v>105.30449605462996</v>
      </c>
      <c r="AW8" s="205">
        <f t="shared" si="7"/>
        <v>105.30449605462996</v>
      </c>
      <c r="AX8" s="205">
        <f t="shared" si="7"/>
        <v>105.30449605462996</v>
      </c>
      <c r="AY8" s="205">
        <f t="shared" si="7"/>
        <v>105.30449605462996</v>
      </c>
      <c r="AZ8" s="205">
        <f t="shared" si="7"/>
        <v>105.30449605462996</v>
      </c>
      <c r="BA8" s="205">
        <f t="shared" si="7"/>
        <v>105.30449605462996</v>
      </c>
      <c r="BB8" s="205">
        <f t="shared" si="5"/>
        <v>105.30449605462996</v>
      </c>
      <c r="BC8" s="205">
        <f t="shared" si="5"/>
        <v>105.30449605462996</v>
      </c>
      <c r="BD8" s="205">
        <f t="shared" si="5"/>
        <v>105.30449605462996</v>
      </c>
      <c r="BE8" s="205">
        <f t="shared" si="5"/>
        <v>105.30449605462996</v>
      </c>
      <c r="BF8" s="205">
        <f t="shared" si="5"/>
        <v>105.30449605462996</v>
      </c>
      <c r="BG8" s="205">
        <f t="shared" si="5"/>
        <v>105.30449605462996</v>
      </c>
      <c r="BH8" s="205">
        <f t="shared" si="5"/>
        <v>105.30449605462996</v>
      </c>
      <c r="BI8" s="205">
        <f t="shared" si="5"/>
        <v>105.30449605462996</v>
      </c>
      <c r="BJ8" s="205">
        <f t="shared" si="5"/>
        <v>105.30449605462996</v>
      </c>
      <c r="BK8" s="205">
        <f t="shared" si="1"/>
        <v>105.30449605462996</v>
      </c>
      <c r="BL8" s="205">
        <f t="shared" si="1"/>
        <v>105.30449605462996</v>
      </c>
      <c r="BM8" s="205">
        <f t="shared" si="1"/>
        <v>105.30449605462996</v>
      </c>
      <c r="BN8" s="205">
        <f t="shared" si="1"/>
        <v>105.30449605462996</v>
      </c>
      <c r="BO8" s="205">
        <f t="shared" si="1"/>
        <v>105.30449605462996</v>
      </c>
      <c r="BP8" s="205">
        <f t="shared" si="1"/>
        <v>105.30449605462996</v>
      </c>
      <c r="BQ8" s="205">
        <f t="shared" si="1"/>
        <v>105.30449605462996</v>
      </c>
      <c r="BR8" s="205">
        <f t="shared" si="1"/>
        <v>105.30449605462996</v>
      </c>
      <c r="BS8" s="205">
        <f t="shared" si="1"/>
        <v>105.30449605462996</v>
      </c>
      <c r="BT8" s="205">
        <f t="shared" si="1"/>
        <v>105.30449605462996</v>
      </c>
      <c r="BU8" s="205">
        <f t="shared" si="1"/>
        <v>105.30449605462996</v>
      </c>
      <c r="BV8" s="205">
        <f t="shared" si="1"/>
        <v>105.30449605462996</v>
      </c>
      <c r="BW8" s="205">
        <f t="shared" si="1"/>
        <v>105.30449605462996</v>
      </c>
      <c r="BX8" s="205">
        <f t="shared" si="1"/>
        <v>105.30449605462996</v>
      </c>
      <c r="BY8" s="205">
        <f t="shared" si="1"/>
        <v>105.30449605462996</v>
      </c>
      <c r="BZ8" s="205">
        <f t="shared" si="1"/>
        <v>105.30449605462996</v>
      </c>
      <c r="CA8" s="205">
        <f t="shared" si="2"/>
        <v>105.30449605462996</v>
      </c>
      <c r="CB8" s="205">
        <f t="shared" si="2"/>
        <v>105.30449605462996</v>
      </c>
      <c r="CC8" s="205">
        <f t="shared" si="2"/>
        <v>105.30449605462996</v>
      </c>
      <c r="CD8" s="205">
        <f t="shared" si="2"/>
        <v>105.30449605462996</v>
      </c>
      <c r="CE8" s="205">
        <f t="shared" si="2"/>
        <v>105.30449605462996</v>
      </c>
      <c r="CF8" s="205">
        <f t="shared" si="2"/>
        <v>105.30449605462996</v>
      </c>
      <c r="CG8" s="205">
        <f t="shared" si="2"/>
        <v>160.46399398800753</v>
      </c>
      <c r="CH8" s="205">
        <f t="shared" si="2"/>
        <v>160.46399398800753</v>
      </c>
      <c r="CI8" s="205">
        <f t="shared" si="2"/>
        <v>160.46399398800753</v>
      </c>
      <c r="CJ8" s="205">
        <f t="shared" si="2"/>
        <v>160.46399398800753</v>
      </c>
      <c r="CK8" s="205">
        <f t="shared" si="2"/>
        <v>160.46399398800753</v>
      </c>
      <c r="CL8" s="205">
        <f t="shared" si="2"/>
        <v>160.46399398800753</v>
      </c>
      <c r="CM8" s="205">
        <f t="shared" si="2"/>
        <v>160.46399398800753</v>
      </c>
      <c r="CN8" s="205">
        <f t="shared" si="2"/>
        <v>160.46399398800753</v>
      </c>
      <c r="CO8" s="205">
        <f t="shared" si="2"/>
        <v>160.46399398800753</v>
      </c>
      <c r="CP8" s="205">
        <f t="shared" si="2"/>
        <v>160.46399398800753</v>
      </c>
      <c r="CQ8" s="205">
        <f t="shared" si="2"/>
        <v>160.46399398800753</v>
      </c>
      <c r="CR8" s="205">
        <f t="shared" si="2"/>
        <v>160.46399398800753</v>
      </c>
      <c r="CS8" s="205">
        <f t="shared" si="3"/>
        <v>160.46399398800753</v>
      </c>
      <c r="CT8" s="205">
        <f t="shared" si="3"/>
        <v>160.46399398800753</v>
      </c>
      <c r="CU8" s="205">
        <f t="shared" si="3"/>
        <v>160.46399398800753</v>
      </c>
      <c r="CV8" s="205">
        <f t="shared" si="3"/>
        <v>160.46399398800753</v>
      </c>
      <c r="CW8" s="205">
        <f t="shared" si="3"/>
        <v>160.46399398800753</v>
      </c>
      <c r="CX8" s="205">
        <f t="shared" si="3"/>
        <v>160.46399398800753</v>
      </c>
      <c r="CY8" s="205">
        <f t="shared" si="3"/>
        <v>160.46399398800753</v>
      </c>
      <c r="CZ8" s="205">
        <f t="shared" si="3"/>
        <v>160.46399398800753</v>
      </c>
      <c r="DA8" s="205">
        <f t="shared" si="3"/>
        <v>160.46399398800753</v>
      </c>
      <c r="DB8" s="205"/>
    </row>
    <row r="9" spans="1:106">
      <c r="A9" s="202" t="str">
        <f>Income!A78</f>
        <v>Labour - casual</v>
      </c>
      <c r="B9" s="204">
        <f>Income!B78</f>
        <v>1871.2105289316942</v>
      </c>
      <c r="C9" s="204">
        <f>Income!C78</f>
        <v>1247.473685954463</v>
      </c>
      <c r="D9" s="204">
        <f>Income!D78</f>
        <v>0</v>
      </c>
      <c r="E9" s="204">
        <f>Income!E78</f>
        <v>0</v>
      </c>
      <c r="F9" s="205">
        <f t="shared" si="4"/>
        <v>1871.2105289316942</v>
      </c>
      <c r="G9" s="205">
        <f t="shared" si="4"/>
        <v>1871.2105289316942</v>
      </c>
      <c r="H9" s="205">
        <f t="shared" si="4"/>
        <v>1871.2105289316942</v>
      </c>
      <c r="I9" s="205">
        <f t="shared" si="4"/>
        <v>1871.2105289316942</v>
      </c>
      <c r="J9" s="205">
        <f t="shared" si="4"/>
        <v>1871.2105289316942</v>
      </c>
      <c r="K9" s="205">
        <f t="shared" si="4"/>
        <v>1871.2105289316942</v>
      </c>
      <c r="L9" s="205">
        <f t="shared" si="4"/>
        <v>1871.2105289316942</v>
      </c>
      <c r="M9" s="205">
        <f t="shared" si="4"/>
        <v>1871.2105289316942</v>
      </c>
      <c r="N9" s="205">
        <f t="shared" si="4"/>
        <v>1871.2105289316942</v>
      </c>
      <c r="O9" s="205">
        <f t="shared" si="4"/>
        <v>1871.2105289316942</v>
      </c>
      <c r="P9" s="205">
        <f t="shared" si="4"/>
        <v>1871.2105289316942</v>
      </c>
      <c r="Q9" s="205">
        <f t="shared" si="4"/>
        <v>1871.2105289316942</v>
      </c>
      <c r="R9" s="205">
        <f t="shared" si="4"/>
        <v>1871.2105289316942</v>
      </c>
      <c r="S9" s="205">
        <f t="shared" si="4"/>
        <v>1871.2105289316942</v>
      </c>
      <c r="T9" s="205">
        <f t="shared" si="4"/>
        <v>1871.2105289316942</v>
      </c>
      <c r="U9" s="205">
        <f t="shared" si="4"/>
        <v>1871.2105289316942</v>
      </c>
      <c r="V9" s="205">
        <f t="shared" si="6"/>
        <v>1871.2105289316942</v>
      </c>
      <c r="W9" s="205">
        <f t="shared" si="6"/>
        <v>1871.2105289316942</v>
      </c>
      <c r="X9" s="205">
        <f t="shared" si="6"/>
        <v>1871.2105289316942</v>
      </c>
      <c r="Y9" s="205">
        <f t="shared" si="6"/>
        <v>1871.2105289316942</v>
      </c>
      <c r="Z9" s="205">
        <f t="shared" si="6"/>
        <v>1871.2105289316942</v>
      </c>
      <c r="AA9" s="205">
        <f t="shared" si="6"/>
        <v>1871.2105289316942</v>
      </c>
      <c r="AB9" s="205">
        <f t="shared" si="6"/>
        <v>1871.2105289316942</v>
      </c>
      <c r="AC9" s="205">
        <f t="shared" si="6"/>
        <v>1871.2105289316942</v>
      </c>
      <c r="AD9" s="205">
        <f t="shared" si="6"/>
        <v>1871.2105289316942</v>
      </c>
      <c r="AE9" s="205">
        <f t="shared" si="6"/>
        <v>1871.2105289316942</v>
      </c>
      <c r="AF9" s="205">
        <f t="shared" si="6"/>
        <v>1871.2105289316942</v>
      </c>
      <c r="AG9" s="205">
        <f t="shared" si="6"/>
        <v>1871.2105289316942</v>
      </c>
      <c r="AH9" s="205">
        <f t="shared" si="6"/>
        <v>1871.2105289316942</v>
      </c>
      <c r="AI9" s="205">
        <f t="shared" si="6"/>
        <v>1871.2105289316942</v>
      </c>
      <c r="AJ9" s="205">
        <f t="shared" si="6"/>
        <v>1871.2105289316942</v>
      </c>
      <c r="AK9" s="205">
        <f t="shared" si="6"/>
        <v>1871.2105289316942</v>
      </c>
      <c r="AL9" s="205">
        <f t="shared" si="7"/>
        <v>1871.2105289316942</v>
      </c>
      <c r="AM9" s="205">
        <f t="shared" si="7"/>
        <v>1871.2105289316942</v>
      </c>
      <c r="AN9" s="205">
        <f t="shared" si="7"/>
        <v>1871.2105289316942</v>
      </c>
      <c r="AO9" s="205">
        <f t="shared" si="7"/>
        <v>1871.2105289316942</v>
      </c>
      <c r="AP9" s="205">
        <f t="shared" si="7"/>
        <v>1871.2105289316942</v>
      </c>
      <c r="AQ9" s="205">
        <f t="shared" si="7"/>
        <v>1871.2105289316942</v>
      </c>
      <c r="AR9" s="205">
        <f t="shared" si="7"/>
        <v>1871.2105289316942</v>
      </c>
      <c r="AS9" s="205">
        <f t="shared" si="7"/>
        <v>1871.2105289316942</v>
      </c>
      <c r="AT9" s="205">
        <f t="shared" si="7"/>
        <v>1247.473685954463</v>
      </c>
      <c r="AU9" s="205">
        <f t="shared" si="7"/>
        <v>1247.473685954463</v>
      </c>
      <c r="AV9" s="205">
        <f t="shared" si="7"/>
        <v>1247.473685954463</v>
      </c>
      <c r="AW9" s="205">
        <f t="shared" si="7"/>
        <v>1247.473685954463</v>
      </c>
      <c r="AX9" s="205">
        <f t="shared" si="1"/>
        <v>1247.473685954463</v>
      </c>
      <c r="AY9" s="205">
        <f t="shared" si="1"/>
        <v>1247.473685954463</v>
      </c>
      <c r="AZ9" s="205">
        <f t="shared" si="1"/>
        <v>1247.473685954463</v>
      </c>
      <c r="BA9" s="205">
        <f t="shared" si="1"/>
        <v>1247.473685954463</v>
      </c>
      <c r="BB9" s="205">
        <f t="shared" si="1"/>
        <v>1247.473685954463</v>
      </c>
      <c r="BC9" s="205">
        <f t="shared" si="1"/>
        <v>1247.473685954463</v>
      </c>
      <c r="BD9" s="205">
        <f t="shared" si="1"/>
        <v>1247.473685954463</v>
      </c>
      <c r="BE9" s="205">
        <f t="shared" si="1"/>
        <v>1247.473685954463</v>
      </c>
      <c r="BF9" s="205">
        <f t="shared" si="1"/>
        <v>1247.473685954463</v>
      </c>
      <c r="BG9" s="205">
        <f t="shared" si="1"/>
        <v>1247.473685954463</v>
      </c>
      <c r="BH9" s="205">
        <f t="shared" si="1"/>
        <v>1247.473685954463</v>
      </c>
      <c r="BI9" s="205">
        <f t="shared" si="1"/>
        <v>1247.473685954463</v>
      </c>
      <c r="BJ9" s="205">
        <f t="shared" si="1"/>
        <v>1247.473685954463</v>
      </c>
      <c r="BK9" s="205">
        <f t="shared" si="1"/>
        <v>1247.473685954463</v>
      </c>
      <c r="BL9" s="205">
        <f t="shared" si="1"/>
        <v>1247.473685954463</v>
      </c>
      <c r="BM9" s="205">
        <f t="shared" si="1"/>
        <v>1247.473685954463</v>
      </c>
      <c r="BN9" s="205">
        <f t="shared" si="1"/>
        <v>1247.473685954463</v>
      </c>
      <c r="BO9" s="205">
        <f t="shared" si="1"/>
        <v>1247.473685954463</v>
      </c>
      <c r="BP9" s="205">
        <f t="shared" si="1"/>
        <v>1247.473685954463</v>
      </c>
      <c r="BQ9" s="205">
        <f t="shared" si="1"/>
        <v>1247.473685954463</v>
      </c>
      <c r="BR9" s="205">
        <f t="shared" si="1"/>
        <v>1247.473685954463</v>
      </c>
      <c r="BS9" s="205">
        <f t="shared" si="1"/>
        <v>1247.473685954463</v>
      </c>
      <c r="BT9" s="205">
        <f t="shared" si="1"/>
        <v>1247.473685954463</v>
      </c>
      <c r="BU9" s="205">
        <f t="shared" si="1"/>
        <v>1247.473685954463</v>
      </c>
      <c r="BV9" s="205">
        <f t="shared" si="1"/>
        <v>1247.473685954463</v>
      </c>
      <c r="BW9" s="205">
        <f t="shared" si="1"/>
        <v>1247.473685954463</v>
      </c>
      <c r="BX9" s="205">
        <f t="shared" si="1"/>
        <v>1247.473685954463</v>
      </c>
      <c r="BY9" s="205">
        <f t="shared" si="1"/>
        <v>1247.473685954463</v>
      </c>
      <c r="BZ9" s="205">
        <f t="shared" si="1"/>
        <v>1247.473685954463</v>
      </c>
      <c r="CA9" s="205">
        <f t="shared" si="2"/>
        <v>1247.473685954463</v>
      </c>
      <c r="CB9" s="205">
        <f t="shared" si="2"/>
        <v>1247.473685954463</v>
      </c>
      <c r="CC9" s="205">
        <f t="shared" si="2"/>
        <v>1247.473685954463</v>
      </c>
      <c r="CD9" s="205">
        <f t="shared" si="2"/>
        <v>1247.473685954463</v>
      </c>
      <c r="CE9" s="205">
        <f t="shared" si="2"/>
        <v>1247.473685954463</v>
      </c>
      <c r="CF9" s="205">
        <f t="shared" si="2"/>
        <v>1247.473685954463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58294.643356348221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58294.643356348221</v>
      </c>
      <c r="CH10" s="205">
        <f t="shared" si="2"/>
        <v>58294.643356348221</v>
      </c>
      <c r="CI10" s="205">
        <f t="shared" si="2"/>
        <v>58294.643356348221</v>
      </c>
      <c r="CJ10" s="205">
        <f t="shared" si="2"/>
        <v>58294.643356348221</v>
      </c>
      <c r="CK10" s="205">
        <f t="shared" si="2"/>
        <v>58294.643356348221</v>
      </c>
      <c r="CL10" s="205">
        <f t="shared" si="2"/>
        <v>58294.643356348221</v>
      </c>
      <c r="CM10" s="205">
        <f t="shared" si="2"/>
        <v>58294.643356348221</v>
      </c>
      <c r="CN10" s="205">
        <f t="shared" si="2"/>
        <v>58294.643356348221</v>
      </c>
      <c r="CO10" s="205">
        <f t="shared" si="2"/>
        <v>58294.643356348221</v>
      </c>
      <c r="CP10" s="205">
        <f t="shared" si="2"/>
        <v>58294.643356348221</v>
      </c>
      <c r="CQ10" s="205">
        <f t="shared" si="2"/>
        <v>58294.643356348221</v>
      </c>
      <c r="CR10" s="205">
        <f t="shared" si="2"/>
        <v>58294.643356348221</v>
      </c>
      <c r="CS10" s="205">
        <f t="shared" si="3"/>
        <v>58294.643356348221</v>
      </c>
      <c r="CT10" s="205">
        <f t="shared" si="3"/>
        <v>58294.643356348221</v>
      </c>
      <c r="CU10" s="205">
        <f t="shared" si="3"/>
        <v>58294.643356348221</v>
      </c>
      <c r="CV10" s="205">
        <f t="shared" si="3"/>
        <v>58294.643356348221</v>
      </c>
      <c r="CW10" s="205">
        <f t="shared" si="3"/>
        <v>58294.643356348221</v>
      </c>
      <c r="CX10" s="205">
        <f t="shared" si="3"/>
        <v>58294.643356348221</v>
      </c>
      <c r="CY10" s="205">
        <f t="shared" si="3"/>
        <v>58294.643356348221</v>
      </c>
      <c r="CZ10" s="205">
        <f t="shared" si="3"/>
        <v>58294.643356348221</v>
      </c>
      <c r="DA10" s="205">
        <f t="shared" si="3"/>
        <v>58294.643356348221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3234.1910376597189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3234.1910376597189</v>
      </c>
      <c r="AU12" s="205">
        <f t="shared" si="7"/>
        <v>3234.1910376597189</v>
      </c>
      <c r="AV12" s="205">
        <f t="shared" si="7"/>
        <v>3234.1910376597189</v>
      </c>
      <c r="AW12" s="205">
        <f t="shared" si="7"/>
        <v>3234.1910376597189</v>
      </c>
      <c r="AX12" s="205">
        <f t="shared" si="8"/>
        <v>3234.1910376597189</v>
      </c>
      <c r="AY12" s="205">
        <f t="shared" si="8"/>
        <v>3234.1910376597189</v>
      </c>
      <c r="AZ12" s="205">
        <f t="shared" si="8"/>
        <v>3234.1910376597189</v>
      </c>
      <c r="BA12" s="205">
        <f t="shared" si="8"/>
        <v>3234.1910376597189</v>
      </c>
      <c r="BB12" s="205">
        <f t="shared" si="8"/>
        <v>3234.1910376597189</v>
      </c>
      <c r="BC12" s="205">
        <f t="shared" si="8"/>
        <v>3234.1910376597189</v>
      </c>
      <c r="BD12" s="205">
        <f t="shared" si="8"/>
        <v>3234.1910376597189</v>
      </c>
      <c r="BE12" s="205">
        <f t="shared" si="8"/>
        <v>3234.1910376597189</v>
      </c>
      <c r="BF12" s="205">
        <f t="shared" si="8"/>
        <v>3234.1910376597189</v>
      </c>
      <c r="BG12" s="205">
        <f t="shared" si="8"/>
        <v>3234.1910376597189</v>
      </c>
      <c r="BH12" s="205">
        <f t="shared" si="8"/>
        <v>3234.1910376597189</v>
      </c>
      <c r="BI12" s="205">
        <f t="shared" si="8"/>
        <v>3234.1910376597189</v>
      </c>
      <c r="BJ12" s="205">
        <f t="shared" si="8"/>
        <v>3234.1910376597189</v>
      </c>
      <c r="BK12" s="205">
        <f t="shared" si="8"/>
        <v>3234.1910376597189</v>
      </c>
      <c r="BL12" s="205">
        <f t="shared" si="8"/>
        <v>3234.1910376597189</v>
      </c>
      <c r="BM12" s="205">
        <f t="shared" si="8"/>
        <v>3234.1910376597189</v>
      </c>
      <c r="BN12" s="205">
        <f t="shared" si="8"/>
        <v>3234.1910376597189</v>
      </c>
      <c r="BO12" s="205">
        <f t="shared" si="8"/>
        <v>3234.1910376597189</v>
      </c>
      <c r="BP12" s="205">
        <f t="shared" si="8"/>
        <v>3234.1910376597189</v>
      </c>
      <c r="BQ12" s="205">
        <f t="shared" si="8"/>
        <v>3234.1910376597189</v>
      </c>
      <c r="BR12" s="205">
        <f t="shared" si="8"/>
        <v>3234.1910376597189</v>
      </c>
      <c r="BS12" s="205">
        <f t="shared" si="8"/>
        <v>3234.1910376597189</v>
      </c>
      <c r="BT12" s="205">
        <f t="shared" si="8"/>
        <v>3234.1910376597189</v>
      </c>
      <c r="BU12" s="205">
        <f t="shared" si="8"/>
        <v>3234.1910376597189</v>
      </c>
      <c r="BV12" s="205">
        <f t="shared" si="8"/>
        <v>3234.1910376597189</v>
      </c>
      <c r="BW12" s="205">
        <f t="shared" si="8"/>
        <v>3234.1910376597189</v>
      </c>
      <c r="BX12" s="205">
        <f t="shared" si="8"/>
        <v>3234.1910376597189</v>
      </c>
      <c r="BY12" s="205">
        <f t="shared" si="8"/>
        <v>3234.1910376597189</v>
      </c>
      <c r="BZ12" s="205">
        <f t="shared" si="8"/>
        <v>3234.1910376597189</v>
      </c>
      <c r="CA12" s="205">
        <f t="shared" si="2"/>
        <v>3234.1910376597189</v>
      </c>
      <c r="CB12" s="205">
        <f t="shared" si="2"/>
        <v>3234.1910376597189</v>
      </c>
      <c r="CC12" s="205">
        <f t="shared" si="2"/>
        <v>3234.1910376597189</v>
      </c>
      <c r="CD12" s="205">
        <f t="shared" si="2"/>
        <v>3234.1910376597189</v>
      </c>
      <c r="CE12" s="205">
        <f t="shared" si="2"/>
        <v>3234.1910376597189</v>
      </c>
      <c r="CF12" s="205">
        <f t="shared" si="2"/>
        <v>3234.1910376597189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1586.5419027330825</v>
      </c>
      <c r="C13" s="204">
        <f>Income!C83</f>
        <v>1586.5419027330829</v>
      </c>
      <c r="D13" s="204">
        <f>Income!D83</f>
        <v>1450.5525967845322</v>
      </c>
      <c r="E13" s="204">
        <f>Income!E83</f>
        <v>0</v>
      </c>
      <c r="F13" s="205">
        <f t="shared" si="4"/>
        <v>1586.5419027330825</v>
      </c>
      <c r="G13" s="205">
        <f t="shared" si="4"/>
        <v>1586.5419027330825</v>
      </c>
      <c r="H13" s="205">
        <f t="shared" si="4"/>
        <v>1586.5419027330825</v>
      </c>
      <c r="I13" s="205">
        <f t="shared" si="4"/>
        <v>1586.5419027330825</v>
      </c>
      <c r="J13" s="205">
        <f t="shared" si="4"/>
        <v>1586.5419027330825</v>
      </c>
      <c r="K13" s="205">
        <f t="shared" si="4"/>
        <v>1586.5419027330825</v>
      </c>
      <c r="L13" s="205">
        <f t="shared" si="4"/>
        <v>1586.5419027330825</v>
      </c>
      <c r="M13" s="205">
        <f t="shared" si="4"/>
        <v>1586.5419027330825</v>
      </c>
      <c r="N13" s="205">
        <f t="shared" si="4"/>
        <v>1586.5419027330825</v>
      </c>
      <c r="O13" s="205">
        <f t="shared" si="4"/>
        <v>1586.5419027330825</v>
      </c>
      <c r="P13" s="205">
        <f t="shared" si="4"/>
        <v>1586.5419027330825</v>
      </c>
      <c r="Q13" s="205">
        <f t="shared" si="4"/>
        <v>1586.5419027330825</v>
      </c>
      <c r="R13" s="205">
        <f t="shared" si="4"/>
        <v>1586.5419027330825</v>
      </c>
      <c r="S13" s="205">
        <f t="shared" si="4"/>
        <v>1586.5419027330825</v>
      </c>
      <c r="T13" s="205">
        <f t="shared" si="4"/>
        <v>1586.5419027330825</v>
      </c>
      <c r="U13" s="205">
        <f t="shared" si="4"/>
        <v>1586.5419027330825</v>
      </c>
      <c r="V13" s="205">
        <f t="shared" si="6"/>
        <v>1586.5419027330825</v>
      </c>
      <c r="W13" s="205">
        <f t="shared" si="6"/>
        <v>1586.5419027330825</v>
      </c>
      <c r="X13" s="205">
        <f t="shared" si="6"/>
        <v>1586.5419027330825</v>
      </c>
      <c r="Y13" s="205">
        <f t="shared" si="6"/>
        <v>1586.5419027330825</v>
      </c>
      <c r="Z13" s="205">
        <f t="shared" si="6"/>
        <v>1586.5419027330825</v>
      </c>
      <c r="AA13" s="205">
        <f t="shared" si="6"/>
        <v>1586.5419027330825</v>
      </c>
      <c r="AB13" s="205">
        <f t="shared" si="6"/>
        <v>1586.5419027330825</v>
      </c>
      <c r="AC13" s="205">
        <f t="shared" si="6"/>
        <v>1586.5419027330825</v>
      </c>
      <c r="AD13" s="205">
        <f t="shared" si="6"/>
        <v>1586.5419027330825</v>
      </c>
      <c r="AE13" s="205">
        <f t="shared" si="6"/>
        <v>1586.5419027330825</v>
      </c>
      <c r="AF13" s="205">
        <f t="shared" si="6"/>
        <v>1586.5419027330825</v>
      </c>
      <c r="AG13" s="205">
        <f t="shared" si="6"/>
        <v>1586.5419027330825</v>
      </c>
      <c r="AH13" s="205">
        <f t="shared" si="6"/>
        <v>1586.5419027330825</v>
      </c>
      <c r="AI13" s="205">
        <f t="shared" si="6"/>
        <v>1586.5419027330825</v>
      </c>
      <c r="AJ13" s="205">
        <f t="shared" si="6"/>
        <v>1586.5419027330825</v>
      </c>
      <c r="AK13" s="205">
        <f t="shared" si="6"/>
        <v>1586.5419027330825</v>
      </c>
      <c r="AL13" s="205">
        <f t="shared" si="7"/>
        <v>1586.5419027330825</v>
      </c>
      <c r="AM13" s="205">
        <f t="shared" si="7"/>
        <v>1586.5419027330825</v>
      </c>
      <c r="AN13" s="205">
        <f t="shared" si="7"/>
        <v>1586.5419027330825</v>
      </c>
      <c r="AO13" s="205">
        <f t="shared" si="7"/>
        <v>1586.5419027330825</v>
      </c>
      <c r="AP13" s="205">
        <f t="shared" si="7"/>
        <v>1586.5419027330825</v>
      </c>
      <c r="AQ13" s="205">
        <f t="shared" si="7"/>
        <v>1586.5419027330825</v>
      </c>
      <c r="AR13" s="205">
        <f t="shared" si="7"/>
        <v>1586.5419027330825</v>
      </c>
      <c r="AS13" s="205">
        <f t="shared" si="7"/>
        <v>1586.5419027330825</v>
      </c>
      <c r="AT13" s="205">
        <f t="shared" si="7"/>
        <v>1586.5419027330829</v>
      </c>
      <c r="AU13" s="205">
        <f t="shared" si="7"/>
        <v>1586.5419027330829</v>
      </c>
      <c r="AV13" s="205">
        <f t="shared" si="7"/>
        <v>1586.5419027330829</v>
      </c>
      <c r="AW13" s="205">
        <f t="shared" si="7"/>
        <v>1586.5419027330829</v>
      </c>
      <c r="AX13" s="205">
        <f t="shared" si="8"/>
        <v>1586.5419027330829</v>
      </c>
      <c r="AY13" s="205">
        <f t="shared" si="8"/>
        <v>1586.5419027330829</v>
      </c>
      <c r="AZ13" s="205">
        <f t="shared" si="8"/>
        <v>1586.5419027330829</v>
      </c>
      <c r="BA13" s="205">
        <f t="shared" si="8"/>
        <v>1586.5419027330829</v>
      </c>
      <c r="BB13" s="205">
        <f t="shared" si="8"/>
        <v>1586.5419027330829</v>
      </c>
      <c r="BC13" s="205">
        <f t="shared" si="8"/>
        <v>1586.5419027330829</v>
      </c>
      <c r="BD13" s="205">
        <f t="shared" si="8"/>
        <v>1586.5419027330829</v>
      </c>
      <c r="BE13" s="205">
        <f t="shared" si="8"/>
        <v>1586.5419027330829</v>
      </c>
      <c r="BF13" s="205">
        <f t="shared" si="8"/>
        <v>1586.5419027330829</v>
      </c>
      <c r="BG13" s="205">
        <f t="shared" si="8"/>
        <v>1586.5419027330829</v>
      </c>
      <c r="BH13" s="205">
        <f t="shared" si="8"/>
        <v>1586.5419027330829</v>
      </c>
      <c r="BI13" s="205">
        <f t="shared" si="8"/>
        <v>1586.5419027330829</v>
      </c>
      <c r="BJ13" s="205">
        <f t="shared" si="8"/>
        <v>1586.5419027330829</v>
      </c>
      <c r="BK13" s="205">
        <f t="shared" si="8"/>
        <v>1586.5419027330829</v>
      </c>
      <c r="BL13" s="205">
        <f t="shared" si="8"/>
        <v>1586.5419027330829</v>
      </c>
      <c r="BM13" s="205">
        <f t="shared" si="8"/>
        <v>1586.5419027330829</v>
      </c>
      <c r="BN13" s="205">
        <f t="shared" si="8"/>
        <v>1586.5419027330829</v>
      </c>
      <c r="BO13" s="205">
        <f t="shared" si="8"/>
        <v>1586.5419027330829</v>
      </c>
      <c r="BP13" s="205">
        <f t="shared" si="8"/>
        <v>1586.5419027330829</v>
      </c>
      <c r="BQ13" s="205">
        <f t="shared" si="8"/>
        <v>1586.5419027330829</v>
      </c>
      <c r="BR13" s="205">
        <f t="shared" si="8"/>
        <v>1586.5419027330829</v>
      </c>
      <c r="BS13" s="205">
        <f t="shared" si="8"/>
        <v>1586.5419027330829</v>
      </c>
      <c r="BT13" s="205">
        <f t="shared" si="8"/>
        <v>1586.5419027330829</v>
      </c>
      <c r="BU13" s="205">
        <f t="shared" si="8"/>
        <v>1586.5419027330829</v>
      </c>
      <c r="BV13" s="205">
        <f t="shared" si="8"/>
        <v>1586.5419027330829</v>
      </c>
      <c r="BW13" s="205">
        <f t="shared" si="8"/>
        <v>1586.5419027330829</v>
      </c>
      <c r="BX13" s="205">
        <f t="shared" si="8"/>
        <v>1586.5419027330829</v>
      </c>
      <c r="BY13" s="205">
        <f t="shared" si="8"/>
        <v>1586.5419027330829</v>
      </c>
      <c r="BZ13" s="205">
        <f t="shared" si="8"/>
        <v>1586.5419027330829</v>
      </c>
      <c r="CA13" s="205">
        <f t="shared" si="2"/>
        <v>1586.5419027330829</v>
      </c>
      <c r="CB13" s="205">
        <f t="shared" si="2"/>
        <v>1586.5419027330829</v>
      </c>
      <c r="CC13" s="205">
        <f t="shared" si="2"/>
        <v>1586.5419027330829</v>
      </c>
      <c r="CD13" s="205">
        <f t="shared" si="2"/>
        <v>1586.5419027330829</v>
      </c>
      <c r="CE13" s="205">
        <f t="shared" si="2"/>
        <v>1586.5419027330829</v>
      </c>
      <c r="CF13" s="205">
        <f t="shared" si="2"/>
        <v>1586.5419027330829</v>
      </c>
      <c r="CG13" s="205">
        <f t="shared" si="2"/>
        <v>1450.5525967845322</v>
      </c>
      <c r="CH13" s="205">
        <f t="shared" si="2"/>
        <v>1450.5525967845322</v>
      </c>
      <c r="CI13" s="205">
        <f t="shared" si="2"/>
        <v>1450.5525967845322</v>
      </c>
      <c r="CJ13" s="205">
        <f t="shared" si="2"/>
        <v>1450.5525967845322</v>
      </c>
      <c r="CK13" s="205">
        <f t="shared" si="2"/>
        <v>1450.5525967845322</v>
      </c>
      <c r="CL13" s="205">
        <f t="shared" si="2"/>
        <v>1450.5525967845322</v>
      </c>
      <c r="CM13" s="205">
        <f t="shared" si="2"/>
        <v>1450.5525967845322</v>
      </c>
      <c r="CN13" s="205">
        <f t="shared" si="2"/>
        <v>1450.5525967845322</v>
      </c>
      <c r="CO13" s="205">
        <f t="shared" si="2"/>
        <v>1450.5525967845322</v>
      </c>
      <c r="CP13" s="205">
        <f t="shared" si="2"/>
        <v>1450.5525967845322</v>
      </c>
      <c r="CQ13" s="205">
        <f t="shared" si="2"/>
        <v>1450.5525967845322</v>
      </c>
      <c r="CR13" s="205">
        <f t="shared" si="2"/>
        <v>1450.5525967845322</v>
      </c>
      <c r="CS13" s="205">
        <f t="shared" si="3"/>
        <v>1450.5525967845322</v>
      </c>
      <c r="CT13" s="205">
        <f t="shared" si="3"/>
        <v>1450.5525967845322</v>
      </c>
      <c r="CU13" s="205">
        <f t="shared" si="3"/>
        <v>1450.5525967845322</v>
      </c>
      <c r="CV13" s="205">
        <f t="shared" si="3"/>
        <v>1450.5525967845322</v>
      </c>
      <c r="CW13" s="205">
        <f t="shared" si="3"/>
        <v>1450.5525967845322</v>
      </c>
      <c r="CX13" s="205">
        <f t="shared" si="3"/>
        <v>1450.5525967845322</v>
      </c>
      <c r="CY13" s="205">
        <f t="shared" si="3"/>
        <v>1450.5525967845322</v>
      </c>
      <c r="CZ13" s="205">
        <f t="shared" si="3"/>
        <v>1450.5525967845322</v>
      </c>
      <c r="DA13" s="205">
        <f t="shared" si="3"/>
        <v>1450.5525967845322</v>
      </c>
      <c r="DB13" s="205"/>
    </row>
    <row r="14" spans="1:106">
      <c r="A14" s="202" t="str">
        <f>Income!A85</f>
        <v>Cash transfer - official</v>
      </c>
      <c r="B14" s="204">
        <f>Income!B85</f>
        <v>24769.2830755625</v>
      </c>
      <c r="C14" s="204">
        <f>Income!C85</f>
        <v>24928.682490990021</v>
      </c>
      <c r="D14" s="204">
        <f>Income!D85</f>
        <v>26311.794188829994</v>
      </c>
      <c r="E14" s="204">
        <f>Income!E85</f>
        <v>0</v>
      </c>
      <c r="F14" s="205">
        <f t="shared" si="4"/>
        <v>24769.2830755625</v>
      </c>
      <c r="G14" s="205">
        <f t="shared" si="4"/>
        <v>24769.2830755625</v>
      </c>
      <c r="H14" s="205">
        <f t="shared" si="4"/>
        <v>24769.2830755625</v>
      </c>
      <c r="I14" s="205">
        <f t="shared" si="4"/>
        <v>24769.2830755625</v>
      </c>
      <c r="J14" s="205">
        <f t="shared" si="4"/>
        <v>24769.2830755625</v>
      </c>
      <c r="K14" s="205">
        <f t="shared" si="4"/>
        <v>24769.2830755625</v>
      </c>
      <c r="L14" s="205">
        <f t="shared" si="4"/>
        <v>24769.2830755625</v>
      </c>
      <c r="M14" s="205">
        <f t="shared" si="4"/>
        <v>24769.2830755625</v>
      </c>
      <c r="N14" s="205">
        <f t="shared" si="4"/>
        <v>24769.2830755625</v>
      </c>
      <c r="O14" s="205">
        <f t="shared" si="4"/>
        <v>24769.2830755625</v>
      </c>
      <c r="P14" s="205">
        <f t="shared" si="4"/>
        <v>24769.2830755625</v>
      </c>
      <c r="Q14" s="205">
        <f t="shared" si="4"/>
        <v>24769.2830755625</v>
      </c>
      <c r="R14" s="205">
        <f t="shared" si="4"/>
        <v>24769.2830755625</v>
      </c>
      <c r="S14" s="205">
        <f t="shared" si="4"/>
        <v>24769.2830755625</v>
      </c>
      <c r="T14" s="205">
        <f t="shared" si="4"/>
        <v>24769.2830755625</v>
      </c>
      <c r="U14" s="205">
        <f t="shared" si="4"/>
        <v>24769.2830755625</v>
      </c>
      <c r="V14" s="205">
        <f t="shared" si="6"/>
        <v>24769.2830755625</v>
      </c>
      <c r="W14" s="205">
        <f t="shared" si="6"/>
        <v>24769.2830755625</v>
      </c>
      <c r="X14" s="205">
        <f t="shared" si="6"/>
        <v>24769.2830755625</v>
      </c>
      <c r="Y14" s="205">
        <f t="shared" si="6"/>
        <v>24769.2830755625</v>
      </c>
      <c r="Z14" s="205">
        <f t="shared" si="6"/>
        <v>24769.2830755625</v>
      </c>
      <c r="AA14" s="205">
        <f t="shared" si="6"/>
        <v>24769.2830755625</v>
      </c>
      <c r="AB14" s="205">
        <f t="shared" si="6"/>
        <v>24769.2830755625</v>
      </c>
      <c r="AC14" s="205">
        <f t="shared" si="6"/>
        <v>24769.2830755625</v>
      </c>
      <c r="AD14" s="205">
        <f t="shared" si="6"/>
        <v>24769.2830755625</v>
      </c>
      <c r="AE14" s="205">
        <f t="shared" si="6"/>
        <v>24769.2830755625</v>
      </c>
      <c r="AF14" s="205">
        <f t="shared" si="6"/>
        <v>24769.2830755625</v>
      </c>
      <c r="AG14" s="205">
        <f t="shared" si="6"/>
        <v>24769.2830755625</v>
      </c>
      <c r="AH14" s="205">
        <f t="shared" si="6"/>
        <v>24769.2830755625</v>
      </c>
      <c r="AI14" s="205">
        <f t="shared" si="6"/>
        <v>24769.2830755625</v>
      </c>
      <c r="AJ14" s="205">
        <f t="shared" si="6"/>
        <v>24769.2830755625</v>
      </c>
      <c r="AK14" s="205">
        <f t="shared" si="6"/>
        <v>24769.2830755625</v>
      </c>
      <c r="AL14" s="205">
        <f t="shared" si="7"/>
        <v>24769.2830755625</v>
      </c>
      <c r="AM14" s="205">
        <f t="shared" si="7"/>
        <v>24769.2830755625</v>
      </c>
      <c r="AN14" s="205">
        <f t="shared" si="7"/>
        <v>24769.2830755625</v>
      </c>
      <c r="AO14" s="205">
        <f t="shared" si="7"/>
        <v>24769.2830755625</v>
      </c>
      <c r="AP14" s="205">
        <f t="shared" si="7"/>
        <v>24769.2830755625</v>
      </c>
      <c r="AQ14" s="205">
        <f t="shared" si="7"/>
        <v>24769.2830755625</v>
      </c>
      <c r="AR14" s="205">
        <f t="shared" si="7"/>
        <v>24769.2830755625</v>
      </c>
      <c r="AS14" s="205">
        <f t="shared" si="7"/>
        <v>24769.2830755625</v>
      </c>
      <c r="AT14" s="205">
        <f t="shared" si="7"/>
        <v>24928.682490990021</v>
      </c>
      <c r="AU14" s="205">
        <f t="shared" si="7"/>
        <v>24928.682490990021</v>
      </c>
      <c r="AV14" s="205">
        <f t="shared" si="7"/>
        <v>24928.682490990021</v>
      </c>
      <c r="AW14" s="205">
        <f t="shared" si="7"/>
        <v>24928.682490990021</v>
      </c>
      <c r="AX14" s="205">
        <f t="shared" si="7"/>
        <v>24928.682490990021</v>
      </c>
      <c r="AY14" s="205">
        <f t="shared" si="7"/>
        <v>24928.682490990021</v>
      </c>
      <c r="AZ14" s="205">
        <f t="shared" si="7"/>
        <v>24928.682490990021</v>
      </c>
      <c r="BA14" s="205">
        <f t="shared" si="7"/>
        <v>24928.682490990021</v>
      </c>
      <c r="BB14" s="205">
        <f t="shared" si="8"/>
        <v>24928.682490990021</v>
      </c>
      <c r="BC14" s="205">
        <f t="shared" si="8"/>
        <v>24928.682490990021</v>
      </c>
      <c r="BD14" s="205">
        <f t="shared" si="8"/>
        <v>24928.682490990021</v>
      </c>
      <c r="BE14" s="205">
        <f t="shared" si="8"/>
        <v>24928.682490990021</v>
      </c>
      <c r="BF14" s="205">
        <f t="shared" si="8"/>
        <v>24928.682490990021</v>
      </c>
      <c r="BG14" s="205">
        <f t="shared" si="8"/>
        <v>24928.682490990021</v>
      </c>
      <c r="BH14" s="205">
        <f t="shared" si="8"/>
        <v>24928.682490990021</v>
      </c>
      <c r="BI14" s="205">
        <f t="shared" si="8"/>
        <v>24928.682490990021</v>
      </c>
      <c r="BJ14" s="205">
        <f t="shared" si="8"/>
        <v>24928.682490990021</v>
      </c>
      <c r="BK14" s="205">
        <f t="shared" si="8"/>
        <v>24928.682490990021</v>
      </c>
      <c r="BL14" s="205">
        <f t="shared" si="8"/>
        <v>24928.682490990021</v>
      </c>
      <c r="BM14" s="205">
        <f t="shared" si="8"/>
        <v>24928.682490990021</v>
      </c>
      <c r="BN14" s="205">
        <f t="shared" si="8"/>
        <v>24928.682490990021</v>
      </c>
      <c r="BO14" s="205">
        <f t="shared" si="8"/>
        <v>24928.682490990021</v>
      </c>
      <c r="BP14" s="205">
        <f t="shared" si="8"/>
        <v>24928.682490990021</v>
      </c>
      <c r="BQ14" s="205">
        <f t="shared" si="8"/>
        <v>24928.682490990021</v>
      </c>
      <c r="BR14" s="205">
        <f t="shared" si="8"/>
        <v>24928.682490990021</v>
      </c>
      <c r="BS14" s="205">
        <f t="shared" si="8"/>
        <v>24928.682490990021</v>
      </c>
      <c r="BT14" s="205">
        <f t="shared" si="8"/>
        <v>24928.682490990021</v>
      </c>
      <c r="BU14" s="205">
        <f t="shared" si="8"/>
        <v>24928.682490990021</v>
      </c>
      <c r="BV14" s="205">
        <f t="shared" si="8"/>
        <v>24928.682490990021</v>
      </c>
      <c r="BW14" s="205">
        <f t="shared" si="8"/>
        <v>24928.682490990021</v>
      </c>
      <c r="BX14" s="205">
        <f t="shared" si="8"/>
        <v>24928.682490990021</v>
      </c>
      <c r="BY14" s="205">
        <f t="shared" si="8"/>
        <v>24928.682490990021</v>
      </c>
      <c r="BZ14" s="205">
        <f t="shared" si="8"/>
        <v>24928.682490990021</v>
      </c>
      <c r="CA14" s="205">
        <f t="shared" si="2"/>
        <v>24928.682490990021</v>
      </c>
      <c r="CB14" s="205">
        <f t="shared" si="2"/>
        <v>24928.682490990021</v>
      </c>
      <c r="CC14" s="205">
        <f t="shared" si="2"/>
        <v>24928.682490990021</v>
      </c>
      <c r="CD14" s="205">
        <f t="shared" si="2"/>
        <v>24928.682490990021</v>
      </c>
      <c r="CE14" s="205">
        <f t="shared" si="2"/>
        <v>24928.682490990021</v>
      </c>
      <c r="CF14" s="205">
        <f t="shared" si="2"/>
        <v>24928.682490990021</v>
      </c>
      <c r="CG14" s="205">
        <f t="shared" si="2"/>
        <v>26311.794188829994</v>
      </c>
      <c r="CH14" s="205">
        <f t="shared" si="2"/>
        <v>26311.794188829994</v>
      </c>
      <c r="CI14" s="205">
        <f t="shared" si="2"/>
        <v>26311.794188829994</v>
      </c>
      <c r="CJ14" s="205">
        <f t="shared" si="2"/>
        <v>26311.794188829994</v>
      </c>
      <c r="CK14" s="205">
        <f t="shared" si="2"/>
        <v>26311.794188829994</v>
      </c>
      <c r="CL14" s="205">
        <f t="shared" si="2"/>
        <v>26311.794188829994</v>
      </c>
      <c r="CM14" s="205">
        <f t="shared" si="2"/>
        <v>26311.794188829994</v>
      </c>
      <c r="CN14" s="205">
        <f t="shared" si="2"/>
        <v>26311.794188829994</v>
      </c>
      <c r="CO14" s="205">
        <f t="shared" si="2"/>
        <v>26311.794188829994</v>
      </c>
      <c r="CP14" s="205">
        <f t="shared" si="2"/>
        <v>26311.794188829994</v>
      </c>
      <c r="CQ14" s="205">
        <f t="shared" si="2"/>
        <v>26311.794188829994</v>
      </c>
      <c r="CR14" s="205">
        <f t="shared" si="2"/>
        <v>26311.794188829994</v>
      </c>
      <c r="CS14" s="205">
        <f t="shared" si="3"/>
        <v>26311.794188829994</v>
      </c>
      <c r="CT14" s="205">
        <f t="shared" si="3"/>
        <v>26311.794188829994</v>
      </c>
      <c r="CU14" s="205">
        <f t="shared" si="3"/>
        <v>26311.794188829994</v>
      </c>
      <c r="CV14" s="205">
        <f t="shared" si="3"/>
        <v>26311.794188829994</v>
      </c>
      <c r="CW14" s="205">
        <f t="shared" si="3"/>
        <v>26311.794188829994</v>
      </c>
      <c r="CX14" s="205">
        <f t="shared" si="3"/>
        <v>26311.794188829994</v>
      </c>
      <c r="CY14" s="205">
        <f t="shared" si="3"/>
        <v>26311.794188829994</v>
      </c>
      <c r="CZ14" s="205">
        <f t="shared" si="3"/>
        <v>26311.794188829994</v>
      </c>
      <c r="DA14" s="205">
        <f t="shared" si="3"/>
        <v>26311.794188829994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43996.80804301898</v>
      </c>
      <c r="C16" s="204">
        <f>Income!C88</f>
        <v>55000.521754891401</v>
      </c>
      <c r="D16" s="204">
        <f>Income!D88</f>
        <v>107635.7336191347</v>
      </c>
      <c r="E16" s="204">
        <f>Income!E88</f>
        <v>0</v>
      </c>
      <c r="F16" s="205">
        <f t="shared" si="4"/>
        <v>43996.80804301898</v>
      </c>
      <c r="G16" s="205">
        <f t="shared" si="4"/>
        <v>43996.80804301898</v>
      </c>
      <c r="H16" s="205">
        <f t="shared" si="4"/>
        <v>43996.80804301898</v>
      </c>
      <c r="I16" s="205">
        <f t="shared" si="4"/>
        <v>43996.80804301898</v>
      </c>
      <c r="J16" s="205">
        <f t="shared" si="4"/>
        <v>43996.80804301898</v>
      </c>
      <c r="K16" s="205">
        <f t="shared" si="4"/>
        <v>43996.80804301898</v>
      </c>
      <c r="L16" s="205">
        <f t="shared" si="4"/>
        <v>43996.80804301898</v>
      </c>
      <c r="M16" s="205">
        <f t="shared" si="4"/>
        <v>43996.80804301898</v>
      </c>
      <c r="N16" s="205">
        <f t="shared" si="4"/>
        <v>43996.80804301898</v>
      </c>
      <c r="O16" s="205">
        <f t="shared" si="4"/>
        <v>43996.80804301898</v>
      </c>
      <c r="P16" s="205">
        <f t="shared" si="4"/>
        <v>43996.80804301898</v>
      </c>
      <c r="Q16" s="205">
        <f t="shared" si="4"/>
        <v>43996.80804301898</v>
      </c>
      <c r="R16" s="205">
        <f t="shared" si="4"/>
        <v>43996.80804301898</v>
      </c>
      <c r="S16" s="205">
        <f t="shared" si="4"/>
        <v>43996.80804301898</v>
      </c>
      <c r="T16" s="205">
        <f t="shared" si="4"/>
        <v>43996.80804301898</v>
      </c>
      <c r="U16" s="205">
        <f t="shared" si="4"/>
        <v>43996.80804301898</v>
      </c>
      <c r="V16" s="205">
        <f t="shared" si="6"/>
        <v>43996.80804301898</v>
      </c>
      <c r="W16" s="205">
        <f t="shared" si="6"/>
        <v>43996.80804301898</v>
      </c>
      <c r="X16" s="205">
        <f t="shared" si="6"/>
        <v>43996.80804301898</v>
      </c>
      <c r="Y16" s="205">
        <f t="shared" si="6"/>
        <v>43996.80804301898</v>
      </c>
      <c r="Z16" s="205">
        <f t="shared" si="6"/>
        <v>43996.80804301898</v>
      </c>
      <c r="AA16" s="205">
        <f t="shared" si="6"/>
        <v>43996.80804301898</v>
      </c>
      <c r="AB16" s="205">
        <f t="shared" si="6"/>
        <v>43996.80804301898</v>
      </c>
      <c r="AC16" s="205">
        <f t="shared" si="6"/>
        <v>43996.80804301898</v>
      </c>
      <c r="AD16" s="205">
        <f t="shared" si="6"/>
        <v>43996.80804301898</v>
      </c>
      <c r="AE16" s="205">
        <f>IF(AE$2&lt;=($B$2+$C$2+$D$2),IF(AE$2&lt;=($B$2+$C$2),IF(AE$2&lt;=$B$2,$B16,$C16),$D16),$E16)</f>
        <v>43996.80804301898</v>
      </c>
      <c r="AF16" s="205">
        <f t="shared" si="6"/>
        <v>43996.80804301898</v>
      </c>
      <c r="AG16" s="205">
        <f t="shared" si="6"/>
        <v>43996.80804301898</v>
      </c>
      <c r="AH16" s="205">
        <f t="shared" si="6"/>
        <v>43996.80804301898</v>
      </c>
      <c r="AI16" s="205">
        <f t="shared" si="6"/>
        <v>43996.80804301898</v>
      </c>
      <c r="AJ16" s="205">
        <f t="shared" si="6"/>
        <v>43996.80804301898</v>
      </c>
      <c r="AK16" s="205">
        <f t="shared" si="6"/>
        <v>43996.80804301898</v>
      </c>
      <c r="AL16" s="205">
        <f t="shared" si="7"/>
        <v>43996.80804301898</v>
      </c>
      <c r="AM16" s="205">
        <f t="shared" si="7"/>
        <v>43996.80804301898</v>
      </c>
      <c r="AN16" s="205">
        <f t="shared" si="7"/>
        <v>43996.80804301898</v>
      </c>
      <c r="AO16" s="205">
        <f t="shared" si="7"/>
        <v>43996.80804301898</v>
      </c>
      <c r="AP16" s="205">
        <f t="shared" si="7"/>
        <v>43996.80804301898</v>
      </c>
      <c r="AQ16" s="205">
        <f t="shared" si="7"/>
        <v>43996.80804301898</v>
      </c>
      <c r="AR16" s="205">
        <f t="shared" si="7"/>
        <v>43996.80804301898</v>
      </c>
      <c r="AS16" s="205">
        <f t="shared" si="7"/>
        <v>43996.80804301898</v>
      </c>
      <c r="AT16" s="205">
        <f t="shared" si="7"/>
        <v>55000.521754891401</v>
      </c>
      <c r="AU16" s="205">
        <f t="shared" si="7"/>
        <v>55000.521754891401</v>
      </c>
      <c r="AV16" s="205">
        <f t="shared" si="7"/>
        <v>55000.521754891401</v>
      </c>
      <c r="AW16" s="205">
        <f t="shared" si="7"/>
        <v>55000.521754891401</v>
      </c>
      <c r="AX16" s="205">
        <f t="shared" si="8"/>
        <v>55000.521754891401</v>
      </c>
      <c r="AY16" s="205">
        <f t="shared" si="8"/>
        <v>55000.521754891401</v>
      </c>
      <c r="AZ16" s="205">
        <f t="shared" si="8"/>
        <v>55000.521754891401</v>
      </c>
      <c r="BA16" s="205">
        <f t="shared" si="8"/>
        <v>55000.521754891401</v>
      </c>
      <c r="BB16" s="205">
        <f t="shared" si="8"/>
        <v>55000.521754891401</v>
      </c>
      <c r="BC16" s="205">
        <f t="shared" si="8"/>
        <v>55000.521754891401</v>
      </c>
      <c r="BD16" s="205">
        <f t="shared" si="8"/>
        <v>55000.521754891401</v>
      </c>
      <c r="BE16" s="205">
        <f t="shared" si="8"/>
        <v>55000.521754891401</v>
      </c>
      <c r="BF16" s="205">
        <f t="shared" si="8"/>
        <v>55000.521754891401</v>
      </c>
      <c r="BG16" s="205">
        <f t="shared" si="8"/>
        <v>55000.521754891401</v>
      </c>
      <c r="BH16" s="205">
        <f t="shared" si="8"/>
        <v>55000.521754891401</v>
      </c>
      <c r="BI16" s="205">
        <f t="shared" si="8"/>
        <v>55000.521754891401</v>
      </c>
      <c r="BJ16" s="205">
        <f t="shared" si="8"/>
        <v>55000.521754891401</v>
      </c>
      <c r="BK16" s="205">
        <f t="shared" si="8"/>
        <v>55000.521754891401</v>
      </c>
      <c r="BL16" s="205">
        <f t="shared" si="8"/>
        <v>55000.521754891401</v>
      </c>
      <c r="BM16" s="205">
        <f t="shared" si="8"/>
        <v>55000.521754891401</v>
      </c>
      <c r="BN16" s="205">
        <f t="shared" si="8"/>
        <v>55000.521754891401</v>
      </c>
      <c r="BO16" s="205">
        <f t="shared" si="8"/>
        <v>55000.521754891401</v>
      </c>
      <c r="BP16" s="205">
        <f t="shared" si="8"/>
        <v>55000.521754891401</v>
      </c>
      <c r="BQ16" s="205">
        <f t="shared" si="8"/>
        <v>55000.521754891401</v>
      </c>
      <c r="BR16" s="205">
        <f t="shared" si="8"/>
        <v>55000.521754891401</v>
      </c>
      <c r="BS16" s="205">
        <f t="shared" si="8"/>
        <v>55000.521754891401</v>
      </c>
      <c r="BT16" s="205">
        <f t="shared" si="8"/>
        <v>55000.521754891401</v>
      </c>
      <c r="BU16" s="205">
        <f t="shared" si="8"/>
        <v>55000.521754891401</v>
      </c>
      <c r="BV16" s="205">
        <f t="shared" si="8"/>
        <v>55000.521754891401</v>
      </c>
      <c r="BW16" s="205">
        <f t="shared" si="8"/>
        <v>55000.521754891401</v>
      </c>
      <c r="BX16" s="205">
        <f t="shared" si="8"/>
        <v>55000.521754891401</v>
      </c>
      <c r="BY16" s="205">
        <f t="shared" si="8"/>
        <v>55000.521754891401</v>
      </c>
      <c r="BZ16" s="205">
        <f t="shared" si="8"/>
        <v>55000.521754891401</v>
      </c>
      <c r="CA16" s="205">
        <f t="shared" ref="CA16:CB18" si="10">IF(CA$2&lt;=($B$2+$C$2+$D$2),IF(CA$2&lt;=($B$2+$C$2),IF(CA$2&lt;=$B$2,$B16,$C16),$D16),$E16)</f>
        <v>55000.521754891401</v>
      </c>
      <c r="CB16" s="205">
        <f t="shared" si="10"/>
        <v>55000.521754891401</v>
      </c>
      <c r="CC16" s="205">
        <f t="shared" si="9"/>
        <v>55000.521754891401</v>
      </c>
      <c r="CD16" s="205">
        <f t="shared" si="9"/>
        <v>55000.521754891401</v>
      </c>
      <c r="CE16" s="205">
        <f t="shared" si="9"/>
        <v>55000.521754891401</v>
      </c>
      <c r="CF16" s="205">
        <f t="shared" si="9"/>
        <v>55000.521754891401</v>
      </c>
      <c r="CG16" s="205">
        <f t="shared" si="9"/>
        <v>107635.7336191347</v>
      </c>
      <c r="CH16" s="205">
        <f t="shared" si="9"/>
        <v>107635.7336191347</v>
      </c>
      <c r="CI16" s="205">
        <f t="shared" si="9"/>
        <v>107635.7336191347</v>
      </c>
      <c r="CJ16" s="205">
        <f t="shared" si="9"/>
        <v>107635.7336191347</v>
      </c>
      <c r="CK16" s="205">
        <f t="shared" si="9"/>
        <v>107635.7336191347</v>
      </c>
      <c r="CL16" s="205">
        <f t="shared" si="9"/>
        <v>107635.7336191347</v>
      </c>
      <c r="CM16" s="205">
        <f t="shared" si="9"/>
        <v>107635.7336191347</v>
      </c>
      <c r="CN16" s="205">
        <f t="shared" si="9"/>
        <v>107635.7336191347</v>
      </c>
      <c r="CO16" s="205">
        <f t="shared" si="9"/>
        <v>107635.7336191347</v>
      </c>
      <c r="CP16" s="205">
        <f t="shared" si="9"/>
        <v>107635.7336191347</v>
      </c>
      <c r="CQ16" s="205">
        <f t="shared" si="9"/>
        <v>107635.7336191347</v>
      </c>
      <c r="CR16" s="205">
        <f t="shared" si="9"/>
        <v>107635.7336191347</v>
      </c>
      <c r="CS16" s="205">
        <f t="shared" ref="CS16:DA18" si="11">IF(CS$2&lt;=($B$2+$C$2+$D$2),IF(CS$2&lt;=($B$2+$C$2),IF(CS$2&lt;=$B$2,$B16,$C16),$D16),$E16)</f>
        <v>107635.7336191347</v>
      </c>
      <c r="CT16" s="205">
        <f t="shared" si="11"/>
        <v>107635.7336191347</v>
      </c>
      <c r="CU16" s="205">
        <f t="shared" si="11"/>
        <v>107635.7336191347</v>
      </c>
      <c r="CV16" s="205">
        <f t="shared" si="11"/>
        <v>107635.7336191347</v>
      </c>
      <c r="CW16" s="205">
        <f t="shared" si="11"/>
        <v>107635.7336191347</v>
      </c>
      <c r="CX16" s="205">
        <f t="shared" si="11"/>
        <v>107635.7336191347</v>
      </c>
      <c r="CY16" s="205">
        <f t="shared" si="11"/>
        <v>107635.7336191347</v>
      </c>
      <c r="CZ16" s="205">
        <f t="shared" si="11"/>
        <v>107635.7336191347</v>
      </c>
      <c r="DA16" s="205">
        <f t="shared" si="11"/>
        <v>107635.7336191347</v>
      </c>
      <c r="DB16" s="205"/>
    </row>
    <row r="17" spans="1:105">
      <c r="A17" s="202" t="s">
        <v>101</v>
      </c>
      <c r="B17" s="204">
        <f>Income!B89</f>
        <v>25929.786394066141</v>
      </c>
      <c r="C17" s="204">
        <f>Income!C89</f>
        <v>25929.786394066141</v>
      </c>
      <c r="D17" s="204">
        <f>Income!D89</f>
        <v>25929.786394066141</v>
      </c>
      <c r="E17" s="204">
        <f>Income!E89</f>
        <v>0</v>
      </c>
      <c r="F17" s="205">
        <f t="shared" si="4"/>
        <v>25929.786394066141</v>
      </c>
      <c r="G17" s="205">
        <f t="shared" si="4"/>
        <v>25929.786394066141</v>
      </c>
      <c r="H17" s="205">
        <f t="shared" si="4"/>
        <v>25929.786394066141</v>
      </c>
      <c r="I17" s="205">
        <f t="shared" si="4"/>
        <v>25929.786394066141</v>
      </c>
      <c r="J17" s="205">
        <f t="shared" si="4"/>
        <v>25929.786394066141</v>
      </c>
      <c r="K17" s="205">
        <f t="shared" si="4"/>
        <v>25929.786394066141</v>
      </c>
      <c r="L17" s="205">
        <f t="shared" si="4"/>
        <v>25929.786394066141</v>
      </c>
      <c r="M17" s="205">
        <f t="shared" si="4"/>
        <v>25929.786394066141</v>
      </c>
      <c r="N17" s="205">
        <f t="shared" si="4"/>
        <v>25929.786394066141</v>
      </c>
      <c r="O17" s="205">
        <f t="shared" si="4"/>
        <v>25929.786394066141</v>
      </c>
      <c r="P17" s="205">
        <f t="shared" si="4"/>
        <v>25929.786394066141</v>
      </c>
      <c r="Q17" s="205">
        <f t="shared" si="4"/>
        <v>25929.786394066141</v>
      </c>
      <c r="R17" s="205">
        <f t="shared" si="4"/>
        <v>25929.786394066141</v>
      </c>
      <c r="S17" s="205">
        <f t="shared" si="4"/>
        <v>25929.786394066141</v>
      </c>
      <c r="T17" s="205">
        <f t="shared" si="4"/>
        <v>25929.786394066141</v>
      </c>
      <c r="U17" s="205">
        <f t="shared" si="4"/>
        <v>25929.786394066141</v>
      </c>
      <c r="V17" s="205">
        <f t="shared" si="6"/>
        <v>25929.786394066141</v>
      </c>
      <c r="W17" s="205">
        <f t="shared" si="6"/>
        <v>25929.786394066141</v>
      </c>
      <c r="X17" s="205">
        <f t="shared" si="6"/>
        <v>25929.786394066141</v>
      </c>
      <c r="Y17" s="205">
        <f t="shared" si="6"/>
        <v>25929.786394066141</v>
      </c>
      <c r="Z17" s="205">
        <f t="shared" si="6"/>
        <v>25929.786394066141</v>
      </c>
      <c r="AA17" s="205">
        <f t="shared" si="6"/>
        <v>25929.786394066141</v>
      </c>
      <c r="AB17" s="205">
        <f t="shared" si="6"/>
        <v>25929.786394066141</v>
      </c>
      <c r="AC17" s="205">
        <f t="shared" si="6"/>
        <v>25929.786394066141</v>
      </c>
      <c r="AD17" s="205">
        <f t="shared" si="6"/>
        <v>25929.786394066141</v>
      </c>
      <c r="AE17" s="205">
        <f t="shared" si="6"/>
        <v>25929.786394066141</v>
      </c>
      <c r="AF17" s="205">
        <f t="shared" si="6"/>
        <v>25929.786394066141</v>
      </c>
      <c r="AG17" s="205">
        <f t="shared" si="6"/>
        <v>25929.786394066141</v>
      </c>
      <c r="AH17" s="205">
        <f t="shared" si="6"/>
        <v>25929.786394066141</v>
      </c>
      <c r="AI17" s="205">
        <f t="shared" si="6"/>
        <v>25929.786394066141</v>
      </c>
      <c r="AJ17" s="205">
        <f t="shared" si="6"/>
        <v>25929.786394066141</v>
      </c>
      <c r="AK17" s="205">
        <f t="shared" si="6"/>
        <v>25929.786394066141</v>
      </c>
      <c r="AL17" s="205">
        <f t="shared" si="7"/>
        <v>25929.786394066141</v>
      </c>
      <c r="AM17" s="205">
        <f t="shared" si="7"/>
        <v>25929.786394066141</v>
      </c>
      <c r="AN17" s="205">
        <f t="shared" si="7"/>
        <v>25929.786394066141</v>
      </c>
      <c r="AO17" s="205">
        <f t="shared" si="7"/>
        <v>25929.786394066141</v>
      </c>
      <c r="AP17" s="205">
        <f t="shared" si="7"/>
        <v>25929.786394066141</v>
      </c>
      <c r="AQ17" s="205">
        <f t="shared" si="7"/>
        <v>25929.786394066141</v>
      </c>
      <c r="AR17" s="205">
        <f t="shared" si="7"/>
        <v>25929.786394066141</v>
      </c>
      <c r="AS17" s="205">
        <f t="shared" si="7"/>
        <v>25929.786394066141</v>
      </c>
      <c r="AT17" s="205">
        <f t="shared" si="7"/>
        <v>25929.786394066141</v>
      </c>
      <c r="AU17" s="205">
        <f t="shared" si="7"/>
        <v>25929.786394066141</v>
      </c>
      <c r="AV17" s="205">
        <f t="shared" si="7"/>
        <v>25929.786394066141</v>
      </c>
      <c r="AW17" s="205">
        <f t="shared" si="7"/>
        <v>25929.786394066141</v>
      </c>
      <c r="AX17" s="205">
        <f t="shared" si="8"/>
        <v>25929.786394066141</v>
      </c>
      <c r="AY17" s="205">
        <f t="shared" si="8"/>
        <v>25929.786394066141</v>
      </c>
      <c r="AZ17" s="205">
        <f t="shared" si="8"/>
        <v>25929.786394066141</v>
      </c>
      <c r="BA17" s="205">
        <f t="shared" si="8"/>
        <v>25929.786394066141</v>
      </c>
      <c r="BB17" s="205">
        <f t="shared" si="8"/>
        <v>25929.786394066141</v>
      </c>
      <c r="BC17" s="205">
        <f t="shared" si="8"/>
        <v>25929.786394066141</v>
      </c>
      <c r="BD17" s="205">
        <f t="shared" si="8"/>
        <v>25929.786394066141</v>
      </c>
      <c r="BE17" s="205">
        <f t="shared" si="8"/>
        <v>25929.786394066141</v>
      </c>
      <c r="BF17" s="205">
        <f t="shared" si="8"/>
        <v>25929.786394066141</v>
      </c>
      <c r="BG17" s="205">
        <f t="shared" si="8"/>
        <v>25929.786394066141</v>
      </c>
      <c r="BH17" s="205">
        <f t="shared" si="8"/>
        <v>25929.786394066141</v>
      </c>
      <c r="BI17" s="205">
        <f t="shared" si="8"/>
        <v>25929.786394066141</v>
      </c>
      <c r="BJ17" s="205">
        <f t="shared" si="8"/>
        <v>25929.786394066141</v>
      </c>
      <c r="BK17" s="205">
        <f t="shared" si="8"/>
        <v>25929.786394066141</v>
      </c>
      <c r="BL17" s="205">
        <f t="shared" si="8"/>
        <v>25929.786394066141</v>
      </c>
      <c r="BM17" s="205">
        <f t="shared" si="8"/>
        <v>25929.786394066141</v>
      </c>
      <c r="BN17" s="205">
        <f t="shared" si="8"/>
        <v>25929.786394066141</v>
      </c>
      <c r="BO17" s="205">
        <f t="shared" si="8"/>
        <v>25929.786394066141</v>
      </c>
      <c r="BP17" s="205">
        <f t="shared" si="8"/>
        <v>25929.786394066141</v>
      </c>
      <c r="BQ17" s="205">
        <f t="shared" si="8"/>
        <v>25929.786394066141</v>
      </c>
      <c r="BR17" s="205">
        <f t="shared" si="8"/>
        <v>25929.786394066141</v>
      </c>
      <c r="BS17" s="205">
        <f t="shared" si="8"/>
        <v>25929.786394066141</v>
      </c>
      <c r="BT17" s="205">
        <f t="shared" si="8"/>
        <v>25929.786394066141</v>
      </c>
      <c r="BU17" s="205">
        <f t="shared" si="8"/>
        <v>25929.786394066141</v>
      </c>
      <c r="BV17" s="205">
        <f t="shared" si="8"/>
        <v>25929.786394066141</v>
      </c>
      <c r="BW17" s="205">
        <f t="shared" si="8"/>
        <v>25929.786394066141</v>
      </c>
      <c r="BX17" s="205">
        <f t="shared" si="8"/>
        <v>25929.786394066141</v>
      </c>
      <c r="BY17" s="205">
        <f t="shared" si="8"/>
        <v>25929.786394066141</v>
      </c>
      <c r="BZ17" s="205">
        <f t="shared" si="8"/>
        <v>25929.786394066141</v>
      </c>
      <c r="CA17" s="205">
        <f t="shared" si="10"/>
        <v>25929.786394066141</v>
      </c>
      <c r="CB17" s="205">
        <f t="shared" si="10"/>
        <v>25929.786394066141</v>
      </c>
      <c r="CC17" s="205">
        <f t="shared" si="9"/>
        <v>25929.786394066141</v>
      </c>
      <c r="CD17" s="205">
        <f t="shared" si="9"/>
        <v>25929.786394066141</v>
      </c>
      <c r="CE17" s="205">
        <f t="shared" si="9"/>
        <v>25929.786394066141</v>
      </c>
      <c r="CF17" s="205">
        <f t="shared" si="9"/>
        <v>25929.786394066141</v>
      </c>
      <c r="CG17" s="205">
        <f t="shared" si="9"/>
        <v>25929.786394066141</v>
      </c>
      <c r="CH17" s="205">
        <f t="shared" si="9"/>
        <v>25929.786394066141</v>
      </c>
      <c r="CI17" s="205">
        <f t="shared" si="9"/>
        <v>25929.786394066141</v>
      </c>
      <c r="CJ17" s="205">
        <f t="shared" si="9"/>
        <v>25929.786394066141</v>
      </c>
      <c r="CK17" s="205">
        <f t="shared" si="9"/>
        <v>25929.786394066141</v>
      </c>
      <c r="CL17" s="205">
        <f t="shared" si="9"/>
        <v>25929.786394066141</v>
      </c>
      <c r="CM17" s="205">
        <f t="shared" si="9"/>
        <v>25929.786394066141</v>
      </c>
      <c r="CN17" s="205">
        <f t="shared" si="9"/>
        <v>25929.786394066141</v>
      </c>
      <c r="CO17" s="205">
        <f t="shared" si="9"/>
        <v>25929.786394066141</v>
      </c>
      <c r="CP17" s="205">
        <f t="shared" si="9"/>
        <v>25929.786394066141</v>
      </c>
      <c r="CQ17" s="205">
        <f t="shared" si="9"/>
        <v>25929.786394066141</v>
      </c>
      <c r="CR17" s="205">
        <f t="shared" si="9"/>
        <v>25929.786394066141</v>
      </c>
      <c r="CS17" s="205">
        <f t="shared" si="11"/>
        <v>25929.786394066141</v>
      </c>
      <c r="CT17" s="205">
        <f t="shared" si="11"/>
        <v>25929.786394066141</v>
      </c>
      <c r="CU17" s="205">
        <f t="shared" si="11"/>
        <v>25929.786394066141</v>
      </c>
      <c r="CV17" s="205">
        <f t="shared" si="11"/>
        <v>25929.786394066141</v>
      </c>
      <c r="CW17" s="205">
        <f t="shared" si="11"/>
        <v>25929.786394066141</v>
      </c>
      <c r="CX17" s="205">
        <f t="shared" si="11"/>
        <v>25929.786394066141</v>
      </c>
      <c r="CY17" s="205">
        <f t="shared" si="11"/>
        <v>25929.786394066141</v>
      </c>
      <c r="CZ17" s="205">
        <f t="shared" si="11"/>
        <v>25929.786394066141</v>
      </c>
      <c r="DA17" s="205">
        <f t="shared" si="11"/>
        <v>25929.786394066141</v>
      </c>
    </row>
    <row r="18" spans="1:105">
      <c r="A18" s="202" t="s">
        <v>85</v>
      </c>
      <c r="B18" s="204">
        <f>Income!B90</f>
        <v>41508.453060732805</v>
      </c>
      <c r="C18" s="204">
        <f>Income!C90</f>
        <v>41508.453060732805</v>
      </c>
      <c r="D18" s="204">
        <f>Income!D90</f>
        <v>41508.453060732805</v>
      </c>
      <c r="E18" s="204">
        <f>Income!E90</f>
        <v>0</v>
      </c>
      <c r="F18" s="205">
        <f t="shared" ref="F18:U18" si="12">IF(F$2&lt;=($B$2+$C$2+$D$2),IF(F$2&lt;=($B$2+$C$2),IF(F$2&lt;=$B$2,$B18,$C18),$D18),$E18)</f>
        <v>41508.453060732805</v>
      </c>
      <c r="G18" s="205">
        <f t="shared" si="12"/>
        <v>41508.453060732805</v>
      </c>
      <c r="H18" s="205">
        <f t="shared" si="12"/>
        <v>41508.453060732805</v>
      </c>
      <c r="I18" s="205">
        <f t="shared" si="12"/>
        <v>41508.453060732805</v>
      </c>
      <c r="J18" s="205">
        <f t="shared" si="12"/>
        <v>41508.453060732805</v>
      </c>
      <c r="K18" s="205">
        <f t="shared" si="12"/>
        <v>41508.453060732805</v>
      </c>
      <c r="L18" s="205">
        <f t="shared" si="12"/>
        <v>41508.453060732805</v>
      </c>
      <c r="M18" s="205">
        <f t="shared" si="12"/>
        <v>41508.453060732805</v>
      </c>
      <c r="N18" s="205">
        <f t="shared" si="12"/>
        <v>41508.453060732805</v>
      </c>
      <c r="O18" s="205">
        <f t="shared" si="12"/>
        <v>41508.453060732805</v>
      </c>
      <c r="P18" s="205">
        <f t="shared" si="12"/>
        <v>41508.453060732805</v>
      </c>
      <c r="Q18" s="205">
        <f t="shared" si="12"/>
        <v>41508.453060732805</v>
      </c>
      <c r="R18" s="205">
        <f t="shared" si="12"/>
        <v>41508.453060732805</v>
      </c>
      <c r="S18" s="205">
        <f t="shared" si="12"/>
        <v>41508.453060732805</v>
      </c>
      <c r="T18" s="205">
        <f t="shared" si="12"/>
        <v>41508.453060732805</v>
      </c>
      <c r="U18" s="205">
        <f t="shared" si="12"/>
        <v>41508.453060732805</v>
      </c>
      <c r="V18" s="205">
        <f t="shared" si="6"/>
        <v>41508.453060732805</v>
      </c>
      <c r="W18" s="205">
        <f t="shared" si="6"/>
        <v>41508.453060732805</v>
      </c>
      <c r="X18" s="205">
        <f t="shared" si="6"/>
        <v>41508.453060732805</v>
      </c>
      <c r="Y18" s="205">
        <f t="shared" si="6"/>
        <v>41508.453060732805</v>
      </c>
      <c r="Z18" s="205">
        <f t="shared" si="6"/>
        <v>41508.453060732805</v>
      </c>
      <c r="AA18" s="205">
        <f t="shared" si="6"/>
        <v>41508.453060732805</v>
      </c>
      <c r="AB18" s="205">
        <f t="shared" si="6"/>
        <v>41508.453060732805</v>
      </c>
      <c r="AC18" s="205">
        <f t="shared" si="6"/>
        <v>41508.453060732805</v>
      </c>
      <c r="AD18" s="205">
        <f t="shared" si="6"/>
        <v>41508.453060732805</v>
      </c>
      <c r="AE18" s="205">
        <f t="shared" si="6"/>
        <v>41508.453060732805</v>
      </c>
      <c r="AF18" s="205">
        <f t="shared" si="6"/>
        <v>41508.453060732805</v>
      </c>
      <c r="AG18" s="205">
        <f t="shared" si="6"/>
        <v>41508.453060732805</v>
      </c>
      <c r="AH18" s="205">
        <f t="shared" si="6"/>
        <v>41508.453060732805</v>
      </c>
      <c r="AI18" s="205">
        <f t="shared" si="6"/>
        <v>41508.453060732805</v>
      </c>
      <c r="AJ18" s="205">
        <f t="shared" si="6"/>
        <v>41508.453060732805</v>
      </c>
      <c r="AK18" s="205">
        <f t="shared" si="6"/>
        <v>41508.453060732805</v>
      </c>
      <c r="AL18" s="205">
        <f t="shared" si="7"/>
        <v>41508.453060732805</v>
      </c>
      <c r="AM18" s="205">
        <f t="shared" si="7"/>
        <v>41508.453060732805</v>
      </c>
      <c r="AN18" s="205">
        <f t="shared" si="7"/>
        <v>41508.453060732805</v>
      </c>
      <c r="AO18" s="205">
        <f t="shared" si="7"/>
        <v>41508.453060732805</v>
      </c>
      <c r="AP18" s="205">
        <f t="shared" si="7"/>
        <v>41508.453060732805</v>
      </c>
      <c r="AQ18" s="205">
        <f t="shared" si="7"/>
        <v>41508.453060732805</v>
      </c>
      <c r="AR18" s="205">
        <f t="shared" si="7"/>
        <v>41508.453060732805</v>
      </c>
      <c r="AS18" s="205">
        <f t="shared" si="7"/>
        <v>41508.453060732805</v>
      </c>
      <c r="AT18" s="205">
        <f t="shared" si="7"/>
        <v>41508.453060732805</v>
      </c>
      <c r="AU18" s="205">
        <f t="shared" si="7"/>
        <v>41508.453060732805</v>
      </c>
      <c r="AV18" s="205">
        <f t="shared" si="7"/>
        <v>41508.453060732805</v>
      </c>
      <c r="AW18" s="205">
        <f t="shared" si="7"/>
        <v>41508.453060732805</v>
      </c>
      <c r="AX18" s="205">
        <f t="shared" si="8"/>
        <v>41508.453060732805</v>
      </c>
      <c r="AY18" s="205">
        <f t="shared" si="8"/>
        <v>41508.453060732805</v>
      </c>
      <c r="AZ18" s="205">
        <f t="shared" si="8"/>
        <v>41508.453060732805</v>
      </c>
      <c r="BA18" s="205">
        <f t="shared" si="8"/>
        <v>41508.453060732805</v>
      </c>
      <c r="BB18" s="205">
        <f t="shared" si="8"/>
        <v>41508.453060732805</v>
      </c>
      <c r="BC18" s="205">
        <f t="shared" si="8"/>
        <v>41508.453060732805</v>
      </c>
      <c r="BD18" s="205">
        <f t="shared" si="8"/>
        <v>41508.453060732805</v>
      </c>
      <c r="BE18" s="205">
        <f t="shared" si="8"/>
        <v>41508.453060732805</v>
      </c>
      <c r="BF18" s="205">
        <f t="shared" si="8"/>
        <v>41508.453060732805</v>
      </c>
      <c r="BG18" s="205">
        <f t="shared" si="8"/>
        <v>41508.453060732805</v>
      </c>
      <c r="BH18" s="205">
        <f t="shared" si="8"/>
        <v>41508.453060732805</v>
      </c>
      <c r="BI18" s="205">
        <f t="shared" si="8"/>
        <v>41508.453060732805</v>
      </c>
      <c r="BJ18" s="205">
        <f t="shared" si="8"/>
        <v>41508.453060732805</v>
      </c>
      <c r="BK18" s="205">
        <f t="shared" si="8"/>
        <v>41508.453060732805</v>
      </c>
      <c r="BL18" s="205">
        <f t="shared" ref="BL18:BZ18" si="13">IF(BL$2&lt;=($B$2+$C$2+$D$2),IF(BL$2&lt;=($B$2+$C$2),IF(BL$2&lt;=$B$2,$B18,$C18),$D18),$E18)</f>
        <v>41508.453060732805</v>
      </c>
      <c r="BM18" s="205">
        <f t="shared" si="13"/>
        <v>41508.453060732805</v>
      </c>
      <c r="BN18" s="205">
        <f t="shared" si="13"/>
        <v>41508.453060732805</v>
      </c>
      <c r="BO18" s="205">
        <f t="shared" si="13"/>
        <v>41508.453060732805</v>
      </c>
      <c r="BP18" s="205">
        <f t="shared" si="13"/>
        <v>41508.453060732805</v>
      </c>
      <c r="BQ18" s="205">
        <f t="shared" si="13"/>
        <v>41508.453060732805</v>
      </c>
      <c r="BR18" s="205">
        <f t="shared" si="13"/>
        <v>41508.453060732805</v>
      </c>
      <c r="BS18" s="205">
        <f t="shared" si="13"/>
        <v>41508.453060732805</v>
      </c>
      <c r="BT18" s="205">
        <f t="shared" si="13"/>
        <v>41508.453060732805</v>
      </c>
      <c r="BU18" s="205">
        <f t="shared" si="13"/>
        <v>41508.453060732805</v>
      </c>
      <c r="BV18" s="205">
        <f t="shared" si="13"/>
        <v>41508.453060732805</v>
      </c>
      <c r="BW18" s="205">
        <f t="shared" si="13"/>
        <v>41508.453060732805</v>
      </c>
      <c r="BX18" s="205">
        <f t="shared" si="13"/>
        <v>41508.453060732805</v>
      </c>
      <c r="BY18" s="205">
        <f t="shared" si="13"/>
        <v>41508.453060732805</v>
      </c>
      <c r="BZ18" s="205">
        <f t="shared" si="13"/>
        <v>41508.453060732805</v>
      </c>
      <c r="CA18" s="205">
        <f t="shared" si="10"/>
        <v>41508.453060732805</v>
      </c>
      <c r="CB18" s="205">
        <f t="shared" si="10"/>
        <v>41508.453060732805</v>
      </c>
      <c r="CC18" s="205">
        <f t="shared" si="9"/>
        <v>41508.453060732805</v>
      </c>
      <c r="CD18" s="205">
        <f t="shared" si="9"/>
        <v>41508.453060732805</v>
      </c>
      <c r="CE18" s="205">
        <f t="shared" si="9"/>
        <v>41508.453060732805</v>
      </c>
      <c r="CF18" s="205">
        <f t="shared" si="9"/>
        <v>41508.453060732805</v>
      </c>
      <c r="CG18" s="205">
        <f t="shared" si="9"/>
        <v>41508.453060732805</v>
      </c>
      <c r="CH18" s="205">
        <f t="shared" si="9"/>
        <v>41508.453060732805</v>
      </c>
      <c r="CI18" s="205">
        <f t="shared" si="9"/>
        <v>41508.453060732805</v>
      </c>
      <c r="CJ18" s="205">
        <f t="shared" si="9"/>
        <v>41508.453060732805</v>
      </c>
      <c r="CK18" s="205">
        <f t="shared" si="9"/>
        <v>41508.453060732805</v>
      </c>
      <c r="CL18" s="205">
        <f t="shared" si="9"/>
        <v>41508.453060732805</v>
      </c>
      <c r="CM18" s="205">
        <f t="shared" si="9"/>
        <v>41508.453060732805</v>
      </c>
      <c r="CN18" s="205">
        <f t="shared" si="9"/>
        <v>41508.453060732805</v>
      </c>
      <c r="CO18" s="205">
        <f t="shared" si="9"/>
        <v>41508.453060732805</v>
      </c>
      <c r="CP18" s="205">
        <f t="shared" si="9"/>
        <v>41508.453060732805</v>
      </c>
      <c r="CQ18" s="205">
        <f t="shared" si="9"/>
        <v>41508.453060732805</v>
      </c>
      <c r="CR18" s="205">
        <f t="shared" si="9"/>
        <v>41508.453060732805</v>
      </c>
      <c r="CS18" s="205">
        <f t="shared" si="11"/>
        <v>41508.453060732805</v>
      </c>
      <c r="CT18" s="205">
        <f t="shared" si="11"/>
        <v>41508.453060732805</v>
      </c>
      <c r="CU18" s="205">
        <f t="shared" si="11"/>
        <v>41508.453060732805</v>
      </c>
      <c r="CV18" s="205">
        <f t="shared" si="11"/>
        <v>41508.453060732805</v>
      </c>
      <c r="CW18" s="205">
        <f t="shared" si="11"/>
        <v>41508.453060732805</v>
      </c>
      <c r="CX18" s="205">
        <f t="shared" si="11"/>
        <v>41508.453060732805</v>
      </c>
      <c r="CY18" s="205">
        <f t="shared" si="11"/>
        <v>41508.453060732805</v>
      </c>
      <c r="CZ18" s="205">
        <f t="shared" si="11"/>
        <v>41508.453060732805</v>
      </c>
      <c r="DA18" s="205">
        <f t="shared" si="11"/>
        <v>41508.453060732805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43996.80804301898</v>
      </c>
      <c r="AA19" s="202">
        <f t="shared" si="14"/>
        <v>44275.383073699297</v>
      </c>
      <c r="AB19" s="202">
        <f t="shared" si="14"/>
        <v>44553.958104379606</v>
      </c>
      <c r="AC19" s="202">
        <f t="shared" si="14"/>
        <v>44832.533135059923</v>
      </c>
      <c r="AD19" s="202">
        <f t="shared" si="14"/>
        <v>45111.108165740239</v>
      </c>
      <c r="AE19" s="202">
        <f t="shared" si="14"/>
        <v>45389.683196420556</v>
      </c>
      <c r="AF19" s="202">
        <f t="shared" si="14"/>
        <v>45668.258227100865</v>
      </c>
      <c r="AG19" s="202">
        <f t="shared" si="14"/>
        <v>45946.833257781182</v>
      </c>
      <c r="AH19" s="202">
        <f t="shared" si="14"/>
        <v>46225.408288461498</v>
      </c>
      <c r="AI19" s="202">
        <f t="shared" si="14"/>
        <v>46503.983319141807</v>
      </c>
      <c r="AJ19" s="202">
        <f t="shared" si="14"/>
        <v>46782.558349822124</v>
      </c>
      <c r="AK19" s="202">
        <f t="shared" si="14"/>
        <v>47061.133380502441</v>
      </c>
      <c r="AL19" s="202">
        <f t="shared" si="14"/>
        <v>47339.708411182757</v>
      </c>
      <c r="AM19" s="202">
        <f t="shared" si="14"/>
        <v>47618.283441863066</v>
      </c>
      <c r="AN19" s="202">
        <f t="shared" si="14"/>
        <v>47896.858472543383</v>
      </c>
      <c r="AO19" s="202">
        <f t="shared" si="14"/>
        <v>48175.4335032237</v>
      </c>
      <c r="AP19" s="202">
        <f t="shared" si="14"/>
        <v>48454.008533904009</v>
      </c>
      <c r="AQ19" s="202">
        <f t="shared" si="14"/>
        <v>48732.583564584325</v>
      </c>
      <c r="AR19" s="202">
        <f t="shared" si="14"/>
        <v>49011.158595264642</v>
      </c>
      <c r="AS19" s="202">
        <f t="shared" si="14"/>
        <v>49289.733625944951</v>
      </c>
      <c r="AT19" s="202">
        <f t="shared" si="14"/>
        <v>49568.308656625268</v>
      </c>
      <c r="AU19" s="202">
        <f t="shared" si="14"/>
        <v>49846.883687305584</v>
      </c>
      <c r="AV19" s="202">
        <f t="shared" si="14"/>
        <v>50125.458717985901</v>
      </c>
      <c r="AW19" s="202">
        <f t="shared" si="14"/>
        <v>50404.03374866621</v>
      </c>
      <c r="AX19" s="202">
        <f t="shared" si="14"/>
        <v>50682.608779346527</v>
      </c>
      <c r="AY19" s="202">
        <f t="shared" si="14"/>
        <v>50961.183810026843</v>
      </c>
      <c r="AZ19" s="202">
        <f t="shared" si="14"/>
        <v>51239.75884070716</v>
      </c>
      <c r="BA19" s="202">
        <f t="shared" si="14"/>
        <v>51518.333871387469</v>
      </c>
      <c r="BB19" s="202">
        <f t="shared" si="14"/>
        <v>51796.908902067786</v>
      </c>
      <c r="BC19" s="202">
        <f t="shared" si="14"/>
        <v>52075.483932748102</v>
      </c>
      <c r="BD19" s="202">
        <f t="shared" si="14"/>
        <v>52354.058963428412</v>
      </c>
      <c r="BE19" s="202">
        <f t="shared" si="14"/>
        <v>52632.633994108728</v>
      </c>
      <c r="BF19" s="202">
        <f t="shared" si="14"/>
        <v>52911.209024789045</v>
      </c>
      <c r="BG19" s="202">
        <f t="shared" si="14"/>
        <v>53189.784055469354</v>
      </c>
      <c r="BH19" s="202">
        <f t="shared" si="14"/>
        <v>53468.35908614967</v>
      </c>
      <c r="BI19" s="202">
        <f t="shared" si="14"/>
        <v>53746.934116829987</v>
      </c>
      <c r="BJ19" s="202">
        <f t="shared" si="14"/>
        <v>54025.509147510296</v>
      </c>
      <c r="BK19" s="202">
        <f t="shared" si="14"/>
        <v>54304.084178190613</v>
      </c>
      <c r="BL19" s="202">
        <f t="shared" si="14"/>
        <v>54582.659208870929</v>
      </c>
      <c r="BM19" s="202">
        <f t="shared" si="14"/>
        <v>54861.234239551246</v>
      </c>
      <c r="BN19" s="202">
        <f t="shared" si="14"/>
        <v>55877.775285962125</v>
      </c>
      <c r="BO19" s="202">
        <f t="shared" si="14"/>
        <v>57632.282348103567</v>
      </c>
      <c r="BP19" s="202">
        <f t="shared" si="14"/>
        <v>59386.789410245008</v>
      </c>
      <c r="BQ19" s="202">
        <f t="shared" si="14"/>
        <v>61141.29647238645</v>
      </c>
      <c r="BR19" s="202">
        <f t="shared" si="14"/>
        <v>62895.803534527891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64650.31059666934</v>
      </c>
      <c r="BT19" s="202">
        <f t="shared" si="15"/>
        <v>66404.817658810789</v>
      </c>
      <c r="BU19" s="202">
        <f t="shared" si="15"/>
        <v>68159.324720952223</v>
      </c>
      <c r="BV19" s="202">
        <f t="shared" si="15"/>
        <v>69913.831783093672</v>
      </c>
      <c r="BW19" s="202">
        <f t="shared" si="15"/>
        <v>71668.338845235106</v>
      </c>
      <c r="BX19" s="202">
        <f t="shared" si="15"/>
        <v>73422.845907376555</v>
      </c>
      <c r="BY19" s="202">
        <f t="shared" si="15"/>
        <v>75177.35296951799</v>
      </c>
      <c r="BZ19" s="202">
        <f t="shared" si="15"/>
        <v>76931.860031659438</v>
      </c>
      <c r="CA19" s="202">
        <f t="shared" si="15"/>
        <v>78686.367093800887</v>
      </c>
      <c r="CB19" s="202">
        <f t="shared" si="15"/>
        <v>80440.874155942322</v>
      </c>
      <c r="CC19" s="202">
        <f t="shared" si="15"/>
        <v>82195.38121808377</v>
      </c>
      <c r="CD19" s="202">
        <f t="shared" si="15"/>
        <v>83949.888280225219</v>
      </c>
      <c r="CE19" s="202">
        <f t="shared" si="15"/>
        <v>85704.395342366653</v>
      </c>
      <c r="CF19" s="202">
        <f t="shared" si="15"/>
        <v>87458.902404508102</v>
      </c>
      <c r="CG19" s="202">
        <f t="shared" si="15"/>
        <v>89213.409466649551</v>
      </c>
      <c r="CH19" s="202">
        <f t="shared" si="15"/>
        <v>90967.916528790985</v>
      </c>
      <c r="CI19" s="202">
        <f t="shared" si="15"/>
        <v>92722.42359093242</v>
      </c>
      <c r="CJ19" s="202">
        <f t="shared" si="15"/>
        <v>94476.930653073869</v>
      </c>
      <c r="CK19" s="202">
        <f t="shared" si="15"/>
        <v>96231.437715215317</v>
      </c>
      <c r="CL19" s="202">
        <f t="shared" si="15"/>
        <v>97985.944777356752</v>
      </c>
      <c r="CM19" s="202">
        <f t="shared" si="15"/>
        <v>99740.451839498201</v>
      </c>
      <c r="CN19" s="202">
        <f t="shared" si="15"/>
        <v>101494.95890163965</v>
      </c>
      <c r="CO19" s="202">
        <f t="shared" si="15"/>
        <v>103249.46596378108</v>
      </c>
      <c r="CP19" s="202">
        <f t="shared" si="15"/>
        <v>105003.97302592253</v>
      </c>
      <c r="CQ19" s="202">
        <f t="shared" si="15"/>
        <v>106758.48008806398</v>
      </c>
      <c r="CR19" s="202">
        <f t="shared" si="15"/>
        <v>102510.222494414</v>
      </c>
      <c r="CS19" s="202">
        <f t="shared" si="15"/>
        <v>92259.200244972599</v>
      </c>
      <c r="CT19" s="202">
        <f t="shared" si="15"/>
        <v>82008.177995531209</v>
      </c>
      <c r="CU19" s="202">
        <f t="shared" si="15"/>
        <v>71757.155746089804</v>
      </c>
      <c r="CV19" s="202">
        <f t="shared" si="15"/>
        <v>61506.133496648399</v>
      </c>
      <c r="CW19" s="202">
        <f t="shared" si="15"/>
        <v>51255.111247207002</v>
      </c>
      <c r="CX19" s="202">
        <f t="shared" si="15"/>
        <v>41004.088997765604</v>
      </c>
      <c r="CY19" s="202">
        <f t="shared" si="15"/>
        <v>30753.0667483242</v>
      </c>
      <c r="CZ19" s="202">
        <f t="shared" si="15"/>
        <v>20502.044498882809</v>
      </c>
      <c r="DA19" s="202">
        <f t="shared" si="15"/>
        <v>10251.022249441405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1932.3037343521873</v>
      </c>
      <c r="C25" s="204">
        <f>Income!C72</f>
        <v>2629.0447586170267</v>
      </c>
      <c r="D25" s="204">
        <f>Income!D72</f>
        <v>2351.3370610397928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1932.3037343521873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1932.3037343521873</v>
      </c>
      <c r="H25" s="211">
        <f t="shared" si="16"/>
        <v>1932.3037343521873</v>
      </c>
      <c r="I25" s="211">
        <f t="shared" si="16"/>
        <v>1932.3037343521873</v>
      </c>
      <c r="J25" s="211">
        <f t="shared" si="16"/>
        <v>1932.3037343521873</v>
      </c>
      <c r="K25" s="211">
        <f t="shared" si="16"/>
        <v>1932.3037343521873</v>
      </c>
      <c r="L25" s="211">
        <f t="shared" si="16"/>
        <v>1932.3037343521873</v>
      </c>
      <c r="M25" s="211">
        <f t="shared" si="16"/>
        <v>1932.3037343521873</v>
      </c>
      <c r="N25" s="211">
        <f t="shared" si="16"/>
        <v>1932.3037343521873</v>
      </c>
      <c r="O25" s="211">
        <f t="shared" si="16"/>
        <v>1932.3037343521873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1932.3037343521873</v>
      </c>
      <c r="Q25" s="211">
        <f t="shared" si="17"/>
        <v>1932.3037343521873</v>
      </c>
      <c r="R25" s="211">
        <f t="shared" si="17"/>
        <v>1932.3037343521873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1932.3037343521873</v>
      </c>
      <c r="T25" s="211">
        <f t="shared" si="17"/>
        <v>1932.3037343521873</v>
      </c>
      <c r="U25" s="211">
        <f t="shared" si="17"/>
        <v>1932.3037343521873</v>
      </c>
      <c r="V25" s="211">
        <f t="shared" si="17"/>
        <v>1932.3037343521873</v>
      </c>
      <c r="W25" s="211">
        <f t="shared" si="17"/>
        <v>1932.3037343521873</v>
      </c>
      <c r="X25" s="211">
        <f t="shared" si="17"/>
        <v>1932.3037343521873</v>
      </c>
      <c r="Y25" s="211">
        <f t="shared" si="17"/>
        <v>1932.3037343521873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1932.3037343521873</v>
      </c>
      <c r="AA25" s="211">
        <f t="shared" si="18"/>
        <v>1949.9427476247149</v>
      </c>
      <c r="AB25" s="211">
        <f t="shared" si="18"/>
        <v>1967.5817608972425</v>
      </c>
      <c r="AC25" s="211">
        <f t="shared" si="18"/>
        <v>1985.22077416977</v>
      </c>
      <c r="AD25" s="211">
        <f t="shared" si="18"/>
        <v>2002.8597874422976</v>
      </c>
      <c r="AE25" s="211">
        <f t="shared" si="18"/>
        <v>2020.4988007148252</v>
      </c>
      <c r="AF25" s="211">
        <f t="shared" si="18"/>
        <v>2038.1378139873527</v>
      </c>
      <c r="AG25" s="211">
        <f t="shared" si="18"/>
        <v>2055.7768272598805</v>
      </c>
      <c r="AH25" s="211">
        <f t="shared" si="18"/>
        <v>2073.4158405324079</v>
      </c>
      <c r="AI25" s="211">
        <f t="shared" si="18"/>
        <v>2091.0548538049356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2108.693867077463</v>
      </c>
      <c r="AK25" s="211">
        <f t="shared" si="19"/>
        <v>2126.3328803499908</v>
      </c>
      <c r="AL25" s="211">
        <f t="shared" si="19"/>
        <v>2143.9718936225181</v>
      </c>
      <c r="AM25" s="211">
        <f t="shared" si="19"/>
        <v>2161.6109068950459</v>
      </c>
      <c r="AN25" s="211">
        <f t="shared" si="19"/>
        <v>2179.2499201675732</v>
      </c>
      <c r="AO25" s="211">
        <f t="shared" si="19"/>
        <v>2196.888933440101</v>
      </c>
      <c r="AP25" s="211">
        <f t="shared" si="19"/>
        <v>2214.5279467126284</v>
      </c>
      <c r="AQ25" s="211">
        <f t="shared" si="19"/>
        <v>2232.1669599851562</v>
      </c>
      <c r="AR25" s="211">
        <f t="shared" si="19"/>
        <v>2249.8059732576839</v>
      </c>
      <c r="AS25" s="211">
        <f t="shared" si="19"/>
        <v>2267.4449865302113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2285.0839998027391</v>
      </c>
      <c r="AU25" s="211">
        <f t="shared" si="20"/>
        <v>2302.7230130752664</v>
      </c>
      <c r="AV25" s="211">
        <f t="shared" si="20"/>
        <v>2320.3620263477942</v>
      </c>
      <c r="AW25" s="211">
        <f t="shared" si="20"/>
        <v>2338.0010396203215</v>
      </c>
      <c r="AX25" s="211">
        <f t="shared" si="20"/>
        <v>2355.6400528928493</v>
      </c>
      <c r="AY25" s="211">
        <f t="shared" si="20"/>
        <v>2373.2790661653767</v>
      </c>
      <c r="AZ25" s="211">
        <f t="shared" si="20"/>
        <v>2390.9180794379045</v>
      </c>
      <c r="BA25" s="211">
        <f t="shared" si="20"/>
        <v>2408.5570927104318</v>
      </c>
      <c r="BB25" s="211">
        <f t="shared" si="20"/>
        <v>2426.1961059829596</v>
      </c>
      <c r="BC25" s="211">
        <f t="shared" si="20"/>
        <v>2443.8351192554874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2461.4741325280147</v>
      </c>
      <c r="BE25" s="211">
        <f t="shared" si="21"/>
        <v>2479.113145800542</v>
      </c>
      <c r="BF25" s="211">
        <f t="shared" si="21"/>
        <v>2496.7521590730698</v>
      </c>
      <c r="BG25" s="211">
        <f t="shared" si="21"/>
        <v>2514.3911723455976</v>
      </c>
      <c r="BH25" s="211">
        <f t="shared" si="21"/>
        <v>2532.030185618125</v>
      </c>
      <c r="BI25" s="211">
        <f t="shared" si="21"/>
        <v>2549.6691988906523</v>
      </c>
      <c r="BJ25" s="211">
        <f t="shared" si="21"/>
        <v>2567.3082121631801</v>
      </c>
      <c r="BK25" s="211">
        <f t="shared" si="21"/>
        <v>2584.9472254357079</v>
      </c>
      <c r="BL25" s="211">
        <f t="shared" si="21"/>
        <v>2602.5862387082352</v>
      </c>
      <c r="BM25" s="211">
        <f t="shared" si="21"/>
        <v>2620.225251980763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2624.4162969907393</v>
      </c>
      <c r="BO25" s="211">
        <f t="shared" si="22"/>
        <v>2615.159373738165</v>
      </c>
      <c r="BP25" s="211">
        <f t="shared" si="22"/>
        <v>2605.9024504855906</v>
      </c>
      <c r="BQ25" s="211">
        <f t="shared" si="22"/>
        <v>2596.6455272330159</v>
      </c>
      <c r="BR25" s="211">
        <f t="shared" si="22"/>
        <v>2587.3886039804415</v>
      </c>
      <c r="BS25" s="211">
        <f t="shared" si="22"/>
        <v>2578.1316807278672</v>
      </c>
      <c r="BT25" s="211">
        <f t="shared" si="22"/>
        <v>2568.8747574752929</v>
      </c>
      <c r="BU25" s="211">
        <f t="shared" si="22"/>
        <v>2559.6178342227181</v>
      </c>
      <c r="BV25" s="211">
        <f t="shared" si="22"/>
        <v>2550.3609109701438</v>
      </c>
      <c r="BW25" s="211">
        <f t="shared" si="22"/>
        <v>2541.1039877175695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2531.8470644649947</v>
      </c>
      <c r="BY25" s="211">
        <f t="shared" si="23"/>
        <v>2522.5901412124203</v>
      </c>
      <c r="BZ25" s="211">
        <f t="shared" si="23"/>
        <v>2513.333217959846</v>
      </c>
      <c r="CA25" s="211">
        <f t="shared" si="23"/>
        <v>2504.0762947072712</v>
      </c>
      <c r="CB25" s="211">
        <f t="shared" si="23"/>
        <v>2494.8193714546969</v>
      </c>
      <c r="CC25" s="211">
        <f t="shared" si="23"/>
        <v>2485.5624482021226</v>
      </c>
      <c r="CD25" s="211">
        <f t="shared" si="23"/>
        <v>2476.3055249495483</v>
      </c>
      <c r="CE25" s="211">
        <f t="shared" si="23"/>
        <v>2467.0486016969735</v>
      </c>
      <c r="CF25" s="211">
        <f t="shared" si="23"/>
        <v>2457.7916784443992</v>
      </c>
      <c r="CG25" s="211">
        <f t="shared" si="23"/>
        <v>2448.5347551918248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2439.2778319392501</v>
      </c>
      <c r="CI25" s="211">
        <f t="shared" si="24"/>
        <v>2430.0209086866757</v>
      </c>
      <c r="CJ25" s="211">
        <f t="shared" si="24"/>
        <v>2420.7639854341014</v>
      </c>
      <c r="CK25" s="211">
        <f t="shared" si="24"/>
        <v>2411.5070621815266</v>
      </c>
      <c r="CL25" s="211">
        <f t="shared" si="24"/>
        <v>2402.2501389289523</v>
      </c>
      <c r="CM25" s="211">
        <f t="shared" si="24"/>
        <v>2392.993215676378</v>
      </c>
      <c r="CN25" s="211">
        <f t="shared" si="24"/>
        <v>2383.7362924238037</v>
      </c>
      <c r="CO25" s="211">
        <f t="shared" si="24"/>
        <v>2374.4793691712289</v>
      </c>
      <c r="CP25" s="211">
        <f t="shared" si="24"/>
        <v>2365.2224459186546</v>
      </c>
      <c r="CQ25" s="211">
        <f t="shared" si="24"/>
        <v>2355.9655226660802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2239.3686295617076</v>
      </c>
      <c r="CS25" s="211">
        <f t="shared" si="25"/>
        <v>2015.4317666055367</v>
      </c>
      <c r="CT25" s="211">
        <f t="shared" si="25"/>
        <v>1791.4949036493661</v>
      </c>
      <c r="CU25" s="211">
        <f t="shared" si="25"/>
        <v>1567.5580406931954</v>
      </c>
      <c r="CV25" s="211">
        <f t="shared" si="25"/>
        <v>1343.6211777370245</v>
      </c>
      <c r="CW25" s="211">
        <f t="shared" si="25"/>
        <v>1119.6843147808538</v>
      </c>
      <c r="CX25" s="211">
        <f t="shared" si="25"/>
        <v>895.74745182468291</v>
      </c>
      <c r="CY25" s="211">
        <f t="shared" si="25"/>
        <v>671.81058886851224</v>
      </c>
      <c r="CZ25" s="211">
        <f t="shared" si="25"/>
        <v>447.87372591234157</v>
      </c>
      <c r="DA25" s="211">
        <f t="shared" si="25"/>
        <v>223.9368629561709</v>
      </c>
    </row>
    <row r="26" spans="1:105">
      <c r="A26" s="202" t="str">
        <f>Income!A73</f>
        <v>Own crops sold</v>
      </c>
      <c r="B26" s="204">
        <f>Income!B73</f>
        <v>17.326023416034204</v>
      </c>
      <c r="C26" s="204">
        <f>Income!C73</f>
        <v>184.81091643769821</v>
      </c>
      <c r="D26" s="204">
        <f>Income!D73</f>
        <v>171.61013669214827</v>
      </c>
      <c r="E26" s="204">
        <f>Income!E73</f>
        <v>0</v>
      </c>
      <c r="F26" s="211">
        <f t="shared" si="16"/>
        <v>17.326023416034204</v>
      </c>
      <c r="G26" s="211">
        <f t="shared" si="16"/>
        <v>17.326023416034204</v>
      </c>
      <c r="H26" s="211">
        <f t="shared" si="16"/>
        <v>17.326023416034204</v>
      </c>
      <c r="I26" s="211">
        <f t="shared" si="16"/>
        <v>17.326023416034204</v>
      </c>
      <c r="J26" s="211">
        <f t="shared" si="16"/>
        <v>17.326023416034204</v>
      </c>
      <c r="K26" s="211">
        <f t="shared" si="16"/>
        <v>17.326023416034204</v>
      </c>
      <c r="L26" s="211">
        <f t="shared" si="16"/>
        <v>17.326023416034204</v>
      </c>
      <c r="M26" s="211">
        <f t="shared" si="16"/>
        <v>17.326023416034204</v>
      </c>
      <c r="N26" s="211">
        <f t="shared" si="16"/>
        <v>17.326023416034204</v>
      </c>
      <c r="O26" s="211">
        <f t="shared" si="16"/>
        <v>17.326023416034204</v>
      </c>
      <c r="P26" s="211">
        <f t="shared" si="17"/>
        <v>17.326023416034204</v>
      </c>
      <c r="Q26" s="211">
        <f t="shared" si="17"/>
        <v>17.326023416034204</v>
      </c>
      <c r="R26" s="211">
        <f t="shared" si="17"/>
        <v>17.326023416034204</v>
      </c>
      <c r="S26" s="211">
        <f t="shared" si="17"/>
        <v>17.326023416034204</v>
      </c>
      <c r="T26" s="211">
        <f t="shared" si="17"/>
        <v>17.326023416034204</v>
      </c>
      <c r="U26" s="211">
        <f t="shared" si="17"/>
        <v>17.326023416034204</v>
      </c>
      <c r="V26" s="211">
        <f t="shared" si="17"/>
        <v>17.326023416034204</v>
      </c>
      <c r="W26" s="211">
        <f t="shared" si="17"/>
        <v>17.326023416034204</v>
      </c>
      <c r="X26" s="211">
        <f t="shared" si="17"/>
        <v>17.326023416034204</v>
      </c>
      <c r="Y26" s="211">
        <f t="shared" si="17"/>
        <v>17.326023416034204</v>
      </c>
      <c r="Z26" s="211">
        <f t="shared" si="18"/>
        <v>17.326023416034204</v>
      </c>
      <c r="AA26" s="211">
        <f t="shared" si="18"/>
        <v>21.56614729000038</v>
      </c>
      <c r="AB26" s="211">
        <f t="shared" si="18"/>
        <v>25.806271163966557</v>
      </c>
      <c r="AC26" s="211">
        <f t="shared" si="18"/>
        <v>30.046395037932733</v>
      </c>
      <c r="AD26" s="211">
        <f t="shared" si="18"/>
        <v>34.286518911898909</v>
      </c>
      <c r="AE26" s="211">
        <f t="shared" si="18"/>
        <v>38.526642785865093</v>
      </c>
      <c r="AF26" s="211">
        <f t="shared" si="18"/>
        <v>42.766766659831262</v>
      </c>
      <c r="AG26" s="211">
        <f t="shared" si="18"/>
        <v>47.006890533797446</v>
      </c>
      <c r="AH26" s="211">
        <f t="shared" si="18"/>
        <v>51.247014407763622</v>
      </c>
      <c r="AI26" s="211">
        <f t="shared" si="18"/>
        <v>55.487138281729798</v>
      </c>
      <c r="AJ26" s="211">
        <f t="shared" si="19"/>
        <v>59.727262155695975</v>
      </c>
      <c r="AK26" s="211">
        <f t="shared" si="19"/>
        <v>63.967386029662151</v>
      </c>
      <c r="AL26" s="211">
        <f t="shared" si="19"/>
        <v>68.207509903628335</v>
      </c>
      <c r="AM26" s="211">
        <f t="shared" si="19"/>
        <v>72.447633777594504</v>
      </c>
      <c r="AN26" s="211">
        <f t="shared" si="19"/>
        <v>76.687757651560673</v>
      </c>
      <c r="AO26" s="211">
        <f t="shared" si="19"/>
        <v>80.927881525526857</v>
      </c>
      <c r="AP26" s="211">
        <f t="shared" si="19"/>
        <v>85.16800539949304</v>
      </c>
      <c r="AQ26" s="211">
        <f t="shared" si="19"/>
        <v>89.40812927345921</v>
      </c>
      <c r="AR26" s="211">
        <f t="shared" si="19"/>
        <v>93.648253147425393</v>
      </c>
      <c r="AS26" s="211">
        <f t="shared" si="19"/>
        <v>97.888377021391562</v>
      </c>
      <c r="AT26" s="211">
        <f t="shared" si="20"/>
        <v>102.12850089535775</v>
      </c>
      <c r="AU26" s="211">
        <f t="shared" si="20"/>
        <v>106.36862476932392</v>
      </c>
      <c r="AV26" s="211">
        <f t="shared" si="20"/>
        <v>110.6087486432901</v>
      </c>
      <c r="AW26" s="211">
        <f t="shared" si="20"/>
        <v>114.84887251725628</v>
      </c>
      <c r="AX26" s="211">
        <f t="shared" si="20"/>
        <v>119.08899639122245</v>
      </c>
      <c r="AY26" s="211">
        <f t="shared" si="20"/>
        <v>123.32912026518864</v>
      </c>
      <c r="AZ26" s="211">
        <f t="shared" si="20"/>
        <v>127.5692441391548</v>
      </c>
      <c r="BA26" s="211">
        <f t="shared" si="20"/>
        <v>131.809368013121</v>
      </c>
      <c r="BB26" s="211">
        <f t="shared" si="20"/>
        <v>136.04949188708716</v>
      </c>
      <c r="BC26" s="211">
        <f t="shared" si="20"/>
        <v>140.28961576105334</v>
      </c>
      <c r="BD26" s="211">
        <f t="shared" si="21"/>
        <v>144.5297396350195</v>
      </c>
      <c r="BE26" s="211">
        <f t="shared" si="21"/>
        <v>148.76986350898568</v>
      </c>
      <c r="BF26" s="211">
        <f t="shared" si="21"/>
        <v>153.00998738295186</v>
      </c>
      <c r="BG26" s="211">
        <f t="shared" si="21"/>
        <v>157.25011125691805</v>
      </c>
      <c r="BH26" s="211">
        <f t="shared" si="21"/>
        <v>161.49023513088423</v>
      </c>
      <c r="BI26" s="211">
        <f t="shared" si="21"/>
        <v>165.73035900485041</v>
      </c>
      <c r="BJ26" s="211">
        <f t="shared" si="21"/>
        <v>169.9704828788166</v>
      </c>
      <c r="BK26" s="211">
        <f t="shared" si="21"/>
        <v>174.21060675278278</v>
      </c>
      <c r="BL26" s="211">
        <f t="shared" si="21"/>
        <v>178.45073062674891</v>
      </c>
      <c r="BM26" s="211">
        <f t="shared" si="21"/>
        <v>182.69085450071509</v>
      </c>
      <c r="BN26" s="211">
        <f t="shared" si="22"/>
        <v>184.59090344193905</v>
      </c>
      <c r="BO26" s="211">
        <f t="shared" si="22"/>
        <v>184.15087745042072</v>
      </c>
      <c r="BP26" s="211">
        <f t="shared" si="22"/>
        <v>183.71085145890237</v>
      </c>
      <c r="BQ26" s="211">
        <f t="shared" si="22"/>
        <v>183.27082546738404</v>
      </c>
      <c r="BR26" s="211">
        <f t="shared" si="22"/>
        <v>182.83079947586572</v>
      </c>
      <c r="BS26" s="211">
        <f t="shared" si="22"/>
        <v>182.39077348434739</v>
      </c>
      <c r="BT26" s="211">
        <f t="shared" si="22"/>
        <v>181.95074749282907</v>
      </c>
      <c r="BU26" s="211">
        <f t="shared" si="22"/>
        <v>181.51072150131074</v>
      </c>
      <c r="BV26" s="211">
        <f t="shared" si="22"/>
        <v>181.07069550979239</v>
      </c>
      <c r="BW26" s="211">
        <f t="shared" si="22"/>
        <v>180.63066951827406</v>
      </c>
      <c r="BX26" s="211">
        <f t="shared" si="23"/>
        <v>180.19064352675574</v>
      </c>
      <c r="BY26" s="211">
        <f t="shared" si="23"/>
        <v>179.75061753523741</v>
      </c>
      <c r="BZ26" s="211">
        <f t="shared" si="23"/>
        <v>179.31059154371906</v>
      </c>
      <c r="CA26" s="211">
        <f t="shared" si="23"/>
        <v>178.87056555220073</v>
      </c>
      <c r="CB26" s="211">
        <f t="shared" si="23"/>
        <v>178.4305395606824</v>
      </c>
      <c r="CC26" s="211">
        <f t="shared" si="23"/>
        <v>177.99051356916408</v>
      </c>
      <c r="CD26" s="211">
        <f t="shared" si="23"/>
        <v>177.55048757764575</v>
      </c>
      <c r="CE26" s="211">
        <f t="shared" si="23"/>
        <v>177.11046158612743</v>
      </c>
      <c r="CF26" s="211">
        <f t="shared" si="23"/>
        <v>176.67043559460907</v>
      </c>
      <c r="CG26" s="211">
        <f t="shared" si="23"/>
        <v>176.23040960309075</v>
      </c>
      <c r="CH26" s="211">
        <f t="shared" si="24"/>
        <v>175.79038361157242</v>
      </c>
      <c r="CI26" s="211">
        <f t="shared" si="24"/>
        <v>175.3503576200541</v>
      </c>
      <c r="CJ26" s="211">
        <f t="shared" si="24"/>
        <v>174.91033162853577</v>
      </c>
      <c r="CK26" s="211">
        <f t="shared" si="24"/>
        <v>174.47030563701742</v>
      </c>
      <c r="CL26" s="211">
        <f t="shared" si="24"/>
        <v>174.03027964549909</v>
      </c>
      <c r="CM26" s="211">
        <f t="shared" si="24"/>
        <v>173.59025365398077</v>
      </c>
      <c r="CN26" s="211">
        <f t="shared" si="24"/>
        <v>173.15022766246244</v>
      </c>
      <c r="CO26" s="211">
        <f t="shared" si="24"/>
        <v>172.71020167094409</v>
      </c>
      <c r="CP26" s="211">
        <f t="shared" si="24"/>
        <v>172.27017567942576</v>
      </c>
      <c r="CQ26" s="211">
        <f t="shared" si="24"/>
        <v>171.83014968790744</v>
      </c>
      <c r="CR26" s="211">
        <f t="shared" si="25"/>
        <v>163.43822542109359</v>
      </c>
      <c r="CS26" s="211">
        <f t="shared" si="25"/>
        <v>147.09440287898423</v>
      </c>
      <c r="CT26" s="211">
        <f t="shared" si="25"/>
        <v>130.75058033687486</v>
      </c>
      <c r="CU26" s="211">
        <f t="shared" si="25"/>
        <v>114.40675779476551</v>
      </c>
      <c r="CV26" s="211">
        <f t="shared" si="25"/>
        <v>98.06293525265616</v>
      </c>
      <c r="CW26" s="211">
        <f t="shared" si="25"/>
        <v>81.719112710546796</v>
      </c>
      <c r="CX26" s="211">
        <f t="shared" si="25"/>
        <v>65.375290168437445</v>
      </c>
      <c r="CY26" s="211">
        <f t="shared" si="25"/>
        <v>49.03146762632808</v>
      </c>
      <c r="CZ26" s="211">
        <f t="shared" si="25"/>
        <v>32.687645084218701</v>
      </c>
      <c r="DA26" s="211">
        <f t="shared" si="25"/>
        <v>16.343822542109365</v>
      </c>
    </row>
    <row r="27" spans="1:105">
      <c r="A27" s="202" t="str">
        <f>Income!A74</f>
        <v>Animal products consumed</v>
      </c>
      <c r="B27" s="204">
        <f>Income!B74</f>
        <v>616.36457944699202</v>
      </c>
      <c r="C27" s="204">
        <f>Income!C74</f>
        <v>1332.8057721657603</v>
      </c>
      <c r="D27" s="204">
        <f>Income!D74</f>
        <v>1866.3264136926718</v>
      </c>
      <c r="E27" s="204">
        <f>Income!E74</f>
        <v>0</v>
      </c>
      <c r="F27" s="211">
        <f t="shared" si="16"/>
        <v>616.36457944699202</v>
      </c>
      <c r="G27" s="211">
        <f t="shared" si="16"/>
        <v>616.36457944699202</v>
      </c>
      <c r="H27" s="211">
        <f t="shared" si="16"/>
        <v>616.36457944699202</v>
      </c>
      <c r="I27" s="211">
        <f t="shared" si="16"/>
        <v>616.36457944699202</v>
      </c>
      <c r="J27" s="211">
        <f t="shared" si="16"/>
        <v>616.36457944699202</v>
      </c>
      <c r="K27" s="211">
        <f t="shared" si="16"/>
        <v>616.36457944699202</v>
      </c>
      <c r="L27" s="211">
        <f t="shared" si="16"/>
        <v>616.36457944699202</v>
      </c>
      <c r="M27" s="211">
        <f t="shared" si="16"/>
        <v>616.36457944699202</v>
      </c>
      <c r="N27" s="211">
        <f t="shared" si="16"/>
        <v>616.36457944699202</v>
      </c>
      <c r="O27" s="211">
        <f t="shared" si="16"/>
        <v>616.36457944699202</v>
      </c>
      <c r="P27" s="211">
        <f t="shared" si="17"/>
        <v>616.36457944699202</v>
      </c>
      <c r="Q27" s="211">
        <f t="shared" si="17"/>
        <v>616.36457944699202</v>
      </c>
      <c r="R27" s="211">
        <f t="shared" si="17"/>
        <v>616.36457944699202</v>
      </c>
      <c r="S27" s="211">
        <f t="shared" si="17"/>
        <v>616.36457944699202</v>
      </c>
      <c r="T27" s="211">
        <f t="shared" si="17"/>
        <v>616.36457944699202</v>
      </c>
      <c r="U27" s="211">
        <f t="shared" si="17"/>
        <v>616.36457944699202</v>
      </c>
      <c r="V27" s="211">
        <f t="shared" si="17"/>
        <v>616.36457944699202</v>
      </c>
      <c r="W27" s="211">
        <f t="shared" si="17"/>
        <v>616.36457944699202</v>
      </c>
      <c r="X27" s="211">
        <f t="shared" si="17"/>
        <v>616.36457944699202</v>
      </c>
      <c r="Y27" s="211">
        <f t="shared" si="17"/>
        <v>616.36457944699202</v>
      </c>
      <c r="Z27" s="211">
        <f t="shared" si="18"/>
        <v>616.36457944699202</v>
      </c>
      <c r="AA27" s="211">
        <f t="shared" si="18"/>
        <v>634.50233116139123</v>
      </c>
      <c r="AB27" s="211">
        <f t="shared" si="18"/>
        <v>652.64008287579043</v>
      </c>
      <c r="AC27" s="211">
        <f t="shared" si="18"/>
        <v>670.77783459018963</v>
      </c>
      <c r="AD27" s="211">
        <f t="shared" si="18"/>
        <v>688.91558630458883</v>
      </c>
      <c r="AE27" s="211">
        <f t="shared" si="18"/>
        <v>707.05333801898803</v>
      </c>
      <c r="AF27" s="211">
        <f t="shared" si="18"/>
        <v>725.19108973338723</v>
      </c>
      <c r="AG27" s="211">
        <f t="shared" si="18"/>
        <v>743.32884144778643</v>
      </c>
      <c r="AH27" s="211">
        <f t="shared" si="18"/>
        <v>761.46659316218563</v>
      </c>
      <c r="AI27" s="211">
        <f t="shared" si="18"/>
        <v>779.60434487658483</v>
      </c>
      <c r="AJ27" s="211">
        <f t="shared" si="19"/>
        <v>797.74209659098403</v>
      </c>
      <c r="AK27" s="211">
        <f t="shared" si="19"/>
        <v>815.87984830538323</v>
      </c>
      <c r="AL27" s="211">
        <f t="shared" si="19"/>
        <v>834.01760001978232</v>
      </c>
      <c r="AM27" s="211">
        <f t="shared" si="19"/>
        <v>852.15535173418152</v>
      </c>
      <c r="AN27" s="211">
        <f t="shared" si="19"/>
        <v>870.29310344858072</v>
      </c>
      <c r="AO27" s="211">
        <f t="shared" si="19"/>
        <v>888.43085516297992</v>
      </c>
      <c r="AP27" s="211">
        <f t="shared" si="19"/>
        <v>906.56860687737912</v>
      </c>
      <c r="AQ27" s="211">
        <f t="shared" si="19"/>
        <v>924.70635859177833</v>
      </c>
      <c r="AR27" s="211">
        <f t="shared" si="19"/>
        <v>942.84411030617753</v>
      </c>
      <c r="AS27" s="211">
        <f t="shared" si="19"/>
        <v>960.98186202057673</v>
      </c>
      <c r="AT27" s="211">
        <f t="shared" si="20"/>
        <v>979.11961373497593</v>
      </c>
      <c r="AU27" s="211">
        <f t="shared" si="20"/>
        <v>997.25736544937513</v>
      </c>
      <c r="AV27" s="211">
        <f t="shared" si="20"/>
        <v>1015.3951171637743</v>
      </c>
      <c r="AW27" s="211">
        <f t="shared" si="20"/>
        <v>1033.5328688781735</v>
      </c>
      <c r="AX27" s="211">
        <f t="shared" si="20"/>
        <v>1051.6706205925727</v>
      </c>
      <c r="AY27" s="211">
        <f t="shared" si="20"/>
        <v>1069.8083723069719</v>
      </c>
      <c r="AZ27" s="211">
        <f t="shared" si="20"/>
        <v>1087.9461240213711</v>
      </c>
      <c r="BA27" s="211">
        <f t="shared" si="20"/>
        <v>1106.0838757357703</v>
      </c>
      <c r="BB27" s="211">
        <f t="shared" si="20"/>
        <v>1124.2216274501695</v>
      </c>
      <c r="BC27" s="211">
        <f t="shared" si="20"/>
        <v>1142.3593791645687</v>
      </c>
      <c r="BD27" s="211">
        <f t="shared" si="21"/>
        <v>1160.4971308789679</v>
      </c>
      <c r="BE27" s="211">
        <f t="shared" si="21"/>
        <v>1178.6348825933671</v>
      </c>
      <c r="BF27" s="211">
        <f t="shared" si="21"/>
        <v>1196.7726343077663</v>
      </c>
      <c r="BG27" s="211">
        <f t="shared" si="21"/>
        <v>1214.9103860221655</v>
      </c>
      <c r="BH27" s="211">
        <f t="shared" si="21"/>
        <v>1233.0481377365647</v>
      </c>
      <c r="BI27" s="211">
        <f t="shared" si="21"/>
        <v>1251.1858894509639</v>
      </c>
      <c r="BJ27" s="211">
        <f t="shared" si="21"/>
        <v>1269.3236411653631</v>
      </c>
      <c r="BK27" s="211">
        <f t="shared" si="21"/>
        <v>1287.4613928797623</v>
      </c>
      <c r="BL27" s="211">
        <f t="shared" si="21"/>
        <v>1305.5991445941615</v>
      </c>
      <c r="BM27" s="211">
        <f t="shared" si="21"/>
        <v>1323.7368963085607</v>
      </c>
      <c r="BN27" s="211">
        <f t="shared" si="22"/>
        <v>1341.6977828578756</v>
      </c>
      <c r="BO27" s="211">
        <f t="shared" si="22"/>
        <v>1359.4818042421059</v>
      </c>
      <c r="BP27" s="211">
        <f t="shared" si="22"/>
        <v>1377.2658256263362</v>
      </c>
      <c r="BQ27" s="211">
        <f t="shared" si="22"/>
        <v>1395.0498470105667</v>
      </c>
      <c r="BR27" s="211">
        <f t="shared" si="22"/>
        <v>1412.833868394797</v>
      </c>
      <c r="BS27" s="211">
        <f t="shared" si="22"/>
        <v>1430.6178897790276</v>
      </c>
      <c r="BT27" s="211">
        <f t="shared" si="22"/>
        <v>1448.4019111632579</v>
      </c>
      <c r="BU27" s="211">
        <f t="shared" si="22"/>
        <v>1466.1859325474882</v>
      </c>
      <c r="BV27" s="211">
        <f t="shared" si="22"/>
        <v>1483.9699539317187</v>
      </c>
      <c r="BW27" s="211">
        <f t="shared" si="22"/>
        <v>1501.753975315949</v>
      </c>
      <c r="BX27" s="211">
        <f t="shared" si="23"/>
        <v>1519.5379967001793</v>
      </c>
      <c r="BY27" s="211">
        <f t="shared" si="23"/>
        <v>1537.3220180844098</v>
      </c>
      <c r="BZ27" s="211">
        <f t="shared" si="23"/>
        <v>1555.1060394686401</v>
      </c>
      <c r="CA27" s="211">
        <f t="shared" si="23"/>
        <v>1572.8900608528704</v>
      </c>
      <c r="CB27" s="211">
        <f t="shared" si="23"/>
        <v>1590.6740822371009</v>
      </c>
      <c r="CC27" s="211">
        <f t="shared" si="23"/>
        <v>1608.4581036213312</v>
      </c>
      <c r="CD27" s="211">
        <f t="shared" si="23"/>
        <v>1626.2421250055618</v>
      </c>
      <c r="CE27" s="211">
        <f t="shared" si="23"/>
        <v>1644.0261463897921</v>
      </c>
      <c r="CF27" s="211">
        <f t="shared" si="23"/>
        <v>1661.8101677740224</v>
      </c>
      <c r="CG27" s="211">
        <f t="shared" si="23"/>
        <v>1679.5941891582529</v>
      </c>
      <c r="CH27" s="211">
        <f t="shared" si="24"/>
        <v>1697.3782105424832</v>
      </c>
      <c r="CI27" s="211">
        <f t="shared" si="24"/>
        <v>1715.1622319267135</v>
      </c>
      <c r="CJ27" s="211">
        <f t="shared" si="24"/>
        <v>1732.946253310944</v>
      </c>
      <c r="CK27" s="211">
        <f t="shared" si="24"/>
        <v>1750.7302746951743</v>
      </c>
      <c r="CL27" s="211">
        <f t="shared" si="24"/>
        <v>1768.5142960794046</v>
      </c>
      <c r="CM27" s="211">
        <f t="shared" si="24"/>
        <v>1786.2983174636352</v>
      </c>
      <c r="CN27" s="211">
        <f t="shared" si="24"/>
        <v>1804.0823388478655</v>
      </c>
      <c r="CO27" s="211">
        <f t="shared" si="24"/>
        <v>1821.8663602320958</v>
      </c>
      <c r="CP27" s="211">
        <f t="shared" si="24"/>
        <v>1839.6503816163263</v>
      </c>
      <c r="CQ27" s="211">
        <f t="shared" si="24"/>
        <v>1857.4344030005568</v>
      </c>
      <c r="CR27" s="211">
        <f t="shared" si="25"/>
        <v>1777.4537273263541</v>
      </c>
      <c r="CS27" s="211">
        <f t="shared" si="25"/>
        <v>1599.7083545937187</v>
      </c>
      <c r="CT27" s="211">
        <f t="shared" si="25"/>
        <v>1421.9629818610833</v>
      </c>
      <c r="CU27" s="211">
        <f t="shared" si="25"/>
        <v>1244.2176091284477</v>
      </c>
      <c r="CV27" s="211">
        <f t="shared" si="25"/>
        <v>1066.4722363958124</v>
      </c>
      <c r="CW27" s="211">
        <f t="shared" si="25"/>
        <v>888.72686366317714</v>
      </c>
      <c r="CX27" s="211">
        <f t="shared" si="25"/>
        <v>710.98149093054167</v>
      </c>
      <c r="CY27" s="211">
        <f t="shared" si="25"/>
        <v>533.23611819790631</v>
      </c>
      <c r="CZ27" s="211">
        <f t="shared" si="25"/>
        <v>355.49074546527072</v>
      </c>
      <c r="DA27" s="211">
        <f t="shared" si="25"/>
        <v>177.74537273263559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7276.9298347343665</v>
      </c>
      <c r="C29" s="204">
        <f>Income!C76</f>
        <v>11435.175454582577</v>
      </c>
      <c r="D29" s="204">
        <f>Income!D76</f>
        <v>17029.005871759327</v>
      </c>
      <c r="E29" s="204">
        <f>Income!E76</f>
        <v>0</v>
      </c>
      <c r="F29" s="211">
        <f t="shared" si="16"/>
        <v>7276.9298347343665</v>
      </c>
      <c r="G29" s="211">
        <f t="shared" si="16"/>
        <v>7276.9298347343665</v>
      </c>
      <c r="H29" s="211">
        <f t="shared" si="16"/>
        <v>7276.9298347343665</v>
      </c>
      <c r="I29" s="211">
        <f t="shared" si="16"/>
        <v>7276.9298347343665</v>
      </c>
      <c r="J29" s="211">
        <f t="shared" si="16"/>
        <v>7276.9298347343665</v>
      </c>
      <c r="K29" s="211">
        <f t="shared" si="16"/>
        <v>7276.9298347343665</v>
      </c>
      <c r="L29" s="211">
        <f t="shared" si="16"/>
        <v>7276.9298347343665</v>
      </c>
      <c r="M29" s="211">
        <f t="shared" si="16"/>
        <v>7276.9298347343665</v>
      </c>
      <c r="N29" s="211">
        <f t="shared" si="16"/>
        <v>7276.9298347343665</v>
      </c>
      <c r="O29" s="211">
        <f t="shared" si="16"/>
        <v>7276.9298347343665</v>
      </c>
      <c r="P29" s="211">
        <f t="shared" si="17"/>
        <v>7276.9298347343665</v>
      </c>
      <c r="Q29" s="211">
        <f t="shared" si="17"/>
        <v>7276.9298347343665</v>
      </c>
      <c r="R29" s="211">
        <f t="shared" si="17"/>
        <v>7276.9298347343665</v>
      </c>
      <c r="S29" s="211">
        <f t="shared" si="17"/>
        <v>7276.9298347343665</v>
      </c>
      <c r="T29" s="211">
        <f t="shared" si="17"/>
        <v>7276.9298347343665</v>
      </c>
      <c r="U29" s="211">
        <f t="shared" si="17"/>
        <v>7276.9298347343665</v>
      </c>
      <c r="V29" s="211">
        <f t="shared" si="17"/>
        <v>7276.9298347343665</v>
      </c>
      <c r="W29" s="211">
        <f t="shared" si="17"/>
        <v>7276.9298347343665</v>
      </c>
      <c r="X29" s="211">
        <f t="shared" si="17"/>
        <v>7276.9298347343665</v>
      </c>
      <c r="Y29" s="211">
        <f t="shared" si="17"/>
        <v>7276.9298347343665</v>
      </c>
      <c r="Z29" s="211">
        <f t="shared" si="18"/>
        <v>7276.9298347343665</v>
      </c>
      <c r="AA29" s="211">
        <f t="shared" si="18"/>
        <v>7382.2018757431815</v>
      </c>
      <c r="AB29" s="211">
        <f t="shared" si="18"/>
        <v>7487.4739167519974</v>
      </c>
      <c r="AC29" s="211">
        <f t="shared" si="18"/>
        <v>7592.7459577608133</v>
      </c>
      <c r="AD29" s="211">
        <f t="shared" si="18"/>
        <v>7698.0179987696283</v>
      </c>
      <c r="AE29" s="211">
        <f t="shared" si="18"/>
        <v>7803.2900397784433</v>
      </c>
      <c r="AF29" s="211">
        <f t="shared" si="18"/>
        <v>7908.5620807872592</v>
      </c>
      <c r="AG29" s="211">
        <f t="shared" si="18"/>
        <v>8013.8341217960751</v>
      </c>
      <c r="AH29" s="211">
        <f t="shared" si="18"/>
        <v>8119.1061628048901</v>
      </c>
      <c r="AI29" s="211">
        <f t="shared" si="18"/>
        <v>8224.3782038137051</v>
      </c>
      <c r="AJ29" s="211">
        <f t="shared" si="19"/>
        <v>8329.6502448225219</v>
      </c>
      <c r="AK29" s="211">
        <f t="shared" si="19"/>
        <v>8434.9222858313369</v>
      </c>
      <c r="AL29" s="211">
        <f t="shared" si="19"/>
        <v>8540.1943268401519</v>
      </c>
      <c r="AM29" s="211">
        <f t="shared" si="19"/>
        <v>8645.4663678489669</v>
      </c>
      <c r="AN29" s="211">
        <f t="shared" si="19"/>
        <v>8750.7384088577819</v>
      </c>
      <c r="AO29" s="211">
        <f t="shared" si="19"/>
        <v>8856.0104498665987</v>
      </c>
      <c r="AP29" s="211">
        <f t="shared" si="19"/>
        <v>8961.2824908754137</v>
      </c>
      <c r="AQ29" s="211">
        <f t="shared" si="19"/>
        <v>9066.5545318842287</v>
      </c>
      <c r="AR29" s="211">
        <f t="shared" si="19"/>
        <v>9171.8265728930455</v>
      </c>
      <c r="AS29" s="211">
        <f t="shared" si="19"/>
        <v>9277.0986139018605</v>
      </c>
      <c r="AT29" s="211">
        <f t="shared" si="20"/>
        <v>9382.3706549106755</v>
      </c>
      <c r="AU29" s="211">
        <f t="shared" si="20"/>
        <v>9487.6426959194905</v>
      </c>
      <c r="AV29" s="211">
        <f t="shared" si="20"/>
        <v>9592.9147369283055</v>
      </c>
      <c r="AW29" s="211">
        <f t="shared" si="20"/>
        <v>9698.1867779371223</v>
      </c>
      <c r="AX29" s="211">
        <f t="shared" si="20"/>
        <v>9803.4588189459373</v>
      </c>
      <c r="AY29" s="211">
        <f t="shared" si="20"/>
        <v>9908.7308599547523</v>
      </c>
      <c r="AZ29" s="211">
        <f t="shared" si="20"/>
        <v>10014.002900963569</v>
      </c>
      <c r="BA29" s="211">
        <f t="shared" si="20"/>
        <v>10119.274941972384</v>
      </c>
      <c r="BB29" s="211">
        <f t="shared" si="20"/>
        <v>10224.546982981199</v>
      </c>
      <c r="BC29" s="211">
        <f t="shared" si="20"/>
        <v>10329.819023990014</v>
      </c>
      <c r="BD29" s="211">
        <f t="shared" si="21"/>
        <v>10435.091064998829</v>
      </c>
      <c r="BE29" s="211">
        <f t="shared" si="21"/>
        <v>10540.363106007646</v>
      </c>
      <c r="BF29" s="211">
        <f t="shared" si="21"/>
        <v>10645.635147016461</v>
      </c>
      <c r="BG29" s="211">
        <f t="shared" si="21"/>
        <v>10750.907188025276</v>
      </c>
      <c r="BH29" s="211">
        <f t="shared" si="21"/>
        <v>10856.179229034093</v>
      </c>
      <c r="BI29" s="211">
        <f t="shared" si="21"/>
        <v>10961.451270042908</v>
      </c>
      <c r="BJ29" s="211">
        <f t="shared" si="21"/>
        <v>11066.723311051723</v>
      </c>
      <c r="BK29" s="211">
        <f t="shared" si="21"/>
        <v>11171.995352060538</v>
      </c>
      <c r="BL29" s="211">
        <f t="shared" si="21"/>
        <v>11277.267393069353</v>
      </c>
      <c r="BM29" s="211">
        <f t="shared" si="21"/>
        <v>11382.53943407817</v>
      </c>
      <c r="BN29" s="211">
        <f t="shared" si="22"/>
        <v>11528.405961535524</v>
      </c>
      <c r="BO29" s="211">
        <f t="shared" si="22"/>
        <v>11714.866975441415</v>
      </c>
      <c r="BP29" s="211">
        <f t="shared" si="22"/>
        <v>11901.327989347306</v>
      </c>
      <c r="BQ29" s="211">
        <f t="shared" si="22"/>
        <v>12087.789003253198</v>
      </c>
      <c r="BR29" s="211">
        <f t="shared" si="22"/>
        <v>12274.250017159089</v>
      </c>
      <c r="BS29" s="211">
        <f t="shared" si="22"/>
        <v>12460.71103106498</v>
      </c>
      <c r="BT29" s="211">
        <f t="shared" si="22"/>
        <v>12647.172044970874</v>
      </c>
      <c r="BU29" s="211">
        <f t="shared" si="22"/>
        <v>12833.633058876765</v>
      </c>
      <c r="BV29" s="211">
        <f t="shared" si="22"/>
        <v>13020.094072782656</v>
      </c>
      <c r="BW29" s="211">
        <f t="shared" si="22"/>
        <v>13206.555086688548</v>
      </c>
      <c r="BX29" s="211">
        <f t="shared" si="23"/>
        <v>13393.016100594439</v>
      </c>
      <c r="BY29" s="211">
        <f t="shared" si="23"/>
        <v>13579.477114500332</v>
      </c>
      <c r="BZ29" s="211">
        <f t="shared" si="23"/>
        <v>13765.938128406222</v>
      </c>
      <c r="CA29" s="211">
        <f t="shared" si="23"/>
        <v>13952.399142312115</v>
      </c>
      <c r="CB29" s="211">
        <f t="shared" si="23"/>
        <v>14138.860156218007</v>
      </c>
      <c r="CC29" s="211">
        <f t="shared" si="23"/>
        <v>14325.321170123898</v>
      </c>
      <c r="CD29" s="211">
        <f t="shared" si="23"/>
        <v>14511.782184029789</v>
      </c>
      <c r="CE29" s="211">
        <f t="shared" si="23"/>
        <v>14698.243197935681</v>
      </c>
      <c r="CF29" s="211">
        <f t="shared" si="23"/>
        <v>14884.704211841574</v>
      </c>
      <c r="CG29" s="211">
        <f t="shared" si="23"/>
        <v>15071.165225747465</v>
      </c>
      <c r="CH29" s="211">
        <f t="shared" si="24"/>
        <v>15257.626239653357</v>
      </c>
      <c r="CI29" s="211">
        <f t="shared" si="24"/>
        <v>15444.087253559248</v>
      </c>
      <c r="CJ29" s="211">
        <f t="shared" si="24"/>
        <v>15630.548267465139</v>
      </c>
      <c r="CK29" s="211">
        <f t="shared" si="24"/>
        <v>15817.009281371033</v>
      </c>
      <c r="CL29" s="211">
        <f t="shared" si="24"/>
        <v>16003.470295276922</v>
      </c>
      <c r="CM29" s="211">
        <f t="shared" si="24"/>
        <v>16189.931309182815</v>
      </c>
      <c r="CN29" s="211">
        <f t="shared" si="24"/>
        <v>16376.392323088707</v>
      </c>
      <c r="CO29" s="211">
        <f t="shared" si="24"/>
        <v>16562.853336994598</v>
      </c>
      <c r="CP29" s="211">
        <f t="shared" si="24"/>
        <v>16749.314350900491</v>
      </c>
      <c r="CQ29" s="211">
        <f t="shared" si="24"/>
        <v>16935.775364806381</v>
      </c>
      <c r="CR29" s="211">
        <f t="shared" si="25"/>
        <v>16218.100830246978</v>
      </c>
      <c r="CS29" s="211">
        <f t="shared" si="25"/>
        <v>14596.29074722228</v>
      </c>
      <c r="CT29" s="211">
        <f t="shared" si="25"/>
        <v>12974.480664197583</v>
      </c>
      <c r="CU29" s="211">
        <f t="shared" si="25"/>
        <v>11352.670581172884</v>
      </c>
      <c r="CV29" s="211">
        <f t="shared" si="25"/>
        <v>9730.8604981481876</v>
      </c>
      <c r="CW29" s="211">
        <f t="shared" si="25"/>
        <v>8109.0504151234891</v>
      </c>
      <c r="CX29" s="211">
        <f t="shared" si="25"/>
        <v>6487.2403320987924</v>
      </c>
      <c r="CY29" s="211">
        <f t="shared" si="25"/>
        <v>4865.4302490740938</v>
      </c>
      <c r="CZ29" s="211">
        <f t="shared" si="25"/>
        <v>3243.6201660493953</v>
      </c>
      <c r="DA29" s="211">
        <f t="shared" si="25"/>
        <v>1621.8100830246985</v>
      </c>
    </row>
    <row r="30" spans="1:105">
      <c r="A30" s="202" t="str">
        <f>Income!A77</f>
        <v>Wild foods consumed and sold</v>
      </c>
      <c r="B30" s="204">
        <f>Income!B77</f>
        <v>105.30449605462994</v>
      </c>
      <c r="C30" s="204">
        <f>Income!C77</f>
        <v>105.30449605462996</v>
      </c>
      <c r="D30" s="204">
        <f>Income!D77</f>
        <v>160.46399398800753</v>
      </c>
      <c r="E30" s="204">
        <f>Income!E77</f>
        <v>0</v>
      </c>
      <c r="F30" s="211">
        <f t="shared" si="16"/>
        <v>105.30449605462994</v>
      </c>
      <c r="G30" s="211">
        <f t="shared" si="16"/>
        <v>105.30449605462994</v>
      </c>
      <c r="H30" s="211">
        <f t="shared" si="16"/>
        <v>105.30449605462994</v>
      </c>
      <c r="I30" s="211">
        <f t="shared" si="16"/>
        <v>105.30449605462994</v>
      </c>
      <c r="J30" s="211">
        <f t="shared" si="16"/>
        <v>105.30449605462994</v>
      </c>
      <c r="K30" s="211">
        <f t="shared" si="16"/>
        <v>105.30449605462994</v>
      </c>
      <c r="L30" s="211">
        <f t="shared" si="16"/>
        <v>105.30449605462994</v>
      </c>
      <c r="M30" s="211">
        <f t="shared" si="16"/>
        <v>105.30449605462994</v>
      </c>
      <c r="N30" s="211">
        <f t="shared" si="16"/>
        <v>105.30449605462994</v>
      </c>
      <c r="O30" s="211">
        <f t="shared" si="16"/>
        <v>105.30449605462994</v>
      </c>
      <c r="P30" s="211">
        <f t="shared" si="17"/>
        <v>105.30449605462994</v>
      </c>
      <c r="Q30" s="211">
        <f t="shared" si="17"/>
        <v>105.30449605462994</v>
      </c>
      <c r="R30" s="211">
        <f t="shared" si="17"/>
        <v>105.30449605462994</v>
      </c>
      <c r="S30" s="211">
        <f t="shared" si="17"/>
        <v>105.30449605462994</v>
      </c>
      <c r="T30" s="211">
        <f t="shared" si="17"/>
        <v>105.30449605462994</v>
      </c>
      <c r="U30" s="211">
        <f t="shared" si="17"/>
        <v>105.30449605462994</v>
      </c>
      <c r="V30" s="211">
        <f t="shared" si="17"/>
        <v>105.30449605462994</v>
      </c>
      <c r="W30" s="211">
        <f t="shared" si="17"/>
        <v>105.30449605462994</v>
      </c>
      <c r="X30" s="211">
        <f t="shared" si="17"/>
        <v>105.30449605462994</v>
      </c>
      <c r="Y30" s="211">
        <f t="shared" si="17"/>
        <v>105.30449605462994</v>
      </c>
      <c r="Z30" s="211">
        <f t="shared" si="18"/>
        <v>105.30449605462994</v>
      </c>
      <c r="AA30" s="211">
        <f t="shared" si="18"/>
        <v>105.30449605462994</v>
      </c>
      <c r="AB30" s="211">
        <f t="shared" si="18"/>
        <v>105.30449605462994</v>
      </c>
      <c r="AC30" s="211">
        <f t="shared" si="18"/>
        <v>105.30449605462994</v>
      </c>
      <c r="AD30" s="211">
        <f t="shared" si="18"/>
        <v>105.30449605462994</v>
      </c>
      <c r="AE30" s="211">
        <f t="shared" si="18"/>
        <v>105.30449605462994</v>
      </c>
      <c r="AF30" s="211">
        <f t="shared" si="18"/>
        <v>105.30449605462994</v>
      </c>
      <c r="AG30" s="211">
        <f t="shared" si="18"/>
        <v>105.30449605462994</v>
      </c>
      <c r="AH30" s="211">
        <f t="shared" si="18"/>
        <v>105.30449605462994</v>
      </c>
      <c r="AI30" s="211">
        <f t="shared" si="18"/>
        <v>105.30449605462994</v>
      </c>
      <c r="AJ30" s="211">
        <f t="shared" si="19"/>
        <v>105.30449605462995</v>
      </c>
      <c r="AK30" s="211">
        <f t="shared" si="19"/>
        <v>105.30449605462995</v>
      </c>
      <c r="AL30" s="211">
        <f t="shared" si="19"/>
        <v>105.30449605462995</v>
      </c>
      <c r="AM30" s="211">
        <f t="shared" si="19"/>
        <v>105.30449605462995</v>
      </c>
      <c r="AN30" s="211">
        <f t="shared" si="19"/>
        <v>105.30449605462995</v>
      </c>
      <c r="AO30" s="211">
        <f t="shared" si="19"/>
        <v>105.30449605462995</v>
      </c>
      <c r="AP30" s="211">
        <f t="shared" si="19"/>
        <v>105.30449605462995</v>
      </c>
      <c r="AQ30" s="211">
        <f t="shared" si="19"/>
        <v>105.30449605462995</v>
      </c>
      <c r="AR30" s="211">
        <f t="shared" si="19"/>
        <v>105.30449605462995</v>
      </c>
      <c r="AS30" s="211">
        <f t="shared" si="19"/>
        <v>105.30449605462995</v>
      </c>
      <c r="AT30" s="211">
        <f t="shared" si="20"/>
        <v>105.30449605462995</v>
      </c>
      <c r="AU30" s="211">
        <f t="shared" si="20"/>
        <v>105.30449605462995</v>
      </c>
      <c r="AV30" s="211">
        <f t="shared" si="20"/>
        <v>105.30449605462995</v>
      </c>
      <c r="AW30" s="211">
        <f t="shared" si="20"/>
        <v>105.30449605462995</v>
      </c>
      <c r="AX30" s="211">
        <f t="shared" si="20"/>
        <v>105.30449605462995</v>
      </c>
      <c r="AY30" s="211">
        <f t="shared" si="20"/>
        <v>105.30449605462995</v>
      </c>
      <c r="AZ30" s="211">
        <f t="shared" si="20"/>
        <v>105.30449605462995</v>
      </c>
      <c r="BA30" s="211">
        <f t="shared" si="20"/>
        <v>105.30449605462995</v>
      </c>
      <c r="BB30" s="211">
        <f t="shared" si="20"/>
        <v>105.30449605462995</v>
      </c>
      <c r="BC30" s="211">
        <f t="shared" si="20"/>
        <v>105.30449605462995</v>
      </c>
      <c r="BD30" s="211">
        <f t="shared" si="21"/>
        <v>105.30449605462996</v>
      </c>
      <c r="BE30" s="211">
        <f t="shared" si="21"/>
        <v>105.30449605462996</v>
      </c>
      <c r="BF30" s="211">
        <f t="shared" si="21"/>
        <v>105.30449605462996</v>
      </c>
      <c r="BG30" s="211">
        <f t="shared" si="21"/>
        <v>105.30449605462996</v>
      </c>
      <c r="BH30" s="211">
        <f t="shared" si="21"/>
        <v>105.30449605462996</v>
      </c>
      <c r="BI30" s="211">
        <f t="shared" si="21"/>
        <v>105.30449605462996</v>
      </c>
      <c r="BJ30" s="211">
        <f t="shared" si="21"/>
        <v>105.30449605462996</v>
      </c>
      <c r="BK30" s="211">
        <f t="shared" si="21"/>
        <v>105.30449605462996</v>
      </c>
      <c r="BL30" s="211">
        <f t="shared" si="21"/>
        <v>105.30449605462996</v>
      </c>
      <c r="BM30" s="211">
        <f t="shared" si="21"/>
        <v>105.30449605462996</v>
      </c>
      <c r="BN30" s="211">
        <f t="shared" si="22"/>
        <v>106.22382102018626</v>
      </c>
      <c r="BO30" s="211">
        <f t="shared" si="22"/>
        <v>108.06247095129885</v>
      </c>
      <c r="BP30" s="211">
        <f t="shared" si="22"/>
        <v>109.90112088241143</v>
      </c>
      <c r="BQ30" s="211">
        <f t="shared" si="22"/>
        <v>111.73977081352402</v>
      </c>
      <c r="BR30" s="211">
        <f t="shared" si="22"/>
        <v>113.5784207446366</v>
      </c>
      <c r="BS30" s="211">
        <f t="shared" si="22"/>
        <v>115.41707067574919</v>
      </c>
      <c r="BT30" s="211">
        <f t="shared" si="22"/>
        <v>117.25572060686177</v>
      </c>
      <c r="BU30" s="211">
        <f t="shared" si="22"/>
        <v>119.09437053797436</v>
      </c>
      <c r="BV30" s="211">
        <f t="shared" si="22"/>
        <v>120.93302046908694</v>
      </c>
      <c r="BW30" s="211">
        <f t="shared" si="22"/>
        <v>122.77167040019953</v>
      </c>
      <c r="BX30" s="211">
        <f t="shared" si="23"/>
        <v>124.61032033131211</v>
      </c>
      <c r="BY30" s="211">
        <f t="shared" si="23"/>
        <v>126.44897026242469</v>
      </c>
      <c r="BZ30" s="211">
        <f t="shared" si="23"/>
        <v>128.28762019353729</v>
      </c>
      <c r="CA30" s="211">
        <f t="shared" si="23"/>
        <v>130.12627012464986</v>
      </c>
      <c r="CB30" s="211">
        <f t="shared" si="23"/>
        <v>131.96492005576246</v>
      </c>
      <c r="CC30" s="211">
        <f t="shared" si="23"/>
        <v>133.80356998687503</v>
      </c>
      <c r="CD30" s="211">
        <f t="shared" si="23"/>
        <v>135.64221991798763</v>
      </c>
      <c r="CE30" s="211">
        <f t="shared" si="23"/>
        <v>137.4808698491002</v>
      </c>
      <c r="CF30" s="211">
        <f t="shared" si="23"/>
        <v>139.3195197802128</v>
      </c>
      <c r="CG30" s="211">
        <f t="shared" si="23"/>
        <v>141.15816971132537</v>
      </c>
      <c r="CH30" s="211">
        <f t="shared" si="24"/>
        <v>142.99681964243797</v>
      </c>
      <c r="CI30" s="211">
        <f t="shared" si="24"/>
        <v>144.83546957355054</v>
      </c>
      <c r="CJ30" s="211">
        <f t="shared" si="24"/>
        <v>146.67411950466314</v>
      </c>
      <c r="CK30" s="211">
        <f t="shared" si="24"/>
        <v>148.51276943577574</v>
      </c>
      <c r="CL30" s="211">
        <f t="shared" si="24"/>
        <v>150.35141936688831</v>
      </c>
      <c r="CM30" s="211">
        <f t="shared" si="24"/>
        <v>152.19006929800088</v>
      </c>
      <c r="CN30" s="211">
        <f t="shared" si="24"/>
        <v>154.02871922911348</v>
      </c>
      <c r="CO30" s="211">
        <f t="shared" si="24"/>
        <v>155.86736916022608</v>
      </c>
      <c r="CP30" s="211">
        <f t="shared" si="24"/>
        <v>157.70601909133865</v>
      </c>
      <c r="CQ30" s="211">
        <f t="shared" si="24"/>
        <v>159.54466902245125</v>
      </c>
      <c r="CR30" s="211">
        <f t="shared" si="25"/>
        <v>152.82285141715002</v>
      </c>
      <c r="CS30" s="211">
        <f t="shared" si="25"/>
        <v>137.54056627543503</v>
      </c>
      <c r="CT30" s="211">
        <f t="shared" si="25"/>
        <v>122.25828113372002</v>
      </c>
      <c r="CU30" s="211">
        <f t="shared" si="25"/>
        <v>106.97599599200502</v>
      </c>
      <c r="CV30" s="211">
        <f t="shared" si="25"/>
        <v>91.693710850290017</v>
      </c>
      <c r="CW30" s="211">
        <f t="shared" si="25"/>
        <v>76.411425708575024</v>
      </c>
      <c r="CX30" s="211">
        <f t="shared" si="25"/>
        <v>61.129140566860016</v>
      </c>
      <c r="CY30" s="211">
        <f t="shared" si="25"/>
        <v>45.846855425145009</v>
      </c>
      <c r="CZ30" s="211">
        <f t="shared" si="25"/>
        <v>30.564570283430015</v>
      </c>
      <c r="DA30" s="211">
        <f t="shared" si="25"/>
        <v>15.282285141714993</v>
      </c>
    </row>
    <row r="31" spans="1:105">
      <c r="A31" s="202" t="str">
        <f>Income!A78</f>
        <v>Labour - casual</v>
      </c>
      <c r="B31" s="204">
        <f>Income!B78</f>
        <v>1871.2105289316942</v>
      </c>
      <c r="C31" s="204">
        <f>Income!C78</f>
        <v>1247.473685954463</v>
      </c>
      <c r="D31" s="204">
        <f>Income!D78</f>
        <v>0</v>
      </c>
      <c r="E31" s="204">
        <f>Income!E78</f>
        <v>0</v>
      </c>
      <c r="F31" s="211">
        <f t="shared" si="16"/>
        <v>1871.2105289316942</v>
      </c>
      <c r="G31" s="211">
        <f t="shared" si="16"/>
        <v>1871.2105289316942</v>
      </c>
      <c r="H31" s="211">
        <f t="shared" si="16"/>
        <v>1871.2105289316942</v>
      </c>
      <c r="I31" s="211">
        <f t="shared" si="16"/>
        <v>1871.2105289316942</v>
      </c>
      <c r="J31" s="211">
        <f t="shared" si="16"/>
        <v>1871.2105289316942</v>
      </c>
      <c r="K31" s="211">
        <f t="shared" si="16"/>
        <v>1871.2105289316942</v>
      </c>
      <c r="L31" s="211">
        <f t="shared" si="16"/>
        <v>1871.2105289316942</v>
      </c>
      <c r="M31" s="211">
        <f t="shared" si="16"/>
        <v>1871.2105289316942</v>
      </c>
      <c r="N31" s="211">
        <f t="shared" si="16"/>
        <v>1871.2105289316942</v>
      </c>
      <c r="O31" s="211">
        <f t="shared" si="16"/>
        <v>1871.2105289316942</v>
      </c>
      <c r="P31" s="211">
        <f t="shared" si="17"/>
        <v>1871.2105289316942</v>
      </c>
      <c r="Q31" s="211">
        <f t="shared" si="17"/>
        <v>1871.2105289316942</v>
      </c>
      <c r="R31" s="211">
        <f t="shared" si="17"/>
        <v>1871.2105289316942</v>
      </c>
      <c r="S31" s="211">
        <f t="shared" si="17"/>
        <v>1871.2105289316942</v>
      </c>
      <c r="T31" s="211">
        <f t="shared" si="17"/>
        <v>1871.2105289316942</v>
      </c>
      <c r="U31" s="211">
        <f t="shared" si="17"/>
        <v>1871.2105289316942</v>
      </c>
      <c r="V31" s="211">
        <f t="shared" si="17"/>
        <v>1871.2105289316942</v>
      </c>
      <c r="W31" s="211">
        <f t="shared" si="17"/>
        <v>1871.2105289316942</v>
      </c>
      <c r="X31" s="211">
        <f t="shared" si="17"/>
        <v>1871.2105289316942</v>
      </c>
      <c r="Y31" s="211">
        <f t="shared" si="17"/>
        <v>1871.2105289316942</v>
      </c>
      <c r="Z31" s="211">
        <f t="shared" si="18"/>
        <v>1871.2105289316942</v>
      </c>
      <c r="AA31" s="211">
        <f t="shared" si="18"/>
        <v>1855.4197227803718</v>
      </c>
      <c r="AB31" s="211">
        <f t="shared" si="18"/>
        <v>1839.6289166290496</v>
      </c>
      <c r="AC31" s="211">
        <f t="shared" si="18"/>
        <v>1823.8381104777272</v>
      </c>
      <c r="AD31" s="211">
        <f t="shared" si="18"/>
        <v>1808.0473043264049</v>
      </c>
      <c r="AE31" s="211">
        <f t="shared" si="18"/>
        <v>1792.2564981750827</v>
      </c>
      <c r="AF31" s="211">
        <f t="shared" si="18"/>
        <v>1776.4656920237603</v>
      </c>
      <c r="AG31" s="211">
        <f t="shared" si="18"/>
        <v>1760.6748858724379</v>
      </c>
      <c r="AH31" s="211">
        <f t="shared" si="18"/>
        <v>1744.8840797211158</v>
      </c>
      <c r="AI31" s="211">
        <f t="shared" si="18"/>
        <v>1729.0932735697934</v>
      </c>
      <c r="AJ31" s="211">
        <f t="shared" si="19"/>
        <v>1713.302467418471</v>
      </c>
      <c r="AK31" s="211">
        <f t="shared" si="19"/>
        <v>1697.5116612671488</v>
      </c>
      <c r="AL31" s="211">
        <f t="shared" si="19"/>
        <v>1681.7208551158265</v>
      </c>
      <c r="AM31" s="211">
        <f t="shared" si="19"/>
        <v>1665.9300489645041</v>
      </c>
      <c r="AN31" s="211">
        <f t="shared" si="19"/>
        <v>1650.1392428131819</v>
      </c>
      <c r="AO31" s="211">
        <f t="shared" si="19"/>
        <v>1634.3484366618595</v>
      </c>
      <c r="AP31" s="211">
        <f t="shared" si="19"/>
        <v>1618.5576305105374</v>
      </c>
      <c r="AQ31" s="211">
        <f t="shared" si="19"/>
        <v>1602.766824359215</v>
      </c>
      <c r="AR31" s="211">
        <f t="shared" si="19"/>
        <v>1586.9760182078926</v>
      </c>
      <c r="AS31" s="211">
        <f t="shared" si="19"/>
        <v>1571.1852120565704</v>
      </c>
      <c r="AT31" s="211">
        <f t="shared" si="20"/>
        <v>1555.394405905248</v>
      </c>
      <c r="AU31" s="211">
        <f t="shared" si="20"/>
        <v>1539.6035997539257</v>
      </c>
      <c r="AV31" s="211">
        <f t="shared" si="20"/>
        <v>1523.8127936026035</v>
      </c>
      <c r="AW31" s="211">
        <f t="shared" si="20"/>
        <v>1508.0219874512811</v>
      </c>
      <c r="AX31" s="211">
        <f t="shared" si="20"/>
        <v>1492.2311812999587</v>
      </c>
      <c r="AY31" s="211">
        <f t="shared" si="20"/>
        <v>1476.4403751486366</v>
      </c>
      <c r="AZ31" s="211">
        <f t="shared" si="20"/>
        <v>1460.6495689973142</v>
      </c>
      <c r="BA31" s="211">
        <f t="shared" si="20"/>
        <v>1444.8587628459918</v>
      </c>
      <c r="BB31" s="211">
        <f t="shared" si="20"/>
        <v>1429.0679566946696</v>
      </c>
      <c r="BC31" s="211">
        <f t="shared" si="20"/>
        <v>1413.2771505433473</v>
      </c>
      <c r="BD31" s="211">
        <f t="shared" si="21"/>
        <v>1397.4863443920249</v>
      </c>
      <c r="BE31" s="211">
        <f t="shared" si="21"/>
        <v>1381.6955382407027</v>
      </c>
      <c r="BF31" s="211">
        <f t="shared" si="21"/>
        <v>1365.9047320893803</v>
      </c>
      <c r="BG31" s="211">
        <f t="shared" si="21"/>
        <v>1350.1139259380579</v>
      </c>
      <c r="BH31" s="211">
        <f t="shared" si="21"/>
        <v>1334.3231197867358</v>
      </c>
      <c r="BI31" s="211">
        <f t="shared" si="21"/>
        <v>1318.5323136354134</v>
      </c>
      <c r="BJ31" s="211">
        <f t="shared" si="21"/>
        <v>1302.741507484091</v>
      </c>
      <c r="BK31" s="211">
        <f t="shared" si="21"/>
        <v>1286.9507013327689</v>
      </c>
      <c r="BL31" s="211">
        <f t="shared" si="21"/>
        <v>1271.1598951814465</v>
      </c>
      <c r="BM31" s="211">
        <f t="shared" si="21"/>
        <v>1255.3690890301241</v>
      </c>
      <c r="BN31" s="211">
        <f t="shared" si="22"/>
        <v>1226.6824578552219</v>
      </c>
      <c r="BO31" s="211">
        <f t="shared" si="22"/>
        <v>1185.1000016567398</v>
      </c>
      <c r="BP31" s="211">
        <f t="shared" si="22"/>
        <v>1143.5175454582577</v>
      </c>
      <c r="BQ31" s="211">
        <f t="shared" si="22"/>
        <v>1101.9350892597756</v>
      </c>
      <c r="BR31" s="211">
        <f t="shared" si="22"/>
        <v>1060.3526330612935</v>
      </c>
      <c r="BS31" s="211">
        <f t="shared" si="22"/>
        <v>1018.7701768628115</v>
      </c>
      <c r="BT31" s="211">
        <f t="shared" si="22"/>
        <v>977.18772066432939</v>
      </c>
      <c r="BU31" s="211">
        <f t="shared" si="22"/>
        <v>935.60526446584731</v>
      </c>
      <c r="BV31" s="211">
        <f t="shared" si="22"/>
        <v>894.02280826736512</v>
      </c>
      <c r="BW31" s="211">
        <f t="shared" si="22"/>
        <v>852.44035206888304</v>
      </c>
      <c r="BX31" s="211">
        <f t="shared" si="23"/>
        <v>810.85789587040097</v>
      </c>
      <c r="BY31" s="211">
        <f t="shared" si="23"/>
        <v>769.27543967191878</v>
      </c>
      <c r="BZ31" s="211">
        <f t="shared" si="23"/>
        <v>727.69298347343681</v>
      </c>
      <c r="CA31" s="211">
        <f t="shared" si="23"/>
        <v>686.11052727495462</v>
      </c>
      <c r="CB31" s="211">
        <f t="shared" si="23"/>
        <v>644.52807107647254</v>
      </c>
      <c r="CC31" s="211">
        <f t="shared" si="23"/>
        <v>602.94561487799047</v>
      </c>
      <c r="CD31" s="211">
        <f t="shared" si="23"/>
        <v>561.36315867950827</v>
      </c>
      <c r="CE31" s="211">
        <f t="shared" si="23"/>
        <v>519.78070248102631</v>
      </c>
      <c r="CF31" s="211">
        <f t="shared" si="23"/>
        <v>478.19824628254412</v>
      </c>
      <c r="CG31" s="211">
        <f t="shared" si="23"/>
        <v>436.61579008406216</v>
      </c>
      <c r="CH31" s="211">
        <f t="shared" si="24"/>
        <v>395.03333388557996</v>
      </c>
      <c r="CI31" s="211">
        <f t="shared" si="24"/>
        <v>353.45087768709777</v>
      </c>
      <c r="CJ31" s="211">
        <f t="shared" si="24"/>
        <v>311.86842148861581</v>
      </c>
      <c r="CK31" s="211">
        <f t="shared" si="24"/>
        <v>270.28596529013362</v>
      </c>
      <c r="CL31" s="211">
        <f t="shared" si="24"/>
        <v>228.70350909165154</v>
      </c>
      <c r="CM31" s="211">
        <f t="shared" si="24"/>
        <v>187.12105289316946</v>
      </c>
      <c r="CN31" s="211">
        <f t="shared" si="24"/>
        <v>145.53859669468739</v>
      </c>
      <c r="CO31" s="211">
        <f t="shared" si="24"/>
        <v>103.95614049620531</v>
      </c>
      <c r="CP31" s="211">
        <f t="shared" si="24"/>
        <v>62.373684297723003</v>
      </c>
      <c r="CQ31" s="211">
        <f t="shared" si="24"/>
        <v>20.791228099240925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58294.643356348221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971.57738927247033</v>
      </c>
      <c r="BO32" s="211">
        <f t="shared" si="22"/>
        <v>2914.7321678174112</v>
      </c>
      <c r="BP32" s="211">
        <f t="shared" si="22"/>
        <v>4857.8869463623523</v>
      </c>
      <c r="BQ32" s="211">
        <f t="shared" si="22"/>
        <v>6801.0417249072925</v>
      </c>
      <c r="BR32" s="211">
        <f t="shared" si="22"/>
        <v>8744.1965034522327</v>
      </c>
      <c r="BS32" s="211">
        <f t="shared" si="22"/>
        <v>10687.351281997173</v>
      </c>
      <c r="BT32" s="211">
        <f t="shared" si="22"/>
        <v>12630.506060542113</v>
      </c>
      <c r="BU32" s="211">
        <f t="shared" si="22"/>
        <v>14573.660839087055</v>
      </c>
      <c r="BV32" s="211">
        <f t="shared" si="22"/>
        <v>16516.815617631997</v>
      </c>
      <c r="BW32" s="211">
        <f t="shared" si="22"/>
        <v>18459.970396176934</v>
      </c>
      <c r="BX32" s="211">
        <f t="shared" si="23"/>
        <v>20403.125174721878</v>
      </c>
      <c r="BY32" s="211">
        <f t="shared" si="23"/>
        <v>22346.279953266818</v>
      </c>
      <c r="BZ32" s="211">
        <f t="shared" si="23"/>
        <v>24289.434731811758</v>
      </c>
      <c r="CA32" s="211">
        <f t="shared" si="23"/>
        <v>26232.589510356702</v>
      </c>
      <c r="CB32" s="211">
        <f t="shared" si="23"/>
        <v>28175.744288901638</v>
      </c>
      <c r="CC32" s="211">
        <f t="shared" si="23"/>
        <v>30118.899067446582</v>
      </c>
      <c r="CD32" s="211">
        <f t="shared" si="23"/>
        <v>32062.053845991519</v>
      </c>
      <c r="CE32" s="211">
        <f t="shared" si="23"/>
        <v>34005.208624536463</v>
      </c>
      <c r="CF32" s="211">
        <f t="shared" si="23"/>
        <v>35948.363403081406</v>
      </c>
      <c r="CG32" s="211">
        <f t="shared" si="23"/>
        <v>37891.518181626343</v>
      </c>
      <c r="CH32" s="211">
        <f t="shared" si="24"/>
        <v>39834.67296017128</v>
      </c>
      <c r="CI32" s="211">
        <f t="shared" si="24"/>
        <v>41777.827738716231</v>
      </c>
      <c r="CJ32" s="211">
        <f t="shared" si="24"/>
        <v>43720.982517261167</v>
      </c>
      <c r="CK32" s="211">
        <f t="shared" si="24"/>
        <v>45664.137295806104</v>
      </c>
      <c r="CL32" s="211">
        <f t="shared" si="24"/>
        <v>47607.29207435104</v>
      </c>
      <c r="CM32" s="211">
        <f t="shared" si="24"/>
        <v>49550.446852895991</v>
      </c>
      <c r="CN32" s="211">
        <f t="shared" si="24"/>
        <v>51493.601631440928</v>
      </c>
      <c r="CO32" s="211">
        <f t="shared" si="24"/>
        <v>53436.756409985865</v>
      </c>
      <c r="CP32" s="211">
        <f t="shared" si="24"/>
        <v>55379.911188530816</v>
      </c>
      <c r="CQ32" s="211">
        <f t="shared" si="24"/>
        <v>57323.065967075752</v>
      </c>
      <c r="CR32" s="211">
        <f t="shared" si="25"/>
        <v>55518.707958426879</v>
      </c>
      <c r="CS32" s="211">
        <f t="shared" si="25"/>
        <v>49966.83716258419</v>
      </c>
      <c r="CT32" s="211">
        <f t="shared" si="25"/>
        <v>44414.966366741501</v>
      </c>
      <c r="CU32" s="211">
        <f t="shared" si="25"/>
        <v>38863.095570898819</v>
      </c>
      <c r="CV32" s="211">
        <f t="shared" si="25"/>
        <v>33311.224775056122</v>
      </c>
      <c r="CW32" s="211">
        <f t="shared" si="25"/>
        <v>27759.35397921344</v>
      </c>
      <c r="CX32" s="211">
        <f t="shared" si="25"/>
        <v>22207.48318337075</v>
      </c>
      <c r="CY32" s="211">
        <f t="shared" si="25"/>
        <v>16655.612387528068</v>
      </c>
      <c r="CZ32" s="211">
        <f t="shared" si="25"/>
        <v>11103.741591685372</v>
      </c>
      <c r="DA32" s="211">
        <f t="shared" si="25"/>
        <v>5551.8707958426894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3234.1910376597189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81.878254117967572</v>
      </c>
      <c r="AB34" s="211">
        <f t="shared" si="18"/>
        <v>163.75650823593514</v>
      </c>
      <c r="AC34" s="211">
        <f t="shared" si="18"/>
        <v>245.63476235390269</v>
      </c>
      <c r="AD34" s="211">
        <f t="shared" si="18"/>
        <v>327.51301647187029</v>
      </c>
      <c r="AE34" s="211">
        <f t="shared" si="18"/>
        <v>409.3912705898378</v>
      </c>
      <c r="AF34" s="211">
        <f t="shared" si="18"/>
        <v>491.26952470780537</v>
      </c>
      <c r="AG34" s="211">
        <f t="shared" si="18"/>
        <v>573.147778825773</v>
      </c>
      <c r="AH34" s="211">
        <f t="shared" si="18"/>
        <v>655.02603294374057</v>
      </c>
      <c r="AI34" s="211">
        <f t="shared" si="18"/>
        <v>736.90428706170815</v>
      </c>
      <c r="AJ34" s="211">
        <f t="shared" si="19"/>
        <v>818.7825411796756</v>
      </c>
      <c r="AK34" s="211">
        <f t="shared" si="19"/>
        <v>900.66079529764318</v>
      </c>
      <c r="AL34" s="211">
        <f t="shared" si="19"/>
        <v>982.53904941561075</v>
      </c>
      <c r="AM34" s="211">
        <f t="shared" si="19"/>
        <v>1064.4173035335784</v>
      </c>
      <c r="AN34" s="211">
        <f t="shared" si="19"/>
        <v>1146.295557651546</v>
      </c>
      <c r="AO34" s="211">
        <f t="shared" si="19"/>
        <v>1228.1738117695133</v>
      </c>
      <c r="AP34" s="211">
        <f t="shared" si="19"/>
        <v>1310.0520658874811</v>
      </c>
      <c r="AQ34" s="211">
        <f t="shared" si="19"/>
        <v>1391.9303200054487</v>
      </c>
      <c r="AR34" s="211">
        <f t="shared" si="19"/>
        <v>1473.8085741234163</v>
      </c>
      <c r="AS34" s="211">
        <f t="shared" si="19"/>
        <v>1555.6868282413836</v>
      </c>
      <c r="AT34" s="211">
        <f t="shared" si="20"/>
        <v>1637.5650823593512</v>
      </c>
      <c r="AU34" s="211">
        <f t="shared" si="20"/>
        <v>1719.443336477319</v>
      </c>
      <c r="AV34" s="211">
        <f t="shared" si="20"/>
        <v>1801.3215905952864</v>
      </c>
      <c r="AW34" s="211">
        <f t="shared" si="20"/>
        <v>1883.1998447132539</v>
      </c>
      <c r="AX34" s="211">
        <f t="shared" si="20"/>
        <v>1965.0780988312215</v>
      </c>
      <c r="AY34" s="211">
        <f t="shared" si="20"/>
        <v>2046.9563529491893</v>
      </c>
      <c r="AZ34" s="211">
        <f t="shared" si="20"/>
        <v>2128.8346070671569</v>
      </c>
      <c r="BA34" s="211">
        <f t="shared" si="20"/>
        <v>2210.712861185124</v>
      </c>
      <c r="BB34" s="211">
        <f t="shared" si="20"/>
        <v>2292.591115303092</v>
      </c>
      <c r="BC34" s="211">
        <f t="shared" si="20"/>
        <v>2374.4693694210596</v>
      </c>
      <c r="BD34" s="211">
        <f t="shared" si="21"/>
        <v>2456.3476235390267</v>
      </c>
      <c r="BE34" s="211">
        <f t="shared" si="21"/>
        <v>2538.2258776569943</v>
      </c>
      <c r="BF34" s="211">
        <f t="shared" si="21"/>
        <v>2620.1041317749623</v>
      </c>
      <c r="BG34" s="211">
        <f t="shared" si="21"/>
        <v>2701.9823858929299</v>
      </c>
      <c r="BH34" s="211">
        <f t="shared" si="21"/>
        <v>2783.8606400108974</v>
      </c>
      <c r="BI34" s="211">
        <f t="shared" si="21"/>
        <v>2865.7388941288646</v>
      </c>
      <c r="BJ34" s="211">
        <f t="shared" si="21"/>
        <v>2947.6171482468326</v>
      </c>
      <c r="BK34" s="211">
        <f t="shared" si="21"/>
        <v>3029.4954023648002</v>
      </c>
      <c r="BL34" s="211">
        <f t="shared" si="21"/>
        <v>3111.3736564827673</v>
      </c>
      <c r="BM34" s="211">
        <f t="shared" si="21"/>
        <v>3193.2519106007348</v>
      </c>
      <c r="BN34" s="211">
        <f t="shared" si="22"/>
        <v>3180.2878536987237</v>
      </c>
      <c r="BO34" s="211">
        <f t="shared" si="22"/>
        <v>3072.4814857767328</v>
      </c>
      <c r="BP34" s="211">
        <f t="shared" si="22"/>
        <v>2964.6751178547424</v>
      </c>
      <c r="BQ34" s="211">
        <f t="shared" si="22"/>
        <v>2856.8687499327516</v>
      </c>
      <c r="BR34" s="211">
        <f t="shared" si="22"/>
        <v>2749.0623820107612</v>
      </c>
      <c r="BS34" s="211">
        <f t="shared" si="22"/>
        <v>2641.2560140887704</v>
      </c>
      <c r="BT34" s="211">
        <f t="shared" si="22"/>
        <v>2533.4496461667795</v>
      </c>
      <c r="BU34" s="211">
        <f t="shared" si="22"/>
        <v>2425.6432782447891</v>
      </c>
      <c r="BV34" s="211">
        <f t="shared" si="22"/>
        <v>2317.8369103227983</v>
      </c>
      <c r="BW34" s="211">
        <f t="shared" si="22"/>
        <v>2210.0305424008079</v>
      </c>
      <c r="BX34" s="211">
        <f t="shared" si="23"/>
        <v>2102.2241744788171</v>
      </c>
      <c r="BY34" s="211">
        <f t="shared" si="23"/>
        <v>1994.4178065568267</v>
      </c>
      <c r="BZ34" s="211">
        <f t="shared" si="23"/>
        <v>1886.6114386348358</v>
      </c>
      <c r="CA34" s="211">
        <f t="shared" si="23"/>
        <v>1778.8050707128455</v>
      </c>
      <c r="CB34" s="211">
        <f t="shared" si="23"/>
        <v>1670.9987027908546</v>
      </c>
      <c r="CC34" s="211">
        <f t="shared" si="23"/>
        <v>1563.1923348688642</v>
      </c>
      <c r="CD34" s="211">
        <f t="shared" si="23"/>
        <v>1455.3859669468734</v>
      </c>
      <c r="CE34" s="211">
        <f t="shared" si="23"/>
        <v>1347.579599024883</v>
      </c>
      <c r="CF34" s="211">
        <f t="shared" si="23"/>
        <v>1239.7732311028922</v>
      </c>
      <c r="CG34" s="211">
        <f t="shared" si="23"/>
        <v>1131.9668631809018</v>
      </c>
      <c r="CH34" s="211">
        <f t="shared" si="24"/>
        <v>1024.1604952589109</v>
      </c>
      <c r="CI34" s="211">
        <f t="shared" si="24"/>
        <v>916.35412733692056</v>
      </c>
      <c r="CJ34" s="211">
        <f t="shared" si="24"/>
        <v>808.54775941492971</v>
      </c>
      <c r="CK34" s="211">
        <f t="shared" si="24"/>
        <v>700.74139149293887</v>
      </c>
      <c r="CL34" s="211">
        <f t="shared" si="24"/>
        <v>592.93502357094849</v>
      </c>
      <c r="CM34" s="211">
        <f t="shared" si="24"/>
        <v>485.1286556489581</v>
      </c>
      <c r="CN34" s="211">
        <f t="shared" si="24"/>
        <v>377.32228772696726</v>
      </c>
      <c r="CO34" s="211">
        <f t="shared" si="24"/>
        <v>269.51591980497642</v>
      </c>
      <c r="CP34" s="211">
        <f t="shared" si="24"/>
        <v>161.70955188298603</v>
      </c>
      <c r="CQ34" s="211">
        <f t="shared" si="24"/>
        <v>53.903183960995193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1586.5419027330825</v>
      </c>
      <c r="C35" s="204">
        <f>Income!C83</f>
        <v>1586.5419027330829</v>
      </c>
      <c r="D35" s="204">
        <f>Income!D83</f>
        <v>1450.5525967845322</v>
      </c>
      <c r="E35" s="204">
        <f>Income!E83</f>
        <v>0</v>
      </c>
      <c r="F35" s="211">
        <f t="shared" si="16"/>
        <v>1586.5419027330825</v>
      </c>
      <c r="G35" s="211">
        <f t="shared" si="16"/>
        <v>1586.5419027330825</v>
      </c>
      <c r="H35" s="211">
        <f t="shared" si="16"/>
        <v>1586.5419027330825</v>
      </c>
      <c r="I35" s="211">
        <f t="shared" si="16"/>
        <v>1586.5419027330825</v>
      </c>
      <c r="J35" s="211">
        <f t="shared" si="16"/>
        <v>1586.5419027330825</v>
      </c>
      <c r="K35" s="211">
        <f t="shared" si="16"/>
        <v>1586.5419027330825</v>
      </c>
      <c r="L35" s="211">
        <f t="shared" si="16"/>
        <v>1586.5419027330825</v>
      </c>
      <c r="M35" s="211">
        <f t="shared" si="16"/>
        <v>1586.5419027330825</v>
      </c>
      <c r="N35" s="211">
        <f t="shared" si="16"/>
        <v>1586.5419027330825</v>
      </c>
      <c r="O35" s="211">
        <f t="shared" si="16"/>
        <v>1586.5419027330825</v>
      </c>
      <c r="P35" s="211">
        <f t="shared" si="17"/>
        <v>1586.5419027330825</v>
      </c>
      <c r="Q35" s="211">
        <f t="shared" si="17"/>
        <v>1586.5419027330825</v>
      </c>
      <c r="R35" s="211">
        <f t="shared" si="17"/>
        <v>1586.5419027330825</v>
      </c>
      <c r="S35" s="211">
        <f t="shared" si="17"/>
        <v>1586.5419027330825</v>
      </c>
      <c r="T35" s="211">
        <f t="shared" si="17"/>
        <v>1586.5419027330825</v>
      </c>
      <c r="U35" s="211">
        <f t="shared" si="17"/>
        <v>1586.5419027330825</v>
      </c>
      <c r="V35" s="211">
        <f t="shared" si="17"/>
        <v>1586.5419027330825</v>
      </c>
      <c r="W35" s="211">
        <f t="shared" si="17"/>
        <v>1586.5419027330825</v>
      </c>
      <c r="X35" s="211">
        <f t="shared" si="17"/>
        <v>1586.5419027330825</v>
      </c>
      <c r="Y35" s="211">
        <f t="shared" si="17"/>
        <v>1586.5419027330825</v>
      </c>
      <c r="Z35" s="211">
        <f t="shared" si="18"/>
        <v>1586.5419027330825</v>
      </c>
      <c r="AA35" s="211">
        <f t="shared" si="18"/>
        <v>1586.5419027330825</v>
      </c>
      <c r="AB35" s="211">
        <f t="shared" si="18"/>
        <v>1586.5419027330825</v>
      </c>
      <c r="AC35" s="211">
        <f t="shared" si="18"/>
        <v>1586.5419027330825</v>
      </c>
      <c r="AD35" s="211">
        <f t="shared" si="18"/>
        <v>1586.5419027330825</v>
      </c>
      <c r="AE35" s="211">
        <f t="shared" si="18"/>
        <v>1586.5419027330825</v>
      </c>
      <c r="AF35" s="211">
        <f t="shared" si="18"/>
        <v>1586.5419027330825</v>
      </c>
      <c r="AG35" s="211">
        <f t="shared" si="18"/>
        <v>1586.5419027330825</v>
      </c>
      <c r="AH35" s="211">
        <f t="shared" si="18"/>
        <v>1586.5419027330825</v>
      </c>
      <c r="AI35" s="211">
        <f t="shared" si="18"/>
        <v>1586.5419027330825</v>
      </c>
      <c r="AJ35" s="211">
        <f t="shared" si="19"/>
        <v>1586.5419027330827</v>
      </c>
      <c r="AK35" s="211">
        <f t="shared" si="19"/>
        <v>1586.5419027330827</v>
      </c>
      <c r="AL35" s="211">
        <f t="shared" si="19"/>
        <v>1586.5419027330827</v>
      </c>
      <c r="AM35" s="211">
        <f t="shared" si="19"/>
        <v>1586.5419027330827</v>
      </c>
      <c r="AN35" s="211">
        <f t="shared" si="19"/>
        <v>1586.5419027330827</v>
      </c>
      <c r="AO35" s="211">
        <f t="shared" si="19"/>
        <v>1586.5419027330827</v>
      </c>
      <c r="AP35" s="211">
        <f t="shared" si="19"/>
        <v>1586.5419027330827</v>
      </c>
      <c r="AQ35" s="211">
        <f t="shared" si="19"/>
        <v>1586.5419027330827</v>
      </c>
      <c r="AR35" s="211">
        <f t="shared" si="19"/>
        <v>1586.5419027330827</v>
      </c>
      <c r="AS35" s="211">
        <f t="shared" si="19"/>
        <v>1586.5419027330827</v>
      </c>
      <c r="AT35" s="211">
        <f t="shared" si="20"/>
        <v>1586.5419027330827</v>
      </c>
      <c r="AU35" s="211">
        <f t="shared" si="20"/>
        <v>1586.5419027330827</v>
      </c>
      <c r="AV35" s="211">
        <f t="shared" si="20"/>
        <v>1586.5419027330827</v>
      </c>
      <c r="AW35" s="211">
        <f t="shared" si="20"/>
        <v>1586.5419027330827</v>
      </c>
      <c r="AX35" s="211">
        <f t="shared" si="20"/>
        <v>1586.5419027330827</v>
      </c>
      <c r="AY35" s="211">
        <f t="shared" si="20"/>
        <v>1586.5419027330827</v>
      </c>
      <c r="AZ35" s="211">
        <f t="shared" si="20"/>
        <v>1586.5419027330827</v>
      </c>
      <c r="BA35" s="211">
        <f t="shared" si="20"/>
        <v>1586.5419027330827</v>
      </c>
      <c r="BB35" s="211">
        <f t="shared" si="20"/>
        <v>1586.5419027330827</v>
      </c>
      <c r="BC35" s="211">
        <f t="shared" si="20"/>
        <v>1586.5419027330827</v>
      </c>
      <c r="BD35" s="211">
        <f t="shared" si="21"/>
        <v>1586.5419027330829</v>
      </c>
      <c r="BE35" s="211">
        <f t="shared" si="21"/>
        <v>1586.5419027330829</v>
      </c>
      <c r="BF35" s="211">
        <f t="shared" si="21"/>
        <v>1586.5419027330829</v>
      </c>
      <c r="BG35" s="211">
        <f t="shared" si="21"/>
        <v>1586.5419027330829</v>
      </c>
      <c r="BH35" s="211">
        <f t="shared" si="21"/>
        <v>1586.5419027330829</v>
      </c>
      <c r="BI35" s="211">
        <f t="shared" si="21"/>
        <v>1586.5419027330829</v>
      </c>
      <c r="BJ35" s="211">
        <f t="shared" si="21"/>
        <v>1586.5419027330829</v>
      </c>
      <c r="BK35" s="211">
        <f t="shared" si="21"/>
        <v>1586.5419027330829</v>
      </c>
      <c r="BL35" s="211">
        <f t="shared" si="21"/>
        <v>1586.5419027330829</v>
      </c>
      <c r="BM35" s="211">
        <f t="shared" si="21"/>
        <v>1586.5419027330829</v>
      </c>
      <c r="BN35" s="211">
        <f t="shared" si="22"/>
        <v>1584.2754143006071</v>
      </c>
      <c r="BO35" s="211">
        <f t="shared" si="22"/>
        <v>1579.7424374356553</v>
      </c>
      <c r="BP35" s="211">
        <f t="shared" si="22"/>
        <v>1575.2094605707036</v>
      </c>
      <c r="BQ35" s="211">
        <f t="shared" si="22"/>
        <v>1570.6764837057519</v>
      </c>
      <c r="BR35" s="211">
        <f t="shared" si="22"/>
        <v>1566.1435068408002</v>
      </c>
      <c r="BS35" s="211">
        <f t="shared" si="22"/>
        <v>1561.6105299758485</v>
      </c>
      <c r="BT35" s="211">
        <f t="shared" si="22"/>
        <v>1557.0775531108968</v>
      </c>
      <c r="BU35" s="211">
        <f t="shared" si="22"/>
        <v>1552.5445762459453</v>
      </c>
      <c r="BV35" s="211">
        <f t="shared" si="22"/>
        <v>1548.0115993809936</v>
      </c>
      <c r="BW35" s="211">
        <f t="shared" si="22"/>
        <v>1543.4786225160419</v>
      </c>
      <c r="BX35" s="211">
        <f t="shared" si="23"/>
        <v>1538.9456456510902</v>
      </c>
      <c r="BY35" s="211">
        <f t="shared" si="23"/>
        <v>1534.4126687861385</v>
      </c>
      <c r="BZ35" s="211">
        <f t="shared" si="23"/>
        <v>1529.8796919211868</v>
      </c>
      <c r="CA35" s="211">
        <f t="shared" si="23"/>
        <v>1525.3467150562351</v>
      </c>
      <c r="CB35" s="211">
        <f t="shared" si="23"/>
        <v>1520.8137381912834</v>
      </c>
      <c r="CC35" s="211">
        <f t="shared" si="23"/>
        <v>1516.2807613263317</v>
      </c>
      <c r="CD35" s="211">
        <f t="shared" si="23"/>
        <v>1511.74778446138</v>
      </c>
      <c r="CE35" s="211">
        <f t="shared" si="23"/>
        <v>1507.2148075964283</v>
      </c>
      <c r="CF35" s="211">
        <f t="shared" si="23"/>
        <v>1502.6818307314766</v>
      </c>
      <c r="CG35" s="211">
        <f t="shared" si="23"/>
        <v>1498.1488538665249</v>
      </c>
      <c r="CH35" s="211">
        <f t="shared" si="24"/>
        <v>1493.6158770015732</v>
      </c>
      <c r="CI35" s="211">
        <f t="shared" si="24"/>
        <v>1489.0829001366214</v>
      </c>
      <c r="CJ35" s="211">
        <f t="shared" si="24"/>
        <v>1484.5499232716697</v>
      </c>
      <c r="CK35" s="211">
        <f t="shared" si="24"/>
        <v>1480.0169464067183</v>
      </c>
      <c r="CL35" s="211">
        <f t="shared" si="24"/>
        <v>1475.4839695417666</v>
      </c>
      <c r="CM35" s="211">
        <f t="shared" si="24"/>
        <v>1470.9509926768148</v>
      </c>
      <c r="CN35" s="211">
        <f t="shared" si="24"/>
        <v>1466.4180158118631</v>
      </c>
      <c r="CO35" s="211">
        <f t="shared" si="24"/>
        <v>1461.8850389469114</v>
      </c>
      <c r="CP35" s="211">
        <f t="shared" si="24"/>
        <v>1457.3520620819597</v>
      </c>
      <c r="CQ35" s="211">
        <f t="shared" si="24"/>
        <v>1452.819085217008</v>
      </c>
      <c r="CR35" s="211">
        <f t="shared" si="25"/>
        <v>1381.4786636043164</v>
      </c>
      <c r="CS35" s="211">
        <f t="shared" si="25"/>
        <v>1243.3307972438847</v>
      </c>
      <c r="CT35" s="211">
        <f t="shared" si="25"/>
        <v>1105.1829308834531</v>
      </c>
      <c r="CU35" s="211">
        <f t="shared" si="25"/>
        <v>967.03506452302145</v>
      </c>
      <c r="CV35" s="211">
        <f t="shared" si="25"/>
        <v>828.88719816258981</v>
      </c>
      <c r="CW35" s="211">
        <f t="shared" si="25"/>
        <v>690.73933180215818</v>
      </c>
      <c r="CX35" s="211">
        <f t="shared" si="25"/>
        <v>552.59146544172665</v>
      </c>
      <c r="CY35" s="211">
        <f t="shared" si="25"/>
        <v>414.44359908129491</v>
      </c>
      <c r="CZ35" s="211">
        <f t="shared" si="25"/>
        <v>276.29573272086327</v>
      </c>
      <c r="DA35" s="211">
        <f t="shared" si="25"/>
        <v>138.14786636043164</v>
      </c>
    </row>
    <row r="36" spans="1:105">
      <c r="A36" s="202" t="str">
        <f>Income!A85</f>
        <v>Cash transfer - official</v>
      </c>
      <c r="B36" s="204">
        <f>Income!B85</f>
        <v>24769.2830755625</v>
      </c>
      <c r="C36" s="204">
        <f>Income!C85</f>
        <v>24928.682490990021</v>
      </c>
      <c r="D36" s="204">
        <f>Income!D85</f>
        <v>26311.794188829994</v>
      </c>
      <c r="E36" s="204">
        <f>Income!E85</f>
        <v>0</v>
      </c>
      <c r="F36" s="211">
        <f t="shared" si="16"/>
        <v>24769.2830755625</v>
      </c>
      <c r="G36" s="211">
        <f t="shared" si="16"/>
        <v>24769.2830755625</v>
      </c>
      <c r="H36" s="211">
        <f t="shared" si="16"/>
        <v>24769.2830755625</v>
      </c>
      <c r="I36" s="211">
        <f t="shared" si="16"/>
        <v>24769.2830755625</v>
      </c>
      <c r="J36" s="211">
        <f t="shared" si="16"/>
        <v>24769.2830755625</v>
      </c>
      <c r="K36" s="211">
        <f t="shared" si="16"/>
        <v>24769.2830755625</v>
      </c>
      <c r="L36" s="211">
        <f t="shared" si="16"/>
        <v>24769.2830755625</v>
      </c>
      <c r="M36" s="211">
        <f t="shared" si="16"/>
        <v>24769.2830755625</v>
      </c>
      <c r="N36" s="211">
        <f t="shared" si="16"/>
        <v>24769.2830755625</v>
      </c>
      <c r="O36" s="211">
        <f t="shared" si="16"/>
        <v>24769.2830755625</v>
      </c>
      <c r="P36" s="211">
        <f t="shared" si="16"/>
        <v>24769.2830755625</v>
      </c>
      <c r="Q36" s="211">
        <f t="shared" si="16"/>
        <v>24769.2830755625</v>
      </c>
      <c r="R36" s="211">
        <f t="shared" si="16"/>
        <v>24769.2830755625</v>
      </c>
      <c r="S36" s="211">
        <f t="shared" si="16"/>
        <v>24769.2830755625</v>
      </c>
      <c r="T36" s="211">
        <f t="shared" si="16"/>
        <v>24769.2830755625</v>
      </c>
      <c r="U36" s="211">
        <f t="shared" si="16"/>
        <v>24769.2830755625</v>
      </c>
      <c r="V36" s="211">
        <f t="shared" si="17"/>
        <v>24769.2830755625</v>
      </c>
      <c r="W36" s="211">
        <f t="shared" si="17"/>
        <v>24769.2830755625</v>
      </c>
      <c r="X36" s="211">
        <f t="shared" si="17"/>
        <v>24769.2830755625</v>
      </c>
      <c r="Y36" s="211">
        <f t="shared" si="17"/>
        <v>24769.2830755625</v>
      </c>
      <c r="Z36" s="211">
        <f t="shared" si="17"/>
        <v>24769.2830755625</v>
      </c>
      <c r="AA36" s="211">
        <f t="shared" si="17"/>
        <v>24773.318503801172</v>
      </c>
      <c r="AB36" s="211">
        <f t="shared" si="17"/>
        <v>24777.353932039841</v>
      </c>
      <c r="AC36" s="211">
        <f t="shared" si="17"/>
        <v>24781.389360278514</v>
      </c>
      <c r="AD36" s="211">
        <f t="shared" si="17"/>
        <v>24785.424788517186</v>
      </c>
      <c r="AE36" s="211">
        <f t="shared" si="17"/>
        <v>24789.460216755859</v>
      </c>
      <c r="AF36" s="211">
        <f t="shared" si="18"/>
        <v>24793.495644994528</v>
      </c>
      <c r="AG36" s="211">
        <f t="shared" si="18"/>
        <v>24797.5310732332</v>
      </c>
      <c r="AH36" s="211">
        <f t="shared" si="18"/>
        <v>24801.566501471872</v>
      </c>
      <c r="AI36" s="211">
        <f t="shared" si="18"/>
        <v>24805.601929710541</v>
      </c>
      <c r="AJ36" s="211">
        <f t="shared" si="18"/>
        <v>24809.637357949214</v>
      </c>
      <c r="AK36" s="211">
        <f t="shared" si="18"/>
        <v>24813.672786187886</v>
      </c>
      <c r="AL36" s="211">
        <f t="shared" si="18"/>
        <v>24817.708214426559</v>
      </c>
      <c r="AM36" s="211">
        <f t="shared" si="18"/>
        <v>24821.743642665228</v>
      </c>
      <c r="AN36" s="211">
        <f t="shared" si="18"/>
        <v>24825.7790709039</v>
      </c>
      <c r="AO36" s="211">
        <f t="shared" si="18"/>
        <v>24829.814499142572</v>
      </c>
      <c r="AP36" s="211">
        <f t="shared" si="19"/>
        <v>24833.849927381241</v>
      </c>
      <c r="AQ36" s="211">
        <f t="shared" si="19"/>
        <v>24837.885355619914</v>
      </c>
      <c r="AR36" s="211">
        <f t="shared" si="19"/>
        <v>24841.920783858586</v>
      </c>
      <c r="AS36" s="211">
        <f t="shared" si="19"/>
        <v>24845.956212097255</v>
      </c>
      <c r="AT36" s="211">
        <f t="shared" si="19"/>
        <v>24849.991640335928</v>
      </c>
      <c r="AU36" s="211">
        <f t="shared" si="19"/>
        <v>24854.0270685746</v>
      </c>
      <c r="AV36" s="211">
        <f t="shared" si="19"/>
        <v>24858.062496813272</v>
      </c>
      <c r="AW36" s="211">
        <f t="shared" si="19"/>
        <v>24862.097925051941</v>
      </c>
      <c r="AX36" s="211">
        <f t="shared" si="19"/>
        <v>24866.133353290614</v>
      </c>
      <c r="AY36" s="211">
        <f t="shared" si="19"/>
        <v>24870.168781529286</v>
      </c>
      <c r="AZ36" s="211">
        <f t="shared" si="20"/>
        <v>24874.204209767955</v>
      </c>
      <c r="BA36" s="211">
        <f t="shared" si="20"/>
        <v>24878.239638006628</v>
      </c>
      <c r="BB36" s="211">
        <f t="shared" si="20"/>
        <v>24882.2750662453</v>
      </c>
      <c r="BC36" s="211">
        <f t="shared" si="20"/>
        <v>24886.310494483972</v>
      </c>
      <c r="BD36" s="211">
        <f t="shared" si="20"/>
        <v>24890.345922722641</v>
      </c>
      <c r="BE36" s="211">
        <f t="shared" si="20"/>
        <v>24894.381350961314</v>
      </c>
      <c r="BF36" s="211">
        <f t="shared" si="20"/>
        <v>24898.416779199986</v>
      </c>
      <c r="BG36" s="211">
        <f t="shared" si="20"/>
        <v>24902.452207438655</v>
      </c>
      <c r="BH36" s="211">
        <f t="shared" si="20"/>
        <v>24906.487635677327</v>
      </c>
      <c r="BI36" s="211">
        <f t="shared" si="20"/>
        <v>24910.523063916</v>
      </c>
      <c r="BJ36" s="211">
        <f t="shared" si="21"/>
        <v>24914.558492154672</v>
      </c>
      <c r="BK36" s="211">
        <f t="shared" si="21"/>
        <v>24918.593920393341</v>
      </c>
      <c r="BL36" s="211">
        <f t="shared" si="21"/>
        <v>24922.629348632014</v>
      </c>
      <c r="BM36" s="211">
        <f t="shared" si="21"/>
        <v>24926.664776870686</v>
      </c>
      <c r="BN36" s="211">
        <f t="shared" si="21"/>
        <v>24951.734352620686</v>
      </c>
      <c r="BO36" s="211">
        <f t="shared" si="21"/>
        <v>24997.83807588202</v>
      </c>
      <c r="BP36" s="211">
        <f t="shared" si="21"/>
        <v>25043.941799143351</v>
      </c>
      <c r="BQ36" s="211">
        <f t="shared" si="21"/>
        <v>25090.045522404685</v>
      </c>
      <c r="BR36" s="211">
        <f t="shared" si="21"/>
        <v>25136.149245666016</v>
      </c>
      <c r="BS36" s="211">
        <f t="shared" si="21"/>
        <v>25182.252968927351</v>
      </c>
      <c r="BT36" s="211">
        <f t="shared" si="22"/>
        <v>25228.356692188681</v>
      </c>
      <c r="BU36" s="211">
        <f t="shared" si="22"/>
        <v>25274.460415450012</v>
      </c>
      <c r="BV36" s="211">
        <f t="shared" si="22"/>
        <v>25320.564138711346</v>
      </c>
      <c r="BW36" s="211">
        <f t="shared" si="22"/>
        <v>25366.667861972677</v>
      </c>
      <c r="BX36" s="211">
        <f t="shared" si="22"/>
        <v>25412.771585234012</v>
      </c>
      <c r="BY36" s="211">
        <f t="shared" si="22"/>
        <v>25458.875308495342</v>
      </c>
      <c r="BZ36" s="211">
        <f t="shared" si="22"/>
        <v>25504.979031756677</v>
      </c>
      <c r="CA36" s="211">
        <f t="shared" si="22"/>
        <v>25551.082755018007</v>
      </c>
      <c r="CB36" s="211">
        <f t="shared" si="22"/>
        <v>25597.186478279342</v>
      </c>
      <c r="CC36" s="211">
        <f t="shared" si="22"/>
        <v>25643.290201540673</v>
      </c>
      <c r="CD36" s="211">
        <f t="shared" si="23"/>
        <v>25689.393924802007</v>
      </c>
      <c r="CE36" s="211">
        <f t="shared" si="23"/>
        <v>25735.497648063338</v>
      </c>
      <c r="CF36" s="211">
        <f t="shared" si="23"/>
        <v>25781.601371324672</v>
      </c>
      <c r="CG36" s="211">
        <f t="shared" si="23"/>
        <v>25827.705094586003</v>
      </c>
      <c r="CH36" s="211">
        <f t="shared" si="23"/>
        <v>25873.808817847337</v>
      </c>
      <c r="CI36" s="211">
        <f t="shared" si="23"/>
        <v>25919.912541108668</v>
      </c>
      <c r="CJ36" s="211">
        <f t="shared" si="23"/>
        <v>25966.016264370002</v>
      </c>
      <c r="CK36" s="211">
        <f t="shared" si="23"/>
        <v>26012.119987631333</v>
      </c>
      <c r="CL36" s="211">
        <f t="shared" si="23"/>
        <v>26058.223710892664</v>
      </c>
      <c r="CM36" s="211">
        <f t="shared" si="23"/>
        <v>26104.327434153998</v>
      </c>
      <c r="CN36" s="211">
        <f t="shared" si="24"/>
        <v>26150.431157415329</v>
      </c>
      <c r="CO36" s="211">
        <f t="shared" si="24"/>
        <v>26196.534880676663</v>
      </c>
      <c r="CP36" s="211">
        <f t="shared" si="24"/>
        <v>26242.638603937994</v>
      </c>
      <c r="CQ36" s="211">
        <f t="shared" si="24"/>
        <v>26288.742327199328</v>
      </c>
      <c r="CR36" s="211">
        <f t="shared" si="24"/>
        <v>25058.851608409517</v>
      </c>
      <c r="CS36" s="211">
        <f t="shared" si="24"/>
        <v>22552.966447568568</v>
      </c>
      <c r="CT36" s="211">
        <f t="shared" si="24"/>
        <v>20047.081286727614</v>
      </c>
      <c r="CU36" s="211">
        <f t="shared" si="24"/>
        <v>17541.196125886661</v>
      </c>
      <c r="CV36" s="211">
        <f t="shared" si="24"/>
        <v>15035.310965045712</v>
      </c>
      <c r="CW36" s="211">
        <f t="shared" si="24"/>
        <v>12529.425804204759</v>
      </c>
      <c r="CX36" s="211">
        <f t="shared" si="25"/>
        <v>10023.540643363807</v>
      </c>
      <c r="CY36" s="211">
        <f t="shared" si="25"/>
        <v>7517.6554825228559</v>
      </c>
      <c r="CZ36" s="211">
        <f t="shared" si="25"/>
        <v>5011.7703216819027</v>
      </c>
      <c r="DA36" s="211">
        <f t="shared" si="25"/>
        <v>2505.8851608409532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43996.80804301898</v>
      </c>
      <c r="C38" s="204">
        <f>Income!C88</f>
        <v>55000.521754891401</v>
      </c>
      <c r="D38" s="204">
        <f>Income!D88</f>
        <v>107635.7336191347</v>
      </c>
      <c r="E38" s="204">
        <f>Income!E88</f>
        <v>0</v>
      </c>
      <c r="F38" s="205">
        <f t="shared" ref="F38:AK38" si="26">SUM(F25:F37)</f>
        <v>38175.264175231488</v>
      </c>
      <c r="G38" s="205">
        <f t="shared" si="26"/>
        <v>38175.264175231488</v>
      </c>
      <c r="H38" s="205">
        <f t="shared" si="26"/>
        <v>38175.264175231488</v>
      </c>
      <c r="I38" s="205">
        <f t="shared" si="26"/>
        <v>38175.264175231488</v>
      </c>
      <c r="J38" s="205">
        <f t="shared" si="26"/>
        <v>38175.264175231488</v>
      </c>
      <c r="K38" s="205">
        <f t="shared" si="26"/>
        <v>38175.264175231488</v>
      </c>
      <c r="L38" s="205">
        <f t="shared" si="26"/>
        <v>38175.264175231488</v>
      </c>
      <c r="M38" s="205">
        <f t="shared" si="26"/>
        <v>38175.264175231488</v>
      </c>
      <c r="N38" s="205">
        <f t="shared" si="26"/>
        <v>38175.264175231488</v>
      </c>
      <c r="O38" s="205">
        <f t="shared" si="26"/>
        <v>38175.264175231488</v>
      </c>
      <c r="P38" s="205">
        <f t="shared" si="26"/>
        <v>38175.264175231488</v>
      </c>
      <c r="Q38" s="205">
        <f t="shared" si="26"/>
        <v>38175.264175231488</v>
      </c>
      <c r="R38" s="205">
        <f t="shared" si="26"/>
        <v>38175.264175231488</v>
      </c>
      <c r="S38" s="205">
        <f t="shared" si="26"/>
        <v>38175.264175231488</v>
      </c>
      <c r="T38" s="205">
        <f t="shared" si="26"/>
        <v>38175.264175231488</v>
      </c>
      <c r="U38" s="205">
        <f t="shared" si="26"/>
        <v>38175.264175231488</v>
      </c>
      <c r="V38" s="205">
        <f t="shared" si="26"/>
        <v>38175.264175231488</v>
      </c>
      <c r="W38" s="205">
        <f t="shared" si="26"/>
        <v>38175.264175231488</v>
      </c>
      <c r="X38" s="205">
        <f t="shared" si="26"/>
        <v>38175.264175231488</v>
      </c>
      <c r="Y38" s="205">
        <f t="shared" si="26"/>
        <v>38175.264175231488</v>
      </c>
      <c r="Z38" s="205">
        <f t="shared" si="26"/>
        <v>38175.264175231488</v>
      </c>
      <c r="AA38" s="205">
        <f t="shared" si="26"/>
        <v>38390.675981306515</v>
      </c>
      <c r="AB38" s="205">
        <f t="shared" si="26"/>
        <v>38606.087787381533</v>
      </c>
      <c r="AC38" s="205">
        <f t="shared" si="26"/>
        <v>38821.49959345656</v>
      </c>
      <c r="AD38" s="205">
        <f t="shared" si="26"/>
        <v>39036.911399531586</v>
      </c>
      <c r="AE38" s="205">
        <f t="shared" si="26"/>
        <v>39252.323205606612</v>
      </c>
      <c r="AF38" s="205">
        <f t="shared" si="26"/>
        <v>39467.735011681638</v>
      </c>
      <c r="AG38" s="205">
        <f t="shared" si="26"/>
        <v>39683.146817756664</v>
      </c>
      <c r="AH38" s="205">
        <f t="shared" si="26"/>
        <v>39898.55862383169</v>
      </c>
      <c r="AI38" s="205">
        <f t="shared" si="26"/>
        <v>40113.970429906709</v>
      </c>
      <c r="AJ38" s="205">
        <f t="shared" si="26"/>
        <v>40329.382235981735</v>
      </c>
      <c r="AK38" s="205">
        <f t="shared" si="26"/>
        <v>40544.794042056761</v>
      </c>
      <c r="AL38" s="205">
        <f t="shared" ref="AL38:BQ38" si="27">SUM(AL25:AL37)</f>
        <v>40760.205848131787</v>
      </c>
      <c r="AM38" s="205">
        <f t="shared" si="27"/>
        <v>40975.617654206813</v>
      </c>
      <c r="AN38" s="205">
        <f t="shared" si="27"/>
        <v>41191.029460281832</v>
      </c>
      <c r="AO38" s="205">
        <f t="shared" si="27"/>
        <v>41406.441266356866</v>
      </c>
      <c r="AP38" s="205">
        <f t="shared" si="27"/>
        <v>41621.853072431884</v>
      </c>
      <c r="AQ38" s="205">
        <f t="shared" si="27"/>
        <v>41837.264878506918</v>
      </c>
      <c r="AR38" s="205">
        <f t="shared" si="27"/>
        <v>42052.676684581937</v>
      </c>
      <c r="AS38" s="205">
        <f t="shared" si="27"/>
        <v>42268.088490656963</v>
      </c>
      <c r="AT38" s="205">
        <f t="shared" si="27"/>
        <v>42483.500296731989</v>
      </c>
      <c r="AU38" s="205">
        <f t="shared" si="27"/>
        <v>42698.912102807015</v>
      </c>
      <c r="AV38" s="205">
        <f t="shared" si="27"/>
        <v>42914.323908882041</v>
      </c>
      <c r="AW38" s="205">
        <f t="shared" si="27"/>
        <v>43129.73571495706</v>
      </c>
      <c r="AX38" s="205">
        <f t="shared" si="27"/>
        <v>43345.147521032093</v>
      </c>
      <c r="AY38" s="205">
        <f t="shared" si="27"/>
        <v>43560.559327107112</v>
      </c>
      <c r="AZ38" s="205">
        <f t="shared" si="27"/>
        <v>43775.971133182138</v>
      </c>
      <c r="BA38" s="205">
        <f t="shared" si="27"/>
        <v>43991.382939257164</v>
      </c>
      <c r="BB38" s="205">
        <f t="shared" si="27"/>
        <v>44206.79474533219</v>
      </c>
      <c r="BC38" s="205">
        <f t="shared" si="27"/>
        <v>44422.206551407216</v>
      </c>
      <c r="BD38" s="205">
        <f t="shared" si="27"/>
        <v>44637.618357482235</v>
      </c>
      <c r="BE38" s="205">
        <f t="shared" si="27"/>
        <v>44853.030163557269</v>
      </c>
      <c r="BF38" s="205">
        <f t="shared" si="27"/>
        <v>45068.441969632288</v>
      </c>
      <c r="BG38" s="205">
        <f t="shared" si="27"/>
        <v>45283.853775707314</v>
      </c>
      <c r="BH38" s="205">
        <f t="shared" si="27"/>
        <v>45499.26558178234</v>
      </c>
      <c r="BI38" s="205">
        <f t="shared" si="27"/>
        <v>45714.677387857366</v>
      </c>
      <c r="BJ38" s="205">
        <f t="shared" si="27"/>
        <v>45930.089193932392</v>
      </c>
      <c r="BK38" s="205">
        <f t="shared" si="27"/>
        <v>46145.501000007411</v>
      </c>
      <c r="BL38" s="205">
        <f t="shared" si="27"/>
        <v>46360.912806082437</v>
      </c>
      <c r="BM38" s="205">
        <f t="shared" si="27"/>
        <v>46576.324612157463</v>
      </c>
      <c r="BN38" s="205">
        <f t="shared" si="27"/>
        <v>47699.892233593971</v>
      </c>
      <c r="BO38" s="205">
        <f t="shared" si="27"/>
        <v>49731.61567039197</v>
      </c>
      <c r="BP38" s="205">
        <f t="shared" si="27"/>
        <v>51763.339107189953</v>
      </c>
      <c r="BQ38" s="205">
        <f t="shared" si="27"/>
        <v>53795.062543987944</v>
      </c>
      <c r="BR38" s="205">
        <f t="shared" ref="BR38:CW38" si="28">SUM(BR25:BR37)</f>
        <v>55826.785980785935</v>
      </c>
      <c r="BS38" s="205">
        <f t="shared" si="28"/>
        <v>57858.509417583926</v>
      </c>
      <c r="BT38" s="205">
        <f t="shared" si="28"/>
        <v>59890.232854381917</v>
      </c>
      <c r="BU38" s="205">
        <f t="shared" si="28"/>
        <v>61921.9562911799</v>
      </c>
      <c r="BV38" s="205">
        <f t="shared" si="28"/>
        <v>63953.679727977898</v>
      </c>
      <c r="BW38" s="205">
        <f t="shared" si="28"/>
        <v>65985.403164775882</v>
      </c>
      <c r="BX38" s="205">
        <f t="shared" si="28"/>
        <v>68017.12660157388</v>
      </c>
      <c r="BY38" s="205">
        <f t="shared" si="28"/>
        <v>70048.850038371864</v>
      </c>
      <c r="BZ38" s="205">
        <f t="shared" si="28"/>
        <v>72080.573475169862</v>
      </c>
      <c r="CA38" s="205">
        <f t="shared" si="28"/>
        <v>74112.296911967846</v>
      </c>
      <c r="CB38" s="205">
        <f t="shared" si="28"/>
        <v>76144.020348765829</v>
      </c>
      <c r="CC38" s="205">
        <f t="shared" si="28"/>
        <v>78175.743785563827</v>
      </c>
      <c r="CD38" s="205">
        <f t="shared" si="28"/>
        <v>80207.467222361825</v>
      </c>
      <c r="CE38" s="205">
        <f t="shared" si="28"/>
        <v>82239.190659159809</v>
      </c>
      <c r="CF38" s="205">
        <f t="shared" si="28"/>
        <v>84270.914095957807</v>
      </c>
      <c r="CG38" s="205">
        <f t="shared" si="28"/>
        <v>86302.637532755791</v>
      </c>
      <c r="CH38" s="205">
        <f t="shared" si="28"/>
        <v>88334.360969553789</v>
      </c>
      <c r="CI38" s="205">
        <f t="shared" si="28"/>
        <v>90366.084406351787</v>
      </c>
      <c r="CJ38" s="205">
        <f t="shared" si="28"/>
        <v>92397.807843149771</v>
      </c>
      <c r="CK38" s="205">
        <f t="shared" si="28"/>
        <v>94429.53127994774</v>
      </c>
      <c r="CL38" s="205">
        <f t="shared" si="28"/>
        <v>96461.254716745723</v>
      </c>
      <c r="CM38" s="205">
        <f t="shared" si="28"/>
        <v>98492.978153543736</v>
      </c>
      <c r="CN38" s="205">
        <f t="shared" si="28"/>
        <v>100524.70159034173</v>
      </c>
      <c r="CO38" s="205">
        <f t="shared" si="28"/>
        <v>102556.42502713972</v>
      </c>
      <c r="CP38" s="205">
        <f t="shared" si="28"/>
        <v>104588.14846393772</v>
      </c>
      <c r="CQ38" s="205">
        <f t="shared" si="28"/>
        <v>106619.87190073571</v>
      </c>
      <c r="CR38" s="205">
        <f t="shared" si="28"/>
        <v>102510.22249441399</v>
      </c>
      <c r="CS38" s="205">
        <f t="shared" si="28"/>
        <v>92259.200244972599</v>
      </c>
      <c r="CT38" s="205">
        <f t="shared" si="28"/>
        <v>82008.177995531194</v>
      </c>
      <c r="CU38" s="205">
        <f t="shared" si="28"/>
        <v>71757.155746089804</v>
      </c>
      <c r="CV38" s="205">
        <f t="shared" si="28"/>
        <v>61506.133496648399</v>
      </c>
      <c r="CW38" s="205">
        <f t="shared" si="28"/>
        <v>51255.111247206994</v>
      </c>
      <c r="CX38" s="205">
        <f>SUM(CX25:CX37)</f>
        <v>41004.088997765597</v>
      </c>
      <c r="CY38" s="205">
        <f>SUM(CY25:CY37)</f>
        <v>30753.066748324207</v>
      </c>
      <c r="CZ38" s="205">
        <f>SUM(CZ25:CZ37)</f>
        <v>20502.044498882795</v>
      </c>
      <c r="DA38" s="205">
        <f>SUM(DA25:DA37)</f>
        <v>10251.022249441405</v>
      </c>
    </row>
    <row r="39" spans="1:105">
      <c r="A39" s="202" t="str">
        <f>Income!A89</f>
        <v>Food Poverty line</v>
      </c>
      <c r="B39" s="204">
        <f>Income!B89</f>
        <v>25929.786394066141</v>
      </c>
      <c r="C39" s="204">
        <f>Income!C89</f>
        <v>25929.786394066141</v>
      </c>
      <c r="D39" s="204">
        <f>Income!D89</f>
        <v>25929.786394066141</v>
      </c>
      <c r="E39" s="204">
        <f>Income!E89</f>
        <v>0</v>
      </c>
      <c r="F39" s="205">
        <f t="shared" ref="F39:U39" si="29">IF(F$2&lt;=($B$2+$C$2+$D$2),IF(F$2&lt;=($B$2+$C$2),IF(F$2&lt;=$B$2,$B39,$C39),$D39),$E39)</f>
        <v>25929.786394066141</v>
      </c>
      <c r="G39" s="205">
        <f t="shared" si="29"/>
        <v>25929.786394066141</v>
      </c>
      <c r="H39" s="205">
        <f t="shared" si="29"/>
        <v>25929.786394066141</v>
      </c>
      <c r="I39" s="205">
        <f t="shared" si="29"/>
        <v>25929.786394066141</v>
      </c>
      <c r="J39" s="205">
        <f t="shared" si="29"/>
        <v>25929.786394066141</v>
      </c>
      <c r="K39" s="205">
        <f t="shared" si="29"/>
        <v>25929.786394066141</v>
      </c>
      <c r="L39" s="205">
        <f t="shared" si="29"/>
        <v>25929.786394066141</v>
      </c>
      <c r="M39" s="205">
        <f t="shared" si="29"/>
        <v>25929.786394066141</v>
      </c>
      <c r="N39" s="205">
        <f t="shared" si="29"/>
        <v>25929.786394066141</v>
      </c>
      <c r="O39" s="205">
        <f t="shared" si="29"/>
        <v>25929.786394066141</v>
      </c>
      <c r="P39" s="205">
        <f t="shared" si="29"/>
        <v>25929.786394066141</v>
      </c>
      <c r="Q39" s="205">
        <f t="shared" si="29"/>
        <v>25929.786394066141</v>
      </c>
      <c r="R39" s="205">
        <f t="shared" si="29"/>
        <v>25929.786394066141</v>
      </c>
      <c r="S39" s="205">
        <f t="shared" si="29"/>
        <v>25929.786394066141</v>
      </c>
      <c r="T39" s="205">
        <f t="shared" si="29"/>
        <v>25929.786394066141</v>
      </c>
      <c r="U39" s="205">
        <f t="shared" si="29"/>
        <v>25929.786394066141</v>
      </c>
      <c r="V39" s="205">
        <f t="shared" ref="V39:AK40" si="30">IF(V$2&lt;=($B$2+$C$2+$D$2),IF(V$2&lt;=($B$2+$C$2),IF(V$2&lt;=$B$2,$B39,$C39),$D39),$E39)</f>
        <v>25929.786394066141</v>
      </c>
      <c r="W39" s="205">
        <f t="shared" si="30"/>
        <v>25929.786394066141</v>
      </c>
      <c r="X39" s="205">
        <f t="shared" si="30"/>
        <v>25929.786394066141</v>
      </c>
      <c r="Y39" s="205">
        <f t="shared" si="30"/>
        <v>25929.786394066141</v>
      </c>
      <c r="Z39" s="205">
        <f t="shared" si="30"/>
        <v>25929.786394066141</v>
      </c>
      <c r="AA39" s="205">
        <f t="shared" si="30"/>
        <v>25929.786394066141</v>
      </c>
      <c r="AB39" s="205">
        <f t="shared" si="30"/>
        <v>25929.786394066141</v>
      </c>
      <c r="AC39" s="205">
        <f t="shared" si="30"/>
        <v>25929.786394066141</v>
      </c>
      <c r="AD39" s="205">
        <f t="shared" si="30"/>
        <v>25929.786394066141</v>
      </c>
      <c r="AE39" s="205">
        <f t="shared" si="30"/>
        <v>25929.786394066141</v>
      </c>
      <c r="AF39" s="205">
        <f t="shared" si="30"/>
        <v>25929.786394066141</v>
      </c>
      <c r="AG39" s="205">
        <f t="shared" si="30"/>
        <v>25929.786394066141</v>
      </c>
      <c r="AH39" s="205">
        <f t="shared" si="30"/>
        <v>25929.786394066141</v>
      </c>
      <c r="AI39" s="205">
        <f t="shared" si="30"/>
        <v>25929.786394066141</v>
      </c>
      <c r="AJ39" s="205">
        <f t="shared" si="30"/>
        <v>25929.786394066141</v>
      </c>
      <c r="AK39" s="205">
        <f t="shared" si="30"/>
        <v>25929.786394066141</v>
      </c>
      <c r="AL39" s="205">
        <f t="shared" ref="AL39:BA40" si="31">IF(AL$2&lt;=($B$2+$C$2+$D$2),IF(AL$2&lt;=($B$2+$C$2),IF(AL$2&lt;=$B$2,$B39,$C39),$D39),$E39)</f>
        <v>25929.786394066141</v>
      </c>
      <c r="AM39" s="205">
        <f t="shared" si="31"/>
        <v>25929.786394066141</v>
      </c>
      <c r="AN39" s="205">
        <f t="shared" si="31"/>
        <v>25929.786394066141</v>
      </c>
      <c r="AO39" s="205">
        <f t="shared" si="31"/>
        <v>25929.786394066141</v>
      </c>
      <c r="AP39" s="205">
        <f t="shared" si="31"/>
        <v>25929.786394066141</v>
      </c>
      <c r="AQ39" s="205">
        <f t="shared" si="31"/>
        <v>25929.786394066141</v>
      </c>
      <c r="AR39" s="205">
        <f t="shared" si="31"/>
        <v>25929.786394066141</v>
      </c>
      <c r="AS39" s="205">
        <f t="shared" si="31"/>
        <v>25929.786394066141</v>
      </c>
      <c r="AT39" s="205">
        <f t="shared" si="31"/>
        <v>25929.786394066141</v>
      </c>
      <c r="AU39" s="205">
        <f t="shared" si="31"/>
        <v>25929.786394066141</v>
      </c>
      <c r="AV39" s="205">
        <f t="shared" si="31"/>
        <v>25929.786394066141</v>
      </c>
      <c r="AW39" s="205">
        <f t="shared" si="31"/>
        <v>25929.786394066141</v>
      </c>
      <c r="AX39" s="205">
        <f t="shared" si="31"/>
        <v>25929.786394066141</v>
      </c>
      <c r="AY39" s="205">
        <f t="shared" si="31"/>
        <v>25929.786394066141</v>
      </c>
      <c r="AZ39" s="205">
        <f t="shared" si="31"/>
        <v>25929.786394066141</v>
      </c>
      <c r="BA39" s="205">
        <f t="shared" si="31"/>
        <v>25929.786394066141</v>
      </c>
      <c r="BB39" s="205">
        <f t="shared" ref="BB39:CD40" si="32">IF(BB$2&lt;=($B$2+$C$2+$D$2),IF(BB$2&lt;=($B$2+$C$2),IF(BB$2&lt;=$B$2,$B39,$C39),$D39),$E39)</f>
        <v>25929.786394066141</v>
      </c>
      <c r="BC39" s="205">
        <f t="shared" si="32"/>
        <v>25929.786394066141</v>
      </c>
      <c r="BD39" s="205">
        <f t="shared" si="32"/>
        <v>25929.786394066141</v>
      </c>
      <c r="BE39" s="205">
        <f t="shared" si="32"/>
        <v>25929.786394066141</v>
      </c>
      <c r="BF39" s="205">
        <f t="shared" si="32"/>
        <v>25929.786394066141</v>
      </c>
      <c r="BG39" s="205">
        <f t="shared" si="32"/>
        <v>25929.786394066141</v>
      </c>
      <c r="BH39" s="205">
        <f t="shared" si="32"/>
        <v>25929.786394066141</v>
      </c>
      <c r="BI39" s="205">
        <f t="shared" si="32"/>
        <v>25929.786394066141</v>
      </c>
      <c r="BJ39" s="205">
        <f t="shared" si="32"/>
        <v>25929.786394066141</v>
      </c>
      <c r="BK39" s="205">
        <f t="shared" si="32"/>
        <v>25929.786394066141</v>
      </c>
      <c r="BL39" s="205">
        <f t="shared" si="32"/>
        <v>25929.786394066141</v>
      </c>
      <c r="BM39" s="205">
        <f t="shared" si="32"/>
        <v>25929.786394066141</v>
      </c>
      <c r="BN39" s="205">
        <f t="shared" si="32"/>
        <v>25929.786394066141</v>
      </c>
      <c r="BO39" s="205">
        <f t="shared" si="32"/>
        <v>25929.786394066141</v>
      </c>
      <c r="BP39" s="205">
        <f t="shared" si="32"/>
        <v>25929.786394066141</v>
      </c>
      <c r="BQ39" s="205">
        <f t="shared" si="32"/>
        <v>25929.786394066141</v>
      </c>
      <c r="BR39" s="205">
        <f t="shared" si="32"/>
        <v>25929.786394066141</v>
      </c>
      <c r="BS39" s="205">
        <f t="shared" si="32"/>
        <v>25929.786394066141</v>
      </c>
      <c r="BT39" s="205">
        <f t="shared" si="32"/>
        <v>25929.786394066141</v>
      </c>
      <c r="BU39" s="205">
        <f t="shared" si="32"/>
        <v>25929.786394066141</v>
      </c>
      <c r="BV39" s="205">
        <f t="shared" si="32"/>
        <v>25929.786394066141</v>
      </c>
      <c r="BW39" s="205">
        <f t="shared" si="32"/>
        <v>25929.786394066141</v>
      </c>
      <c r="BX39" s="205">
        <f t="shared" si="32"/>
        <v>25929.786394066141</v>
      </c>
      <c r="BY39" s="205">
        <f t="shared" si="32"/>
        <v>25929.786394066141</v>
      </c>
      <c r="BZ39" s="205">
        <f t="shared" si="32"/>
        <v>25929.786394066141</v>
      </c>
      <c r="CA39" s="205">
        <f t="shared" si="32"/>
        <v>25929.786394066141</v>
      </c>
      <c r="CB39" s="205">
        <f t="shared" si="32"/>
        <v>25929.786394066141</v>
      </c>
      <c r="CC39" s="205">
        <f t="shared" si="32"/>
        <v>25929.786394066141</v>
      </c>
      <c r="CD39" s="205">
        <f t="shared" si="32"/>
        <v>25929.786394066141</v>
      </c>
      <c r="CE39" s="205">
        <f t="shared" ref="CE39:CR40" si="33">IF(CE$2&lt;=($B$2+$C$2+$D$2),IF(CE$2&lt;=($B$2+$C$2),IF(CE$2&lt;=$B$2,$B39,$C39),$D39),$E39)</f>
        <v>25929.786394066141</v>
      </c>
      <c r="CF39" s="205">
        <f t="shared" si="33"/>
        <v>25929.786394066141</v>
      </c>
      <c r="CG39" s="205">
        <f t="shared" si="33"/>
        <v>25929.786394066141</v>
      </c>
      <c r="CH39" s="205">
        <f t="shared" si="33"/>
        <v>25929.786394066141</v>
      </c>
      <c r="CI39" s="205">
        <f t="shared" si="33"/>
        <v>25929.786394066141</v>
      </c>
      <c r="CJ39" s="205">
        <f t="shared" si="33"/>
        <v>25929.786394066141</v>
      </c>
      <c r="CK39" s="205">
        <f t="shared" si="33"/>
        <v>25929.786394066141</v>
      </c>
      <c r="CL39" s="205">
        <f t="shared" si="33"/>
        <v>25929.786394066141</v>
      </c>
      <c r="CM39" s="205">
        <f t="shared" si="33"/>
        <v>25929.786394066141</v>
      </c>
      <c r="CN39" s="205">
        <f t="shared" si="33"/>
        <v>25929.786394066141</v>
      </c>
      <c r="CO39" s="205">
        <f t="shared" si="33"/>
        <v>25929.786394066141</v>
      </c>
      <c r="CP39" s="205">
        <f t="shared" si="33"/>
        <v>25929.786394066141</v>
      </c>
      <c r="CQ39" s="205">
        <f t="shared" si="33"/>
        <v>25929.786394066141</v>
      </c>
      <c r="CR39" s="205">
        <f t="shared" si="33"/>
        <v>25929.786394066141</v>
      </c>
      <c r="CS39" s="205">
        <f t="shared" ref="CS39:DA40" si="34">IF(CS$2&lt;=($B$2+$C$2+$D$2),IF(CS$2&lt;=($B$2+$C$2),IF(CS$2&lt;=$B$2,$B39,$C39),$D39),$E39)</f>
        <v>25929.786394066141</v>
      </c>
      <c r="CT39" s="205">
        <f t="shared" si="34"/>
        <v>25929.786394066141</v>
      </c>
      <c r="CU39" s="205">
        <f t="shared" si="34"/>
        <v>25929.786394066141</v>
      </c>
      <c r="CV39" s="205">
        <f t="shared" si="34"/>
        <v>25929.786394066141</v>
      </c>
      <c r="CW39" s="205">
        <f t="shared" si="34"/>
        <v>25929.786394066141</v>
      </c>
      <c r="CX39" s="205">
        <f t="shared" si="34"/>
        <v>25929.786394066141</v>
      </c>
      <c r="CY39" s="205">
        <f t="shared" si="34"/>
        <v>25929.786394066141</v>
      </c>
      <c r="CZ39" s="205">
        <f t="shared" si="34"/>
        <v>25929.786394066141</v>
      </c>
      <c r="DA39" s="205">
        <f t="shared" si="34"/>
        <v>25929.786394066141</v>
      </c>
    </row>
    <row r="40" spans="1:105">
      <c r="A40" s="202" t="str">
        <f>Income!A90</f>
        <v>Lower Bound Poverty line</v>
      </c>
      <c r="B40" s="204">
        <f>Income!B90</f>
        <v>41508.453060732805</v>
      </c>
      <c r="C40" s="204">
        <f>Income!C90</f>
        <v>41508.453060732805</v>
      </c>
      <c r="D40" s="204">
        <f>Income!D90</f>
        <v>41508.453060732805</v>
      </c>
      <c r="E40" s="204">
        <f>Income!E90</f>
        <v>0</v>
      </c>
      <c r="F40" s="205">
        <f t="shared" ref="F40:U40" si="35">IF(F$2&lt;=($B$2+$C$2+$D$2),IF(F$2&lt;=($B$2+$C$2),IF(F$2&lt;=$B$2,$B40,$C40),$D40),$E40)</f>
        <v>41508.453060732805</v>
      </c>
      <c r="G40" s="205">
        <f t="shared" si="35"/>
        <v>41508.453060732805</v>
      </c>
      <c r="H40" s="205">
        <f t="shared" si="35"/>
        <v>41508.453060732805</v>
      </c>
      <c r="I40" s="205">
        <f t="shared" si="35"/>
        <v>41508.453060732805</v>
      </c>
      <c r="J40" s="205">
        <f t="shared" si="35"/>
        <v>41508.453060732805</v>
      </c>
      <c r="K40" s="205">
        <f t="shared" si="35"/>
        <v>41508.453060732805</v>
      </c>
      <c r="L40" s="205">
        <f t="shared" si="35"/>
        <v>41508.453060732805</v>
      </c>
      <c r="M40" s="205">
        <f t="shared" si="35"/>
        <v>41508.453060732805</v>
      </c>
      <c r="N40" s="205">
        <f t="shared" si="35"/>
        <v>41508.453060732805</v>
      </c>
      <c r="O40" s="205">
        <f t="shared" si="35"/>
        <v>41508.453060732805</v>
      </c>
      <c r="P40" s="205">
        <f t="shared" si="35"/>
        <v>41508.453060732805</v>
      </c>
      <c r="Q40" s="205">
        <f t="shared" si="35"/>
        <v>41508.453060732805</v>
      </c>
      <c r="R40" s="205">
        <f t="shared" si="35"/>
        <v>41508.453060732805</v>
      </c>
      <c r="S40" s="205">
        <f t="shared" si="35"/>
        <v>41508.453060732805</v>
      </c>
      <c r="T40" s="205">
        <f t="shared" si="35"/>
        <v>41508.453060732805</v>
      </c>
      <c r="U40" s="205">
        <f t="shared" si="35"/>
        <v>41508.453060732805</v>
      </c>
      <c r="V40" s="205">
        <f t="shared" si="30"/>
        <v>41508.453060732805</v>
      </c>
      <c r="W40" s="205">
        <f t="shared" si="30"/>
        <v>41508.453060732805</v>
      </c>
      <c r="X40" s="205">
        <f t="shared" si="30"/>
        <v>41508.453060732805</v>
      </c>
      <c r="Y40" s="205">
        <f t="shared" si="30"/>
        <v>41508.453060732805</v>
      </c>
      <c r="Z40" s="205">
        <f t="shared" si="30"/>
        <v>41508.453060732805</v>
      </c>
      <c r="AA40" s="205">
        <f t="shared" si="30"/>
        <v>41508.453060732805</v>
      </c>
      <c r="AB40" s="205">
        <f t="shared" si="30"/>
        <v>41508.453060732805</v>
      </c>
      <c r="AC40" s="205">
        <f t="shared" si="30"/>
        <v>41508.453060732805</v>
      </c>
      <c r="AD40" s="205">
        <f t="shared" si="30"/>
        <v>41508.453060732805</v>
      </c>
      <c r="AE40" s="205">
        <f t="shared" si="30"/>
        <v>41508.453060732805</v>
      </c>
      <c r="AF40" s="205">
        <f t="shared" si="30"/>
        <v>41508.453060732805</v>
      </c>
      <c r="AG40" s="205">
        <f t="shared" si="30"/>
        <v>41508.453060732805</v>
      </c>
      <c r="AH40" s="205">
        <f t="shared" si="30"/>
        <v>41508.453060732805</v>
      </c>
      <c r="AI40" s="205">
        <f t="shared" si="30"/>
        <v>41508.453060732805</v>
      </c>
      <c r="AJ40" s="205">
        <f t="shared" si="30"/>
        <v>41508.453060732805</v>
      </c>
      <c r="AK40" s="205">
        <f t="shared" si="30"/>
        <v>41508.453060732805</v>
      </c>
      <c r="AL40" s="205">
        <f t="shared" si="31"/>
        <v>41508.453060732805</v>
      </c>
      <c r="AM40" s="205">
        <f t="shared" si="31"/>
        <v>41508.453060732805</v>
      </c>
      <c r="AN40" s="205">
        <f t="shared" si="31"/>
        <v>41508.453060732805</v>
      </c>
      <c r="AO40" s="205">
        <f t="shared" si="31"/>
        <v>41508.453060732805</v>
      </c>
      <c r="AP40" s="205">
        <f t="shared" si="31"/>
        <v>41508.453060732805</v>
      </c>
      <c r="AQ40" s="205">
        <f t="shared" si="31"/>
        <v>41508.453060732805</v>
      </c>
      <c r="AR40" s="205">
        <f t="shared" si="31"/>
        <v>41508.453060732805</v>
      </c>
      <c r="AS40" s="205">
        <f t="shared" si="31"/>
        <v>41508.453060732805</v>
      </c>
      <c r="AT40" s="205">
        <f t="shared" si="31"/>
        <v>41508.453060732805</v>
      </c>
      <c r="AU40" s="205">
        <f t="shared" si="31"/>
        <v>41508.453060732805</v>
      </c>
      <c r="AV40" s="205">
        <f t="shared" si="31"/>
        <v>41508.453060732805</v>
      </c>
      <c r="AW40" s="205">
        <f t="shared" si="31"/>
        <v>41508.453060732805</v>
      </c>
      <c r="AX40" s="205">
        <f t="shared" si="31"/>
        <v>41508.453060732805</v>
      </c>
      <c r="AY40" s="205">
        <f t="shared" si="31"/>
        <v>41508.453060732805</v>
      </c>
      <c r="AZ40" s="205">
        <f t="shared" si="31"/>
        <v>41508.453060732805</v>
      </c>
      <c r="BA40" s="205">
        <f t="shared" si="31"/>
        <v>41508.453060732805</v>
      </c>
      <c r="BB40" s="205">
        <f t="shared" si="32"/>
        <v>41508.453060732805</v>
      </c>
      <c r="BC40" s="205">
        <f t="shared" si="32"/>
        <v>41508.453060732805</v>
      </c>
      <c r="BD40" s="205">
        <f t="shared" si="32"/>
        <v>41508.453060732805</v>
      </c>
      <c r="BE40" s="205">
        <f t="shared" si="32"/>
        <v>41508.453060732805</v>
      </c>
      <c r="BF40" s="205">
        <f t="shared" si="32"/>
        <v>41508.453060732805</v>
      </c>
      <c r="BG40" s="205">
        <f t="shared" si="32"/>
        <v>41508.453060732805</v>
      </c>
      <c r="BH40" s="205">
        <f t="shared" si="32"/>
        <v>41508.453060732805</v>
      </c>
      <c r="BI40" s="205">
        <f t="shared" si="32"/>
        <v>41508.453060732805</v>
      </c>
      <c r="BJ40" s="205">
        <f t="shared" si="32"/>
        <v>41508.453060732805</v>
      </c>
      <c r="BK40" s="205">
        <f t="shared" si="32"/>
        <v>41508.453060732805</v>
      </c>
      <c r="BL40" s="205">
        <f t="shared" si="32"/>
        <v>41508.453060732805</v>
      </c>
      <c r="BM40" s="205">
        <f t="shared" si="32"/>
        <v>41508.453060732805</v>
      </c>
      <c r="BN40" s="205">
        <f t="shared" si="32"/>
        <v>41508.453060732805</v>
      </c>
      <c r="BO40" s="205">
        <f t="shared" si="32"/>
        <v>41508.453060732805</v>
      </c>
      <c r="BP40" s="205">
        <f t="shared" si="32"/>
        <v>41508.453060732805</v>
      </c>
      <c r="BQ40" s="205">
        <f t="shared" si="32"/>
        <v>41508.453060732805</v>
      </c>
      <c r="BR40" s="205">
        <f t="shared" si="32"/>
        <v>41508.453060732805</v>
      </c>
      <c r="BS40" s="205">
        <f t="shared" si="32"/>
        <v>41508.453060732805</v>
      </c>
      <c r="BT40" s="205">
        <f t="shared" si="32"/>
        <v>41508.453060732805</v>
      </c>
      <c r="BU40" s="205">
        <f t="shared" si="32"/>
        <v>41508.453060732805</v>
      </c>
      <c r="BV40" s="205">
        <f t="shared" si="32"/>
        <v>41508.453060732805</v>
      </c>
      <c r="BW40" s="205">
        <f t="shared" si="32"/>
        <v>41508.453060732805</v>
      </c>
      <c r="BX40" s="205">
        <f t="shared" si="32"/>
        <v>41508.453060732805</v>
      </c>
      <c r="BY40" s="205">
        <f t="shared" si="32"/>
        <v>41508.453060732805</v>
      </c>
      <c r="BZ40" s="205">
        <f t="shared" si="32"/>
        <v>41508.453060732805</v>
      </c>
      <c r="CA40" s="205">
        <f t="shared" si="32"/>
        <v>41508.453060732805</v>
      </c>
      <c r="CB40" s="205">
        <f t="shared" si="32"/>
        <v>41508.453060732805</v>
      </c>
      <c r="CC40" s="205">
        <f t="shared" si="32"/>
        <v>41508.453060732805</v>
      </c>
      <c r="CD40" s="205">
        <f t="shared" si="32"/>
        <v>41508.453060732805</v>
      </c>
      <c r="CE40" s="205">
        <f t="shared" si="33"/>
        <v>41508.453060732805</v>
      </c>
      <c r="CF40" s="205">
        <f t="shared" si="33"/>
        <v>41508.453060732805</v>
      </c>
      <c r="CG40" s="205">
        <f t="shared" si="33"/>
        <v>41508.453060732805</v>
      </c>
      <c r="CH40" s="205">
        <f t="shared" si="33"/>
        <v>41508.453060732805</v>
      </c>
      <c r="CI40" s="205">
        <f t="shared" si="33"/>
        <v>41508.453060732805</v>
      </c>
      <c r="CJ40" s="205">
        <f t="shared" si="33"/>
        <v>41508.453060732805</v>
      </c>
      <c r="CK40" s="205">
        <f t="shared" si="33"/>
        <v>41508.453060732805</v>
      </c>
      <c r="CL40" s="205">
        <f t="shared" si="33"/>
        <v>41508.453060732805</v>
      </c>
      <c r="CM40" s="205">
        <f t="shared" si="33"/>
        <v>41508.453060732805</v>
      </c>
      <c r="CN40" s="205">
        <f t="shared" si="33"/>
        <v>41508.453060732805</v>
      </c>
      <c r="CO40" s="205">
        <f t="shared" si="33"/>
        <v>41508.453060732805</v>
      </c>
      <c r="CP40" s="205">
        <f t="shared" si="33"/>
        <v>41508.453060732805</v>
      </c>
      <c r="CQ40" s="205">
        <f t="shared" si="33"/>
        <v>41508.453060732805</v>
      </c>
      <c r="CR40" s="205">
        <f t="shared" si="33"/>
        <v>41508.453060732805</v>
      </c>
      <c r="CS40" s="205">
        <f t="shared" si="34"/>
        <v>41508.453060732805</v>
      </c>
      <c r="CT40" s="205">
        <f t="shared" si="34"/>
        <v>41508.453060732805</v>
      </c>
      <c r="CU40" s="205">
        <f t="shared" si="34"/>
        <v>41508.453060732805</v>
      </c>
      <c r="CV40" s="205">
        <f t="shared" si="34"/>
        <v>41508.453060732805</v>
      </c>
      <c r="CW40" s="205">
        <f t="shared" si="34"/>
        <v>41508.453060732805</v>
      </c>
      <c r="CX40" s="205">
        <f t="shared" si="34"/>
        <v>41508.453060732805</v>
      </c>
      <c r="CY40" s="205">
        <f t="shared" si="34"/>
        <v>41508.453060732805</v>
      </c>
      <c r="CZ40" s="205">
        <f t="shared" si="34"/>
        <v>41508.453060732805</v>
      </c>
      <c r="DA40" s="205">
        <f t="shared" si="34"/>
        <v>41508.453060732805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17.639013272527578</v>
      </c>
      <c r="AB42" s="211">
        <f t="shared" si="36"/>
        <v>17.639013272527578</v>
      </c>
      <c r="AC42" s="211">
        <f t="shared" si="36"/>
        <v>17.639013272527578</v>
      </c>
      <c r="AD42" s="211">
        <f t="shared" si="36"/>
        <v>17.639013272527578</v>
      </c>
      <c r="AE42" s="211">
        <f t="shared" si="36"/>
        <v>17.639013272527578</v>
      </c>
      <c r="AF42" s="211">
        <f t="shared" si="36"/>
        <v>17.639013272527578</v>
      </c>
      <c r="AG42" s="211">
        <f t="shared" si="36"/>
        <v>17.639013272527578</v>
      </c>
      <c r="AH42" s="211">
        <f t="shared" si="36"/>
        <v>17.639013272527578</v>
      </c>
      <c r="AI42" s="211">
        <f t="shared" si="36"/>
        <v>17.639013272527578</v>
      </c>
      <c r="AJ42" s="211">
        <f t="shared" si="36"/>
        <v>17.639013272527578</v>
      </c>
      <c r="AK42" s="211">
        <f t="shared" si="36"/>
        <v>17.639013272527578</v>
      </c>
      <c r="AL42" s="211">
        <f t="shared" ref="AL42:BQ42" si="37">IF(AL$22&lt;=$E$24,IF(AL$22&lt;=$D$24,IF(AL$22&lt;=$C$24,IF(AL$22&lt;=$B$24,$B108,($C25-$B25)/($C$24-$B$24)),($D25-$C25)/($D$24-$C$24)),($E25-$D25)/($E$24-$D$24)),$F108)</f>
        <v>17.639013272527578</v>
      </c>
      <c r="AM42" s="211">
        <f t="shared" si="37"/>
        <v>17.639013272527578</v>
      </c>
      <c r="AN42" s="211">
        <f t="shared" si="37"/>
        <v>17.639013272527578</v>
      </c>
      <c r="AO42" s="211">
        <f t="shared" si="37"/>
        <v>17.639013272527578</v>
      </c>
      <c r="AP42" s="211">
        <f t="shared" si="37"/>
        <v>17.639013272527578</v>
      </c>
      <c r="AQ42" s="211">
        <f t="shared" si="37"/>
        <v>17.639013272527578</v>
      </c>
      <c r="AR42" s="211">
        <f t="shared" si="37"/>
        <v>17.639013272527578</v>
      </c>
      <c r="AS42" s="211">
        <f t="shared" si="37"/>
        <v>17.639013272527578</v>
      </c>
      <c r="AT42" s="211">
        <f t="shared" si="37"/>
        <v>17.639013272527578</v>
      </c>
      <c r="AU42" s="211">
        <f t="shared" si="37"/>
        <v>17.639013272527578</v>
      </c>
      <c r="AV42" s="211">
        <f t="shared" si="37"/>
        <v>17.639013272527578</v>
      </c>
      <c r="AW42" s="211">
        <f t="shared" si="37"/>
        <v>17.639013272527578</v>
      </c>
      <c r="AX42" s="211">
        <f t="shared" si="37"/>
        <v>17.639013272527578</v>
      </c>
      <c r="AY42" s="211">
        <f t="shared" si="37"/>
        <v>17.639013272527578</v>
      </c>
      <c r="AZ42" s="211">
        <f t="shared" si="37"/>
        <v>17.639013272527578</v>
      </c>
      <c r="BA42" s="211">
        <f t="shared" si="37"/>
        <v>17.639013272527578</v>
      </c>
      <c r="BB42" s="211">
        <f t="shared" si="37"/>
        <v>17.639013272527578</v>
      </c>
      <c r="BC42" s="211">
        <f t="shared" si="37"/>
        <v>17.639013272527578</v>
      </c>
      <c r="BD42" s="211">
        <f t="shared" si="37"/>
        <v>17.639013272527578</v>
      </c>
      <c r="BE42" s="211">
        <f t="shared" si="37"/>
        <v>17.639013272527578</v>
      </c>
      <c r="BF42" s="211">
        <f t="shared" si="37"/>
        <v>17.639013272527578</v>
      </c>
      <c r="BG42" s="211">
        <f t="shared" si="37"/>
        <v>17.639013272527578</v>
      </c>
      <c r="BH42" s="211">
        <f t="shared" si="37"/>
        <v>17.639013272527578</v>
      </c>
      <c r="BI42" s="211">
        <f t="shared" si="37"/>
        <v>17.639013272527578</v>
      </c>
      <c r="BJ42" s="211">
        <f t="shared" si="37"/>
        <v>17.639013272527578</v>
      </c>
      <c r="BK42" s="211">
        <f t="shared" si="37"/>
        <v>17.639013272527578</v>
      </c>
      <c r="BL42" s="211">
        <f t="shared" si="37"/>
        <v>17.639013272527578</v>
      </c>
      <c r="BM42" s="211">
        <f t="shared" si="37"/>
        <v>17.639013272527578</v>
      </c>
      <c r="BN42" s="211">
        <f t="shared" si="37"/>
        <v>-9.2569232525744614</v>
      </c>
      <c r="BO42" s="211">
        <f t="shared" si="37"/>
        <v>-9.2569232525744614</v>
      </c>
      <c r="BP42" s="211">
        <f t="shared" si="37"/>
        <v>-9.2569232525744614</v>
      </c>
      <c r="BQ42" s="211">
        <f t="shared" si="37"/>
        <v>-9.2569232525744614</v>
      </c>
      <c r="BR42" s="211">
        <f t="shared" ref="BR42:DA42" si="38">IF(BR$22&lt;=$E$24,IF(BR$22&lt;=$D$24,IF(BR$22&lt;=$C$24,IF(BR$22&lt;=$B$24,$B108,($C25-$B25)/($C$24-$B$24)),($D25-$C25)/($D$24-$C$24)),($E25-$D25)/($E$24-$D$24)),$F108)</f>
        <v>-9.2569232525744614</v>
      </c>
      <c r="BS42" s="211">
        <f t="shared" si="38"/>
        <v>-9.2569232525744614</v>
      </c>
      <c r="BT42" s="211">
        <f t="shared" si="38"/>
        <v>-9.2569232525744614</v>
      </c>
      <c r="BU42" s="211">
        <f t="shared" si="38"/>
        <v>-9.2569232525744614</v>
      </c>
      <c r="BV42" s="211">
        <f t="shared" si="38"/>
        <v>-9.2569232525744614</v>
      </c>
      <c r="BW42" s="211">
        <f t="shared" si="38"/>
        <v>-9.2569232525744614</v>
      </c>
      <c r="BX42" s="211">
        <f t="shared" si="38"/>
        <v>-9.2569232525744614</v>
      </c>
      <c r="BY42" s="211">
        <f t="shared" si="38"/>
        <v>-9.2569232525744614</v>
      </c>
      <c r="BZ42" s="211">
        <f t="shared" si="38"/>
        <v>-9.2569232525744614</v>
      </c>
      <c r="CA42" s="211">
        <f t="shared" si="38"/>
        <v>-9.2569232525744614</v>
      </c>
      <c r="CB42" s="211">
        <f t="shared" si="38"/>
        <v>-9.2569232525744614</v>
      </c>
      <c r="CC42" s="211">
        <f t="shared" si="38"/>
        <v>-9.2569232525744614</v>
      </c>
      <c r="CD42" s="211">
        <f t="shared" si="38"/>
        <v>-9.2569232525744614</v>
      </c>
      <c r="CE42" s="211">
        <f t="shared" si="38"/>
        <v>-9.2569232525744614</v>
      </c>
      <c r="CF42" s="211">
        <f t="shared" si="38"/>
        <v>-9.2569232525744614</v>
      </c>
      <c r="CG42" s="211">
        <f t="shared" si="38"/>
        <v>-9.2569232525744614</v>
      </c>
      <c r="CH42" s="211">
        <f t="shared" si="38"/>
        <v>-9.2569232525744614</v>
      </c>
      <c r="CI42" s="211">
        <f t="shared" si="38"/>
        <v>-9.2569232525744614</v>
      </c>
      <c r="CJ42" s="211">
        <f t="shared" si="38"/>
        <v>-9.2569232525744614</v>
      </c>
      <c r="CK42" s="211">
        <f t="shared" si="38"/>
        <v>-9.2569232525744614</v>
      </c>
      <c r="CL42" s="211">
        <f t="shared" si="38"/>
        <v>-9.2569232525744614</v>
      </c>
      <c r="CM42" s="211">
        <f t="shared" si="38"/>
        <v>-9.2569232525744614</v>
      </c>
      <c r="CN42" s="211">
        <f t="shared" si="38"/>
        <v>-9.2569232525744614</v>
      </c>
      <c r="CO42" s="211">
        <f t="shared" si="38"/>
        <v>-9.2569232525744614</v>
      </c>
      <c r="CP42" s="211">
        <f t="shared" si="38"/>
        <v>-9.2569232525744614</v>
      </c>
      <c r="CQ42" s="211">
        <f t="shared" si="38"/>
        <v>-9.2569232525744614</v>
      </c>
      <c r="CR42" s="211">
        <f t="shared" si="38"/>
        <v>-223.93686295617076</v>
      </c>
      <c r="CS42" s="211">
        <f t="shared" si="38"/>
        <v>-223.93686295617076</v>
      </c>
      <c r="CT42" s="211">
        <f t="shared" si="38"/>
        <v>-223.93686295617076</v>
      </c>
      <c r="CU42" s="211">
        <f t="shared" si="38"/>
        <v>-223.93686295617076</v>
      </c>
      <c r="CV42" s="211">
        <f t="shared" si="38"/>
        <v>-223.93686295617076</v>
      </c>
      <c r="CW42" s="211">
        <f t="shared" si="38"/>
        <v>-223.93686295617076</v>
      </c>
      <c r="CX42" s="211">
        <f t="shared" si="38"/>
        <v>-223.93686295617076</v>
      </c>
      <c r="CY42" s="211">
        <f t="shared" si="38"/>
        <v>-223.93686295617076</v>
      </c>
      <c r="CZ42" s="211">
        <f t="shared" si="38"/>
        <v>-223.93686295617076</v>
      </c>
      <c r="DA42" s="211">
        <f t="shared" si="38"/>
        <v>-223.93686295617076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4.2401238739661773</v>
      </c>
      <c r="AB43" s="211">
        <f t="shared" si="39"/>
        <v>4.2401238739661773</v>
      </c>
      <c r="AC43" s="211">
        <f t="shared" si="39"/>
        <v>4.2401238739661773</v>
      </c>
      <c r="AD43" s="211">
        <f t="shared" si="39"/>
        <v>4.2401238739661773</v>
      </c>
      <c r="AE43" s="211">
        <f t="shared" si="39"/>
        <v>4.2401238739661773</v>
      </c>
      <c r="AF43" s="211">
        <f t="shared" si="39"/>
        <v>4.2401238739661773</v>
      </c>
      <c r="AG43" s="211">
        <f t="shared" si="39"/>
        <v>4.2401238739661773</v>
      </c>
      <c r="AH43" s="211">
        <f t="shared" si="39"/>
        <v>4.2401238739661773</v>
      </c>
      <c r="AI43" s="211">
        <f t="shared" si="39"/>
        <v>4.2401238739661773</v>
      </c>
      <c r="AJ43" s="211">
        <f t="shared" si="39"/>
        <v>4.2401238739661773</v>
      </c>
      <c r="AK43" s="211">
        <f t="shared" si="39"/>
        <v>4.2401238739661773</v>
      </c>
      <c r="AL43" s="211">
        <f t="shared" ref="AL43:BQ43" si="40">IF(AL$22&lt;=$E$24,IF(AL$22&lt;=$D$24,IF(AL$22&lt;=$C$24,IF(AL$22&lt;=$B$24,$B109,($C26-$B26)/($C$24-$B$24)),($D26-$C26)/($D$24-$C$24)),($E26-$D26)/($E$24-$D$24)),$F109)</f>
        <v>4.2401238739661773</v>
      </c>
      <c r="AM43" s="211">
        <f t="shared" si="40"/>
        <v>4.2401238739661773</v>
      </c>
      <c r="AN43" s="211">
        <f t="shared" si="40"/>
        <v>4.2401238739661773</v>
      </c>
      <c r="AO43" s="211">
        <f t="shared" si="40"/>
        <v>4.2401238739661773</v>
      </c>
      <c r="AP43" s="211">
        <f t="shared" si="40"/>
        <v>4.2401238739661773</v>
      </c>
      <c r="AQ43" s="211">
        <f t="shared" si="40"/>
        <v>4.2401238739661773</v>
      </c>
      <c r="AR43" s="211">
        <f t="shared" si="40"/>
        <v>4.2401238739661773</v>
      </c>
      <c r="AS43" s="211">
        <f t="shared" si="40"/>
        <v>4.2401238739661773</v>
      </c>
      <c r="AT43" s="211">
        <f t="shared" si="40"/>
        <v>4.2401238739661773</v>
      </c>
      <c r="AU43" s="211">
        <f t="shared" si="40"/>
        <v>4.2401238739661773</v>
      </c>
      <c r="AV43" s="211">
        <f t="shared" si="40"/>
        <v>4.2401238739661773</v>
      </c>
      <c r="AW43" s="211">
        <f t="shared" si="40"/>
        <v>4.2401238739661773</v>
      </c>
      <c r="AX43" s="211">
        <f t="shared" si="40"/>
        <v>4.2401238739661773</v>
      </c>
      <c r="AY43" s="211">
        <f t="shared" si="40"/>
        <v>4.2401238739661773</v>
      </c>
      <c r="AZ43" s="211">
        <f t="shared" si="40"/>
        <v>4.2401238739661773</v>
      </c>
      <c r="BA43" s="211">
        <f t="shared" si="40"/>
        <v>4.2401238739661773</v>
      </c>
      <c r="BB43" s="211">
        <f t="shared" si="40"/>
        <v>4.2401238739661773</v>
      </c>
      <c r="BC43" s="211">
        <f t="shared" si="40"/>
        <v>4.2401238739661773</v>
      </c>
      <c r="BD43" s="211">
        <f t="shared" si="40"/>
        <v>4.2401238739661773</v>
      </c>
      <c r="BE43" s="211">
        <f t="shared" si="40"/>
        <v>4.2401238739661773</v>
      </c>
      <c r="BF43" s="211">
        <f t="shared" si="40"/>
        <v>4.2401238739661773</v>
      </c>
      <c r="BG43" s="211">
        <f t="shared" si="40"/>
        <v>4.2401238739661773</v>
      </c>
      <c r="BH43" s="211">
        <f t="shared" si="40"/>
        <v>4.2401238739661773</v>
      </c>
      <c r="BI43" s="211">
        <f t="shared" si="40"/>
        <v>4.2401238739661773</v>
      </c>
      <c r="BJ43" s="211">
        <f t="shared" si="40"/>
        <v>4.2401238739661773</v>
      </c>
      <c r="BK43" s="211">
        <f t="shared" si="40"/>
        <v>4.2401238739661773</v>
      </c>
      <c r="BL43" s="211">
        <f t="shared" si="40"/>
        <v>4.2401238739661773</v>
      </c>
      <c r="BM43" s="211">
        <f t="shared" si="40"/>
        <v>4.2401238739661773</v>
      </c>
      <c r="BN43" s="211">
        <f t="shared" si="40"/>
        <v>-0.44002599151833122</v>
      </c>
      <c r="BO43" s="211">
        <f t="shared" si="40"/>
        <v>-0.44002599151833122</v>
      </c>
      <c r="BP43" s="211">
        <f t="shared" si="40"/>
        <v>-0.44002599151833122</v>
      </c>
      <c r="BQ43" s="211">
        <f t="shared" si="40"/>
        <v>-0.44002599151833122</v>
      </c>
      <c r="BR43" s="211">
        <f t="shared" ref="BR43:DA43" si="41">IF(BR$22&lt;=$E$24,IF(BR$22&lt;=$D$24,IF(BR$22&lt;=$C$24,IF(BR$22&lt;=$B$24,$B109,($C26-$B26)/($C$24-$B$24)),($D26-$C26)/($D$24-$C$24)),($E26-$D26)/($E$24-$D$24)),$F109)</f>
        <v>-0.44002599151833122</v>
      </c>
      <c r="BS43" s="211">
        <f t="shared" si="41"/>
        <v>-0.44002599151833122</v>
      </c>
      <c r="BT43" s="211">
        <f t="shared" si="41"/>
        <v>-0.44002599151833122</v>
      </c>
      <c r="BU43" s="211">
        <f t="shared" si="41"/>
        <v>-0.44002599151833122</v>
      </c>
      <c r="BV43" s="211">
        <f t="shared" si="41"/>
        <v>-0.44002599151833122</v>
      </c>
      <c r="BW43" s="211">
        <f t="shared" si="41"/>
        <v>-0.44002599151833122</v>
      </c>
      <c r="BX43" s="211">
        <f t="shared" si="41"/>
        <v>-0.44002599151833122</v>
      </c>
      <c r="BY43" s="211">
        <f t="shared" si="41"/>
        <v>-0.44002599151833122</v>
      </c>
      <c r="BZ43" s="211">
        <f t="shared" si="41"/>
        <v>-0.44002599151833122</v>
      </c>
      <c r="CA43" s="211">
        <f t="shared" si="41"/>
        <v>-0.44002599151833122</v>
      </c>
      <c r="CB43" s="211">
        <f t="shared" si="41"/>
        <v>-0.44002599151833122</v>
      </c>
      <c r="CC43" s="211">
        <f t="shared" si="41"/>
        <v>-0.44002599151833122</v>
      </c>
      <c r="CD43" s="211">
        <f t="shared" si="41"/>
        <v>-0.44002599151833122</v>
      </c>
      <c r="CE43" s="211">
        <f t="shared" si="41"/>
        <v>-0.44002599151833122</v>
      </c>
      <c r="CF43" s="211">
        <f t="shared" si="41"/>
        <v>-0.44002599151833122</v>
      </c>
      <c r="CG43" s="211">
        <f t="shared" si="41"/>
        <v>-0.44002599151833122</v>
      </c>
      <c r="CH43" s="211">
        <f t="shared" si="41"/>
        <v>-0.44002599151833122</v>
      </c>
      <c r="CI43" s="211">
        <f t="shared" si="41"/>
        <v>-0.44002599151833122</v>
      </c>
      <c r="CJ43" s="211">
        <f t="shared" si="41"/>
        <v>-0.44002599151833122</v>
      </c>
      <c r="CK43" s="211">
        <f t="shared" si="41"/>
        <v>-0.44002599151833122</v>
      </c>
      <c r="CL43" s="211">
        <f t="shared" si="41"/>
        <v>-0.44002599151833122</v>
      </c>
      <c r="CM43" s="211">
        <f t="shared" si="41"/>
        <v>-0.44002599151833122</v>
      </c>
      <c r="CN43" s="211">
        <f t="shared" si="41"/>
        <v>-0.44002599151833122</v>
      </c>
      <c r="CO43" s="211">
        <f t="shared" si="41"/>
        <v>-0.44002599151833122</v>
      </c>
      <c r="CP43" s="211">
        <f t="shared" si="41"/>
        <v>-0.44002599151833122</v>
      </c>
      <c r="CQ43" s="211">
        <f t="shared" si="41"/>
        <v>-0.44002599151833122</v>
      </c>
      <c r="CR43" s="211">
        <f t="shared" si="41"/>
        <v>-16.343822542109358</v>
      </c>
      <c r="CS43" s="211">
        <f t="shared" si="41"/>
        <v>-16.343822542109358</v>
      </c>
      <c r="CT43" s="211">
        <f t="shared" si="41"/>
        <v>-16.343822542109358</v>
      </c>
      <c r="CU43" s="211">
        <f t="shared" si="41"/>
        <v>-16.343822542109358</v>
      </c>
      <c r="CV43" s="211">
        <f t="shared" si="41"/>
        <v>-16.343822542109358</v>
      </c>
      <c r="CW43" s="211">
        <f t="shared" si="41"/>
        <v>-16.343822542109358</v>
      </c>
      <c r="CX43" s="211">
        <f t="shared" si="41"/>
        <v>-16.343822542109358</v>
      </c>
      <c r="CY43" s="211">
        <f t="shared" si="41"/>
        <v>-16.343822542109358</v>
      </c>
      <c r="CZ43" s="211">
        <f t="shared" si="41"/>
        <v>-16.343822542109358</v>
      </c>
      <c r="DA43" s="211">
        <f t="shared" si="41"/>
        <v>-16.343822542109358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18.137751714399197</v>
      </c>
      <c r="AB44" s="211">
        <f t="shared" si="42"/>
        <v>18.137751714399197</v>
      </c>
      <c r="AC44" s="211">
        <f t="shared" si="42"/>
        <v>18.137751714399197</v>
      </c>
      <c r="AD44" s="211">
        <f t="shared" si="42"/>
        <v>18.137751714399197</v>
      </c>
      <c r="AE44" s="211">
        <f t="shared" si="42"/>
        <v>18.137751714399197</v>
      </c>
      <c r="AF44" s="211">
        <f t="shared" si="42"/>
        <v>18.137751714399197</v>
      </c>
      <c r="AG44" s="211">
        <f t="shared" si="42"/>
        <v>18.137751714399197</v>
      </c>
      <c r="AH44" s="211">
        <f t="shared" si="42"/>
        <v>18.137751714399197</v>
      </c>
      <c r="AI44" s="211">
        <f t="shared" si="42"/>
        <v>18.137751714399197</v>
      </c>
      <c r="AJ44" s="211">
        <f t="shared" si="42"/>
        <v>18.137751714399197</v>
      </c>
      <c r="AK44" s="211">
        <f t="shared" si="42"/>
        <v>18.137751714399197</v>
      </c>
      <c r="AL44" s="211">
        <f t="shared" ref="AL44:BQ44" si="43">IF(AL$22&lt;=$E$24,IF(AL$22&lt;=$D$24,IF(AL$22&lt;=$C$24,IF(AL$22&lt;=$B$24,$B110,($C27-$B27)/($C$24-$B$24)),($D27-$C27)/($D$24-$C$24)),($E27-$D27)/($E$24-$D$24)),$F110)</f>
        <v>18.137751714399197</v>
      </c>
      <c r="AM44" s="211">
        <f t="shared" si="43"/>
        <v>18.137751714399197</v>
      </c>
      <c r="AN44" s="211">
        <f t="shared" si="43"/>
        <v>18.137751714399197</v>
      </c>
      <c r="AO44" s="211">
        <f t="shared" si="43"/>
        <v>18.137751714399197</v>
      </c>
      <c r="AP44" s="211">
        <f t="shared" si="43"/>
        <v>18.137751714399197</v>
      </c>
      <c r="AQ44" s="211">
        <f t="shared" si="43"/>
        <v>18.137751714399197</v>
      </c>
      <c r="AR44" s="211">
        <f t="shared" si="43"/>
        <v>18.137751714399197</v>
      </c>
      <c r="AS44" s="211">
        <f t="shared" si="43"/>
        <v>18.137751714399197</v>
      </c>
      <c r="AT44" s="211">
        <f t="shared" si="43"/>
        <v>18.137751714399197</v>
      </c>
      <c r="AU44" s="211">
        <f t="shared" si="43"/>
        <v>18.137751714399197</v>
      </c>
      <c r="AV44" s="211">
        <f t="shared" si="43"/>
        <v>18.137751714399197</v>
      </c>
      <c r="AW44" s="211">
        <f t="shared" si="43"/>
        <v>18.137751714399197</v>
      </c>
      <c r="AX44" s="211">
        <f t="shared" si="43"/>
        <v>18.137751714399197</v>
      </c>
      <c r="AY44" s="211">
        <f t="shared" si="43"/>
        <v>18.137751714399197</v>
      </c>
      <c r="AZ44" s="211">
        <f t="shared" si="43"/>
        <v>18.137751714399197</v>
      </c>
      <c r="BA44" s="211">
        <f t="shared" si="43"/>
        <v>18.137751714399197</v>
      </c>
      <c r="BB44" s="211">
        <f t="shared" si="43"/>
        <v>18.137751714399197</v>
      </c>
      <c r="BC44" s="211">
        <f t="shared" si="43"/>
        <v>18.137751714399197</v>
      </c>
      <c r="BD44" s="211">
        <f t="shared" si="43"/>
        <v>18.137751714399197</v>
      </c>
      <c r="BE44" s="211">
        <f t="shared" si="43"/>
        <v>18.137751714399197</v>
      </c>
      <c r="BF44" s="211">
        <f t="shared" si="43"/>
        <v>18.137751714399197</v>
      </c>
      <c r="BG44" s="211">
        <f t="shared" si="43"/>
        <v>18.137751714399197</v>
      </c>
      <c r="BH44" s="211">
        <f t="shared" si="43"/>
        <v>18.137751714399197</v>
      </c>
      <c r="BI44" s="211">
        <f t="shared" si="43"/>
        <v>18.137751714399197</v>
      </c>
      <c r="BJ44" s="211">
        <f t="shared" si="43"/>
        <v>18.137751714399197</v>
      </c>
      <c r="BK44" s="211">
        <f t="shared" si="43"/>
        <v>18.137751714399197</v>
      </c>
      <c r="BL44" s="211">
        <f t="shared" si="43"/>
        <v>18.137751714399197</v>
      </c>
      <c r="BM44" s="211">
        <f t="shared" si="43"/>
        <v>18.137751714399197</v>
      </c>
      <c r="BN44" s="211">
        <f t="shared" si="43"/>
        <v>17.784021384230382</v>
      </c>
      <c r="BO44" s="211">
        <f t="shared" si="43"/>
        <v>17.784021384230382</v>
      </c>
      <c r="BP44" s="211">
        <f t="shared" si="43"/>
        <v>17.784021384230382</v>
      </c>
      <c r="BQ44" s="211">
        <f t="shared" si="43"/>
        <v>17.784021384230382</v>
      </c>
      <c r="BR44" s="211">
        <f t="shared" ref="BR44:DA44" si="44">IF(BR$22&lt;=$E$24,IF(BR$22&lt;=$D$24,IF(BR$22&lt;=$C$24,IF(BR$22&lt;=$B$24,$B110,($C27-$B27)/($C$24-$B$24)),($D27-$C27)/($D$24-$C$24)),($E27-$D27)/($E$24-$D$24)),$F110)</f>
        <v>17.784021384230382</v>
      </c>
      <c r="BS44" s="211">
        <f t="shared" si="44"/>
        <v>17.784021384230382</v>
      </c>
      <c r="BT44" s="211">
        <f t="shared" si="44"/>
        <v>17.784021384230382</v>
      </c>
      <c r="BU44" s="211">
        <f t="shared" si="44"/>
        <v>17.784021384230382</v>
      </c>
      <c r="BV44" s="211">
        <f t="shared" si="44"/>
        <v>17.784021384230382</v>
      </c>
      <c r="BW44" s="211">
        <f t="shared" si="44"/>
        <v>17.784021384230382</v>
      </c>
      <c r="BX44" s="211">
        <f t="shared" si="44"/>
        <v>17.784021384230382</v>
      </c>
      <c r="BY44" s="211">
        <f t="shared" si="44"/>
        <v>17.784021384230382</v>
      </c>
      <c r="BZ44" s="211">
        <f t="shared" si="44"/>
        <v>17.784021384230382</v>
      </c>
      <c r="CA44" s="211">
        <f t="shared" si="44"/>
        <v>17.784021384230382</v>
      </c>
      <c r="CB44" s="211">
        <f t="shared" si="44"/>
        <v>17.784021384230382</v>
      </c>
      <c r="CC44" s="211">
        <f t="shared" si="44"/>
        <v>17.784021384230382</v>
      </c>
      <c r="CD44" s="211">
        <f t="shared" si="44"/>
        <v>17.784021384230382</v>
      </c>
      <c r="CE44" s="211">
        <f t="shared" si="44"/>
        <v>17.784021384230382</v>
      </c>
      <c r="CF44" s="211">
        <f t="shared" si="44"/>
        <v>17.784021384230382</v>
      </c>
      <c r="CG44" s="211">
        <f t="shared" si="44"/>
        <v>17.784021384230382</v>
      </c>
      <c r="CH44" s="211">
        <f t="shared" si="44"/>
        <v>17.784021384230382</v>
      </c>
      <c r="CI44" s="211">
        <f t="shared" si="44"/>
        <v>17.784021384230382</v>
      </c>
      <c r="CJ44" s="211">
        <f t="shared" si="44"/>
        <v>17.784021384230382</v>
      </c>
      <c r="CK44" s="211">
        <f t="shared" si="44"/>
        <v>17.784021384230382</v>
      </c>
      <c r="CL44" s="211">
        <f t="shared" si="44"/>
        <v>17.784021384230382</v>
      </c>
      <c r="CM44" s="211">
        <f t="shared" si="44"/>
        <v>17.784021384230382</v>
      </c>
      <c r="CN44" s="211">
        <f t="shared" si="44"/>
        <v>17.784021384230382</v>
      </c>
      <c r="CO44" s="211">
        <f t="shared" si="44"/>
        <v>17.784021384230382</v>
      </c>
      <c r="CP44" s="211">
        <f t="shared" si="44"/>
        <v>17.784021384230382</v>
      </c>
      <c r="CQ44" s="211">
        <f t="shared" si="44"/>
        <v>17.784021384230382</v>
      </c>
      <c r="CR44" s="211">
        <f t="shared" si="44"/>
        <v>-177.74537273263542</v>
      </c>
      <c r="CS44" s="211">
        <f t="shared" si="44"/>
        <v>-177.74537273263542</v>
      </c>
      <c r="CT44" s="211">
        <f t="shared" si="44"/>
        <v>-177.74537273263542</v>
      </c>
      <c r="CU44" s="211">
        <f t="shared" si="44"/>
        <v>-177.74537273263542</v>
      </c>
      <c r="CV44" s="211">
        <f t="shared" si="44"/>
        <v>-177.74537273263542</v>
      </c>
      <c r="CW44" s="211">
        <f t="shared" si="44"/>
        <v>-177.74537273263542</v>
      </c>
      <c r="CX44" s="211">
        <f t="shared" si="44"/>
        <v>-177.74537273263542</v>
      </c>
      <c r="CY44" s="211">
        <f t="shared" si="44"/>
        <v>-177.74537273263542</v>
      </c>
      <c r="CZ44" s="211">
        <f t="shared" si="44"/>
        <v>-177.74537273263542</v>
      </c>
      <c r="DA44" s="211">
        <f t="shared" si="44"/>
        <v>-177.74537273263542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105.27204100881545</v>
      </c>
      <c r="AB46" s="211">
        <f t="shared" si="48"/>
        <v>105.27204100881545</v>
      </c>
      <c r="AC46" s="211">
        <f t="shared" si="48"/>
        <v>105.27204100881545</v>
      </c>
      <c r="AD46" s="211">
        <f t="shared" si="48"/>
        <v>105.27204100881545</v>
      </c>
      <c r="AE46" s="211">
        <f t="shared" si="48"/>
        <v>105.27204100881545</v>
      </c>
      <c r="AF46" s="211">
        <f t="shared" si="48"/>
        <v>105.27204100881545</v>
      </c>
      <c r="AG46" s="211">
        <f t="shared" si="48"/>
        <v>105.27204100881545</v>
      </c>
      <c r="AH46" s="211">
        <f t="shared" si="48"/>
        <v>105.27204100881545</v>
      </c>
      <c r="AI46" s="211">
        <f t="shared" si="48"/>
        <v>105.27204100881545</v>
      </c>
      <c r="AJ46" s="211">
        <f t="shared" si="48"/>
        <v>105.27204100881545</v>
      </c>
      <c r="AK46" s="211">
        <f t="shared" si="48"/>
        <v>105.27204100881545</v>
      </c>
      <c r="AL46" s="211">
        <f t="shared" ref="AL46:BQ46" si="49">IF(AL$22&lt;=$E$24,IF(AL$22&lt;=$D$24,IF(AL$22&lt;=$C$24,IF(AL$22&lt;=$B$24,$B112,($C29-$B29)/($C$24-$B$24)),($D29-$C29)/($D$24-$C$24)),($E29-$D29)/($E$24-$D$24)),$F112)</f>
        <v>105.27204100881545</v>
      </c>
      <c r="AM46" s="211">
        <f t="shared" si="49"/>
        <v>105.27204100881545</v>
      </c>
      <c r="AN46" s="211">
        <f t="shared" si="49"/>
        <v>105.27204100881545</v>
      </c>
      <c r="AO46" s="211">
        <f t="shared" si="49"/>
        <v>105.27204100881545</v>
      </c>
      <c r="AP46" s="211">
        <f t="shared" si="49"/>
        <v>105.27204100881545</v>
      </c>
      <c r="AQ46" s="211">
        <f t="shared" si="49"/>
        <v>105.27204100881545</v>
      </c>
      <c r="AR46" s="211">
        <f t="shared" si="49"/>
        <v>105.27204100881545</v>
      </c>
      <c r="AS46" s="211">
        <f t="shared" si="49"/>
        <v>105.27204100881545</v>
      </c>
      <c r="AT46" s="211">
        <f t="shared" si="49"/>
        <v>105.27204100881545</v>
      </c>
      <c r="AU46" s="211">
        <f t="shared" si="49"/>
        <v>105.27204100881545</v>
      </c>
      <c r="AV46" s="211">
        <f t="shared" si="49"/>
        <v>105.27204100881545</v>
      </c>
      <c r="AW46" s="211">
        <f t="shared" si="49"/>
        <v>105.27204100881545</v>
      </c>
      <c r="AX46" s="211">
        <f t="shared" si="49"/>
        <v>105.27204100881545</v>
      </c>
      <c r="AY46" s="211">
        <f t="shared" si="49"/>
        <v>105.27204100881545</v>
      </c>
      <c r="AZ46" s="211">
        <f t="shared" si="49"/>
        <v>105.27204100881545</v>
      </c>
      <c r="BA46" s="211">
        <f t="shared" si="49"/>
        <v>105.27204100881545</v>
      </c>
      <c r="BB46" s="211">
        <f t="shared" si="49"/>
        <v>105.27204100881545</v>
      </c>
      <c r="BC46" s="211">
        <f t="shared" si="49"/>
        <v>105.27204100881545</v>
      </c>
      <c r="BD46" s="211">
        <f t="shared" si="49"/>
        <v>105.27204100881545</v>
      </c>
      <c r="BE46" s="211">
        <f t="shared" si="49"/>
        <v>105.27204100881545</v>
      </c>
      <c r="BF46" s="211">
        <f t="shared" si="49"/>
        <v>105.27204100881545</v>
      </c>
      <c r="BG46" s="211">
        <f t="shared" si="49"/>
        <v>105.27204100881545</v>
      </c>
      <c r="BH46" s="211">
        <f t="shared" si="49"/>
        <v>105.27204100881545</v>
      </c>
      <c r="BI46" s="211">
        <f t="shared" si="49"/>
        <v>105.27204100881545</v>
      </c>
      <c r="BJ46" s="211">
        <f t="shared" si="49"/>
        <v>105.27204100881545</v>
      </c>
      <c r="BK46" s="211">
        <f t="shared" si="49"/>
        <v>105.27204100881545</v>
      </c>
      <c r="BL46" s="211">
        <f t="shared" si="49"/>
        <v>105.27204100881545</v>
      </c>
      <c r="BM46" s="211">
        <f t="shared" si="49"/>
        <v>105.27204100881545</v>
      </c>
      <c r="BN46" s="211">
        <f t="shared" si="49"/>
        <v>186.46101390589169</v>
      </c>
      <c r="BO46" s="211">
        <f t="shared" si="49"/>
        <v>186.46101390589169</v>
      </c>
      <c r="BP46" s="211">
        <f t="shared" si="49"/>
        <v>186.46101390589169</v>
      </c>
      <c r="BQ46" s="211">
        <f t="shared" si="49"/>
        <v>186.46101390589169</v>
      </c>
      <c r="BR46" s="211">
        <f t="shared" ref="BR46:DA46" si="50">IF(BR$22&lt;=$E$24,IF(BR$22&lt;=$D$24,IF(BR$22&lt;=$C$24,IF(BR$22&lt;=$B$24,$B112,($C29-$B29)/($C$24-$B$24)),($D29-$C29)/($D$24-$C$24)),($E29-$D29)/($E$24-$D$24)),$F112)</f>
        <v>186.46101390589169</v>
      </c>
      <c r="BS46" s="211">
        <f t="shared" si="50"/>
        <v>186.46101390589169</v>
      </c>
      <c r="BT46" s="211">
        <f t="shared" si="50"/>
        <v>186.46101390589169</v>
      </c>
      <c r="BU46" s="211">
        <f t="shared" si="50"/>
        <v>186.46101390589169</v>
      </c>
      <c r="BV46" s="211">
        <f t="shared" si="50"/>
        <v>186.46101390589169</v>
      </c>
      <c r="BW46" s="211">
        <f t="shared" si="50"/>
        <v>186.46101390589169</v>
      </c>
      <c r="BX46" s="211">
        <f t="shared" si="50"/>
        <v>186.46101390589169</v>
      </c>
      <c r="BY46" s="211">
        <f t="shared" si="50"/>
        <v>186.46101390589169</v>
      </c>
      <c r="BZ46" s="211">
        <f t="shared" si="50"/>
        <v>186.46101390589169</v>
      </c>
      <c r="CA46" s="211">
        <f t="shared" si="50"/>
        <v>186.46101390589169</v>
      </c>
      <c r="CB46" s="211">
        <f t="shared" si="50"/>
        <v>186.46101390589169</v>
      </c>
      <c r="CC46" s="211">
        <f t="shared" si="50"/>
        <v>186.46101390589169</v>
      </c>
      <c r="CD46" s="211">
        <f t="shared" si="50"/>
        <v>186.46101390589169</v>
      </c>
      <c r="CE46" s="211">
        <f t="shared" si="50"/>
        <v>186.46101390589169</v>
      </c>
      <c r="CF46" s="211">
        <f t="shared" si="50"/>
        <v>186.46101390589169</v>
      </c>
      <c r="CG46" s="211">
        <f t="shared" si="50"/>
        <v>186.46101390589169</v>
      </c>
      <c r="CH46" s="211">
        <f t="shared" si="50"/>
        <v>186.46101390589169</v>
      </c>
      <c r="CI46" s="211">
        <f t="shared" si="50"/>
        <v>186.46101390589169</v>
      </c>
      <c r="CJ46" s="211">
        <f t="shared" si="50"/>
        <v>186.46101390589169</v>
      </c>
      <c r="CK46" s="211">
        <f t="shared" si="50"/>
        <v>186.46101390589169</v>
      </c>
      <c r="CL46" s="211">
        <f t="shared" si="50"/>
        <v>186.46101390589169</v>
      </c>
      <c r="CM46" s="211">
        <f t="shared" si="50"/>
        <v>186.46101390589169</v>
      </c>
      <c r="CN46" s="211">
        <f t="shared" si="50"/>
        <v>186.46101390589169</v>
      </c>
      <c r="CO46" s="211">
        <f t="shared" si="50"/>
        <v>186.46101390589169</v>
      </c>
      <c r="CP46" s="211">
        <f t="shared" si="50"/>
        <v>186.46101390589169</v>
      </c>
      <c r="CQ46" s="211">
        <f t="shared" si="50"/>
        <v>186.46101390589169</v>
      </c>
      <c r="CR46" s="211">
        <f t="shared" si="50"/>
        <v>-1621.8100830246979</v>
      </c>
      <c r="CS46" s="211">
        <f t="shared" si="50"/>
        <v>-1621.8100830246979</v>
      </c>
      <c r="CT46" s="211">
        <f t="shared" si="50"/>
        <v>-1621.8100830246979</v>
      </c>
      <c r="CU46" s="211">
        <f t="shared" si="50"/>
        <v>-1621.8100830246979</v>
      </c>
      <c r="CV46" s="211">
        <f t="shared" si="50"/>
        <v>-1621.8100830246979</v>
      </c>
      <c r="CW46" s="211">
        <f t="shared" si="50"/>
        <v>-1621.8100830246979</v>
      </c>
      <c r="CX46" s="211">
        <f t="shared" si="50"/>
        <v>-1621.8100830246979</v>
      </c>
      <c r="CY46" s="211">
        <f t="shared" si="50"/>
        <v>-1621.8100830246979</v>
      </c>
      <c r="CZ46" s="211">
        <f t="shared" si="50"/>
        <v>-1621.8100830246979</v>
      </c>
      <c r="DA46" s="211">
        <f t="shared" si="50"/>
        <v>-1621.8100830246979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7.1953694760516473E-16</v>
      </c>
      <c r="AB47" s="211">
        <f t="shared" si="51"/>
        <v>7.1953694760516473E-16</v>
      </c>
      <c r="AC47" s="211">
        <f t="shared" si="51"/>
        <v>7.1953694760516473E-16</v>
      </c>
      <c r="AD47" s="211">
        <f t="shared" si="51"/>
        <v>7.1953694760516473E-16</v>
      </c>
      <c r="AE47" s="211">
        <f t="shared" si="51"/>
        <v>7.1953694760516473E-16</v>
      </c>
      <c r="AF47" s="211">
        <f t="shared" si="51"/>
        <v>7.1953694760516473E-16</v>
      </c>
      <c r="AG47" s="211">
        <f t="shared" si="51"/>
        <v>7.1953694760516473E-16</v>
      </c>
      <c r="AH47" s="211">
        <f t="shared" si="51"/>
        <v>7.1953694760516473E-16</v>
      </c>
      <c r="AI47" s="211">
        <f t="shared" si="51"/>
        <v>7.1953694760516473E-16</v>
      </c>
      <c r="AJ47" s="211">
        <f t="shared" si="51"/>
        <v>7.1953694760516473E-16</v>
      </c>
      <c r="AK47" s="211">
        <f t="shared" si="51"/>
        <v>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7.1953694760516473E-16</v>
      </c>
      <c r="AM47" s="211">
        <f t="shared" si="52"/>
        <v>7.1953694760516473E-16</v>
      </c>
      <c r="AN47" s="211">
        <f t="shared" si="52"/>
        <v>7.1953694760516473E-16</v>
      </c>
      <c r="AO47" s="211">
        <f t="shared" si="52"/>
        <v>7.1953694760516473E-16</v>
      </c>
      <c r="AP47" s="211">
        <f t="shared" si="52"/>
        <v>7.1953694760516473E-16</v>
      </c>
      <c r="AQ47" s="211">
        <f t="shared" si="52"/>
        <v>7.1953694760516473E-16</v>
      </c>
      <c r="AR47" s="211">
        <f t="shared" si="52"/>
        <v>7.1953694760516473E-16</v>
      </c>
      <c r="AS47" s="211">
        <f t="shared" si="52"/>
        <v>7.1953694760516473E-16</v>
      </c>
      <c r="AT47" s="211">
        <f t="shared" si="52"/>
        <v>7.1953694760516473E-16</v>
      </c>
      <c r="AU47" s="211">
        <f t="shared" si="52"/>
        <v>7.1953694760516473E-16</v>
      </c>
      <c r="AV47" s="211">
        <f t="shared" si="52"/>
        <v>7.1953694760516473E-16</v>
      </c>
      <c r="AW47" s="211">
        <f t="shared" si="52"/>
        <v>7.1953694760516473E-16</v>
      </c>
      <c r="AX47" s="211">
        <f t="shared" si="52"/>
        <v>7.1953694760516473E-16</v>
      </c>
      <c r="AY47" s="211">
        <f t="shared" si="52"/>
        <v>7.1953694760516473E-16</v>
      </c>
      <c r="AZ47" s="211">
        <f t="shared" si="52"/>
        <v>7.1953694760516473E-16</v>
      </c>
      <c r="BA47" s="211">
        <f t="shared" si="52"/>
        <v>7.1953694760516473E-16</v>
      </c>
      <c r="BB47" s="211">
        <f t="shared" si="52"/>
        <v>7.1953694760516473E-16</v>
      </c>
      <c r="BC47" s="211">
        <f t="shared" si="52"/>
        <v>7.1953694760516473E-16</v>
      </c>
      <c r="BD47" s="211">
        <f t="shared" si="52"/>
        <v>7.1953694760516473E-16</v>
      </c>
      <c r="BE47" s="211">
        <f t="shared" si="52"/>
        <v>7.1953694760516473E-16</v>
      </c>
      <c r="BF47" s="211">
        <f t="shared" si="52"/>
        <v>7.1953694760516473E-16</v>
      </c>
      <c r="BG47" s="211">
        <f t="shared" si="52"/>
        <v>7.1953694760516473E-16</v>
      </c>
      <c r="BH47" s="211">
        <f t="shared" si="52"/>
        <v>7.1953694760516473E-16</v>
      </c>
      <c r="BI47" s="211">
        <f t="shared" si="52"/>
        <v>7.1953694760516473E-16</v>
      </c>
      <c r="BJ47" s="211">
        <f t="shared" si="52"/>
        <v>7.1953694760516473E-16</v>
      </c>
      <c r="BK47" s="211">
        <f t="shared" si="52"/>
        <v>7.1953694760516473E-16</v>
      </c>
      <c r="BL47" s="211">
        <f t="shared" si="52"/>
        <v>7.1953694760516473E-16</v>
      </c>
      <c r="BM47" s="211">
        <f t="shared" si="52"/>
        <v>7.1953694760516473E-16</v>
      </c>
      <c r="BN47" s="211">
        <f t="shared" si="52"/>
        <v>1.8386499311125855</v>
      </c>
      <c r="BO47" s="211">
        <f t="shared" si="52"/>
        <v>1.8386499311125855</v>
      </c>
      <c r="BP47" s="211">
        <f t="shared" si="52"/>
        <v>1.8386499311125855</v>
      </c>
      <c r="BQ47" s="211">
        <f t="shared" si="52"/>
        <v>1.8386499311125855</v>
      </c>
      <c r="BR47" s="211">
        <f t="shared" ref="BR47:DA47" si="53">IF(BR$22&lt;=$E$24,IF(BR$22&lt;=$D$24,IF(BR$22&lt;=$C$24,IF(BR$22&lt;=$B$24,$B113,($C30-$B30)/($C$24-$B$24)),($D30-$C30)/($D$24-$C$24)),($E30-$D30)/($E$24-$D$24)),$F113)</f>
        <v>1.8386499311125855</v>
      </c>
      <c r="BS47" s="211">
        <f t="shared" si="53"/>
        <v>1.8386499311125855</v>
      </c>
      <c r="BT47" s="211">
        <f t="shared" si="53"/>
        <v>1.8386499311125855</v>
      </c>
      <c r="BU47" s="211">
        <f t="shared" si="53"/>
        <v>1.8386499311125855</v>
      </c>
      <c r="BV47" s="211">
        <f t="shared" si="53"/>
        <v>1.8386499311125855</v>
      </c>
      <c r="BW47" s="211">
        <f t="shared" si="53"/>
        <v>1.8386499311125855</v>
      </c>
      <c r="BX47" s="211">
        <f t="shared" si="53"/>
        <v>1.8386499311125855</v>
      </c>
      <c r="BY47" s="211">
        <f t="shared" si="53"/>
        <v>1.8386499311125855</v>
      </c>
      <c r="BZ47" s="211">
        <f t="shared" si="53"/>
        <v>1.8386499311125855</v>
      </c>
      <c r="CA47" s="211">
        <f t="shared" si="53"/>
        <v>1.8386499311125855</v>
      </c>
      <c r="CB47" s="211">
        <f t="shared" si="53"/>
        <v>1.8386499311125855</v>
      </c>
      <c r="CC47" s="211">
        <f t="shared" si="53"/>
        <v>1.8386499311125855</v>
      </c>
      <c r="CD47" s="211">
        <f t="shared" si="53"/>
        <v>1.8386499311125855</v>
      </c>
      <c r="CE47" s="211">
        <f t="shared" si="53"/>
        <v>1.8386499311125855</v>
      </c>
      <c r="CF47" s="211">
        <f t="shared" si="53"/>
        <v>1.8386499311125855</v>
      </c>
      <c r="CG47" s="211">
        <f t="shared" si="53"/>
        <v>1.8386499311125855</v>
      </c>
      <c r="CH47" s="211">
        <f t="shared" si="53"/>
        <v>1.8386499311125855</v>
      </c>
      <c r="CI47" s="211">
        <f t="shared" si="53"/>
        <v>1.8386499311125855</v>
      </c>
      <c r="CJ47" s="211">
        <f t="shared" si="53"/>
        <v>1.8386499311125855</v>
      </c>
      <c r="CK47" s="211">
        <f t="shared" si="53"/>
        <v>1.8386499311125855</v>
      </c>
      <c r="CL47" s="211">
        <f t="shared" si="53"/>
        <v>1.8386499311125855</v>
      </c>
      <c r="CM47" s="211">
        <f t="shared" si="53"/>
        <v>1.8386499311125855</v>
      </c>
      <c r="CN47" s="211">
        <f t="shared" si="53"/>
        <v>1.8386499311125855</v>
      </c>
      <c r="CO47" s="211">
        <f t="shared" si="53"/>
        <v>1.8386499311125855</v>
      </c>
      <c r="CP47" s="211">
        <f t="shared" si="53"/>
        <v>1.8386499311125855</v>
      </c>
      <c r="CQ47" s="211">
        <f t="shared" si="53"/>
        <v>1.8386499311125855</v>
      </c>
      <c r="CR47" s="211">
        <f t="shared" si="53"/>
        <v>-15.282285141715002</v>
      </c>
      <c r="CS47" s="211">
        <f t="shared" si="53"/>
        <v>-15.282285141715002</v>
      </c>
      <c r="CT47" s="211">
        <f t="shared" si="53"/>
        <v>-15.282285141715002</v>
      </c>
      <c r="CU47" s="211">
        <f t="shared" si="53"/>
        <v>-15.282285141715002</v>
      </c>
      <c r="CV47" s="211">
        <f t="shared" si="53"/>
        <v>-15.282285141715002</v>
      </c>
      <c r="CW47" s="211">
        <f t="shared" si="53"/>
        <v>-15.282285141715002</v>
      </c>
      <c r="CX47" s="211">
        <f t="shared" si="53"/>
        <v>-15.282285141715002</v>
      </c>
      <c r="CY47" s="211">
        <f t="shared" si="53"/>
        <v>-15.282285141715002</v>
      </c>
      <c r="CZ47" s="211">
        <f t="shared" si="53"/>
        <v>-15.282285141715002</v>
      </c>
      <c r="DA47" s="211">
        <f t="shared" si="53"/>
        <v>-15.282285141715002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-15.790806151322307</v>
      </c>
      <c r="AB48" s="211">
        <f t="shared" si="54"/>
        <v>-15.790806151322307</v>
      </c>
      <c r="AC48" s="211">
        <f t="shared" si="54"/>
        <v>-15.790806151322307</v>
      </c>
      <c r="AD48" s="211">
        <f t="shared" si="54"/>
        <v>-15.790806151322307</v>
      </c>
      <c r="AE48" s="211">
        <f t="shared" si="54"/>
        <v>-15.790806151322307</v>
      </c>
      <c r="AF48" s="211">
        <f t="shared" si="54"/>
        <v>-15.790806151322307</v>
      </c>
      <c r="AG48" s="211">
        <f t="shared" si="54"/>
        <v>-15.790806151322307</v>
      </c>
      <c r="AH48" s="211">
        <f t="shared" si="54"/>
        <v>-15.790806151322307</v>
      </c>
      <c r="AI48" s="211">
        <f t="shared" si="54"/>
        <v>-15.790806151322307</v>
      </c>
      <c r="AJ48" s="211">
        <f t="shared" si="54"/>
        <v>-15.790806151322307</v>
      </c>
      <c r="AK48" s="211">
        <f t="shared" si="54"/>
        <v>-15.790806151322307</v>
      </c>
      <c r="AL48" s="211">
        <f t="shared" ref="AL48:BQ48" si="55">IF(AL$22&lt;=$E$24,IF(AL$22&lt;=$D$24,IF(AL$22&lt;=$C$24,IF(AL$22&lt;=$B$24,$B114,($C31-$B31)/($C$24-$B$24)),($D31-$C31)/($D$24-$C$24)),($E31-$D31)/($E$24-$D$24)),$F114)</f>
        <v>-15.790806151322307</v>
      </c>
      <c r="AM48" s="211">
        <f t="shared" si="55"/>
        <v>-15.790806151322307</v>
      </c>
      <c r="AN48" s="211">
        <f t="shared" si="55"/>
        <v>-15.790806151322307</v>
      </c>
      <c r="AO48" s="211">
        <f t="shared" si="55"/>
        <v>-15.790806151322307</v>
      </c>
      <c r="AP48" s="211">
        <f t="shared" si="55"/>
        <v>-15.790806151322307</v>
      </c>
      <c r="AQ48" s="211">
        <f t="shared" si="55"/>
        <v>-15.790806151322307</v>
      </c>
      <c r="AR48" s="211">
        <f t="shared" si="55"/>
        <v>-15.790806151322307</v>
      </c>
      <c r="AS48" s="211">
        <f t="shared" si="55"/>
        <v>-15.790806151322307</v>
      </c>
      <c r="AT48" s="211">
        <f t="shared" si="55"/>
        <v>-15.790806151322307</v>
      </c>
      <c r="AU48" s="211">
        <f t="shared" si="55"/>
        <v>-15.790806151322307</v>
      </c>
      <c r="AV48" s="211">
        <f t="shared" si="55"/>
        <v>-15.790806151322307</v>
      </c>
      <c r="AW48" s="211">
        <f t="shared" si="55"/>
        <v>-15.790806151322307</v>
      </c>
      <c r="AX48" s="211">
        <f t="shared" si="55"/>
        <v>-15.790806151322307</v>
      </c>
      <c r="AY48" s="211">
        <f t="shared" si="55"/>
        <v>-15.790806151322307</v>
      </c>
      <c r="AZ48" s="211">
        <f t="shared" si="55"/>
        <v>-15.790806151322307</v>
      </c>
      <c r="BA48" s="211">
        <f t="shared" si="55"/>
        <v>-15.790806151322307</v>
      </c>
      <c r="BB48" s="211">
        <f t="shared" si="55"/>
        <v>-15.790806151322307</v>
      </c>
      <c r="BC48" s="211">
        <f t="shared" si="55"/>
        <v>-15.790806151322307</v>
      </c>
      <c r="BD48" s="211">
        <f t="shared" si="55"/>
        <v>-15.790806151322307</v>
      </c>
      <c r="BE48" s="211">
        <f t="shared" si="55"/>
        <v>-15.790806151322307</v>
      </c>
      <c r="BF48" s="211">
        <f t="shared" si="55"/>
        <v>-15.790806151322307</v>
      </c>
      <c r="BG48" s="211">
        <f t="shared" si="55"/>
        <v>-15.790806151322307</v>
      </c>
      <c r="BH48" s="211">
        <f t="shared" si="55"/>
        <v>-15.790806151322307</v>
      </c>
      <c r="BI48" s="211">
        <f t="shared" si="55"/>
        <v>-15.790806151322307</v>
      </c>
      <c r="BJ48" s="211">
        <f t="shared" si="55"/>
        <v>-15.790806151322307</v>
      </c>
      <c r="BK48" s="211">
        <f t="shared" si="55"/>
        <v>-15.790806151322307</v>
      </c>
      <c r="BL48" s="211">
        <f t="shared" si="55"/>
        <v>-15.790806151322307</v>
      </c>
      <c r="BM48" s="211">
        <f t="shared" si="55"/>
        <v>-15.790806151322307</v>
      </c>
      <c r="BN48" s="211">
        <f t="shared" si="55"/>
        <v>-41.582456198482099</v>
      </c>
      <c r="BO48" s="211">
        <f t="shared" si="55"/>
        <v>-41.582456198482099</v>
      </c>
      <c r="BP48" s="211">
        <f t="shared" si="55"/>
        <v>-41.582456198482099</v>
      </c>
      <c r="BQ48" s="211">
        <f t="shared" si="55"/>
        <v>-41.582456198482099</v>
      </c>
      <c r="BR48" s="211">
        <f t="shared" ref="BR48:DA48" si="56">IF(BR$22&lt;=$E$24,IF(BR$22&lt;=$D$24,IF(BR$22&lt;=$C$24,IF(BR$22&lt;=$B$24,$B114,($C31-$B31)/($C$24-$B$24)),($D31-$C31)/($D$24-$C$24)),($E31-$D31)/($E$24-$D$24)),$F114)</f>
        <v>-41.582456198482099</v>
      </c>
      <c r="BS48" s="211">
        <f t="shared" si="56"/>
        <v>-41.582456198482099</v>
      </c>
      <c r="BT48" s="211">
        <f t="shared" si="56"/>
        <v>-41.582456198482099</v>
      </c>
      <c r="BU48" s="211">
        <f t="shared" si="56"/>
        <v>-41.582456198482099</v>
      </c>
      <c r="BV48" s="211">
        <f t="shared" si="56"/>
        <v>-41.582456198482099</v>
      </c>
      <c r="BW48" s="211">
        <f t="shared" si="56"/>
        <v>-41.582456198482099</v>
      </c>
      <c r="BX48" s="211">
        <f t="shared" si="56"/>
        <v>-41.582456198482099</v>
      </c>
      <c r="BY48" s="211">
        <f t="shared" si="56"/>
        <v>-41.582456198482099</v>
      </c>
      <c r="BZ48" s="211">
        <f t="shared" si="56"/>
        <v>-41.582456198482099</v>
      </c>
      <c r="CA48" s="211">
        <f t="shared" si="56"/>
        <v>-41.582456198482099</v>
      </c>
      <c r="CB48" s="211">
        <f t="shared" si="56"/>
        <v>-41.582456198482099</v>
      </c>
      <c r="CC48" s="211">
        <f t="shared" si="56"/>
        <v>-41.582456198482099</v>
      </c>
      <c r="CD48" s="211">
        <f t="shared" si="56"/>
        <v>-41.582456198482099</v>
      </c>
      <c r="CE48" s="211">
        <f t="shared" si="56"/>
        <v>-41.582456198482099</v>
      </c>
      <c r="CF48" s="211">
        <f t="shared" si="56"/>
        <v>-41.582456198482099</v>
      </c>
      <c r="CG48" s="211">
        <f t="shared" si="56"/>
        <v>-41.582456198482099</v>
      </c>
      <c r="CH48" s="211">
        <f t="shared" si="56"/>
        <v>-41.582456198482099</v>
      </c>
      <c r="CI48" s="211">
        <f t="shared" si="56"/>
        <v>-41.582456198482099</v>
      </c>
      <c r="CJ48" s="211">
        <f t="shared" si="56"/>
        <v>-41.582456198482099</v>
      </c>
      <c r="CK48" s="211">
        <f t="shared" si="56"/>
        <v>-41.582456198482099</v>
      </c>
      <c r="CL48" s="211">
        <f t="shared" si="56"/>
        <v>-41.582456198482099</v>
      </c>
      <c r="CM48" s="211">
        <f t="shared" si="56"/>
        <v>-41.582456198482099</v>
      </c>
      <c r="CN48" s="211">
        <f t="shared" si="56"/>
        <v>-41.582456198482099</v>
      </c>
      <c r="CO48" s="211">
        <f t="shared" si="56"/>
        <v>-41.582456198482099</v>
      </c>
      <c r="CP48" s="211">
        <f t="shared" si="56"/>
        <v>-41.582456198482099</v>
      </c>
      <c r="CQ48" s="211">
        <f t="shared" si="56"/>
        <v>-41.582456198482099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1943.1547785449407</v>
      </c>
      <c r="BO49" s="211">
        <f t="shared" si="58"/>
        <v>1943.1547785449407</v>
      </c>
      <c r="BP49" s="211">
        <f t="shared" si="58"/>
        <v>1943.1547785449407</v>
      </c>
      <c r="BQ49" s="211">
        <f t="shared" si="58"/>
        <v>1943.1547785449407</v>
      </c>
      <c r="BR49" s="211">
        <f t="shared" ref="BR49:DA49" si="59">IF(BR$22&lt;=$E$24,IF(BR$22&lt;=$D$24,IF(BR$22&lt;=$C$24,IF(BR$22&lt;=$B$24,$B115,($C32-$B32)/($C$24-$B$24)),($D32-$C32)/($D$24-$C$24)),($E32-$D32)/($E$24-$D$24)),$F115)</f>
        <v>1943.1547785449407</v>
      </c>
      <c r="BS49" s="211">
        <f t="shared" si="59"/>
        <v>1943.1547785449407</v>
      </c>
      <c r="BT49" s="211">
        <f t="shared" si="59"/>
        <v>1943.1547785449407</v>
      </c>
      <c r="BU49" s="211">
        <f t="shared" si="59"/>
        <v>1943.1547785449407</v>
      </c>
      <c r="BV49" s="211">
        <f t="shared" si="59"/>
        <v>1943.1547785449407</v>
      </c>
      <c r="BW49" s="211">
        <f t="shared" si="59"/>
        <v>1943.1547785449407</v>
      </c>
      <c r="BX49" s="211">
        <f t="shared" si="59"/>
        <v>1943.1547785449407</v>
      </c>
      <c r="BY49" s="211">
        <f t="shared" si="59"/>
        <v>1943.1547785449407</v>
      </c>
      <c r="BZ49" s="211">
        <f t="shared" si="59"/>
        <v>1943.1547785449407</v>
      </c>
      <c r="CA49" s="211">
        <f t="shared" si="59"/>
        <v>1943.1547785449407</v>
      </c>
      <c r="CB49" s="211">
        <f t="shared" si="59"/>
        <v>1943.1547785449407</v>
      </c>
      <c r="CC49" s="211">
        <f t="shared" si="59"/>
        <v>1943.1547785449407</v>
      </c>
      <c r="CD49" s="211">
        <f t="shared" si="59"/>
        <v>1943.1547785449407</v>
      </c>
      <c r="CE49" s="211">
        <f t="shared" si="59"/>
        <v>1943.1547785449407</v>
      </c>
      <c r="CF49" s="211">
        <f t="shared" si="59"/>
        <v>1943.1547785449407</v>
      </c>
      <c r="CG49" s="211">
        <f t="shared" si="59"/>
        <v>1943.1547785449407</v>
      </c>
      <c r="CH49" s="211">
        <f t="shared" si="59"/>
        <v>1943.1547785449407</v>
      </c>
      <c r="CI49" s="211">
        <f t="shared" si="59"/>
        <v>1943.1547785449407</v>
      </c>
      <c r="CJ49" s="211">
        <f t="shared" si="59"/>
        <v>1943.1547785449407</v>
      </c>
      <c r="CK49" s="211">
        <f t="shared" si="59"/>
        <v>1943.1547785449407</v>
      </c>
      <c r="CL49" s="211">
        <f t="shared" si="59"/>
        <v>1943.1547785449407</v>
      </c>
      <c r="CM49" s="211">
        <f t="shared" si="59"/>
        <v>1943.1547785449407</v>
      </c>
      <c r="CN49" s="211">
        <f t="shared" si="59"/>
        <v>1943.1547785449407</v>
      </c>
      <c r="CO49" s="211">
        <f t="shared" si="59"/>
        <v>1943.1547785449407</v>
      </c>
      <c r="CP49" s="211">
        <f t="shared" si="59"/>
        <v>1943.1547785449407</v>
      </c>
      <c r="CQ49" s="211">
        <f t="shared" si="59"/>
        <v>1943.1547785449407</v>
      </c>
      <c r="CR49" s="211">
        <f t="shared" si="59"/>
        <v>-5551.8707958426876</v>
      </c>
      <c r="CS49" s="211">
        <f t="shared" si="59"/>
        <v>-5551.8707958426876</v>
      </c>
      <c r="CT49" s="211">
        <f t="shared" si="59"/>
        <v>-5551.8707958426876</v>
      </c>
      <c r="CU49" s="211">
        <f t="shared" si="59"/>
        <v>-5551.8707958426876</v>
      </c>
      <c r="CV49" s="211">
        <f t="shared" si="59"/>
        <v>-5551.8707958426876</v>
      </c>
      <c r="CW49" s="211">
        <f t="shared" si="59"/>
        <v>-5551.8707958426876</v>
      </c>
      <c r="CX49" s="211">
        <f t="shared" si="59"/>
        <v>-5551.8707958426876</v>
      </c>
      <c r="CY49" s="211">
        <f t="shared" si="59"/>
        <v>-5551.8707958426876</v>
      </c>
      <c r="CZ49" s="211">
        <f t="shared" si="59"/>
        <v>-5551.8707958426876</v>
      </c>
      <c r="DA49" s="211">
        <f t="shared" si="59"/>
        <v>-5551.8707958426876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81.878254117967572</v>
      </c>
      <c r="AB51" s="211">
        <f t="shared" si="63"/>
        <v>81.878254117967572</v>
      </c>
      <c r="AC51" s="211">
        <f t="shared" si="63"/>
        <v>81.878254117967572</v>
      </c>
      <c r="AD51" s="211">
        <f t="shared" si="63"/>
        <v>81.878254117967572</v>
      </c>
      <c r="AE51" s="211">
        <f t="shared" si="63"/>
        <v>81.878254117967572</v>
      </c>
      <c r="AF51" s="211">
        <f t="shared" si="63"/>
        <v>81.878254117967572</v>
      </c>
      <c r="AG51" s="211">
        <f t="shared" si="63"/>
        <v>81.878254117967572</v>
      </c>
      <c r="AH51" s="211">
        <f t="shared" si="63"/>
        <v>81.878254117967572</v>
      </c>
      <c r="AI51" s="211">
        <f t="shared" si="63"/>
        <v>81.878254117967572</v>
      </c>
      <c r="AJ51" s="211">
        <f t="shared" si="63"/>
        <v>81.878254117967572</v>
      </c>
      <c r="AK51" s="211">
        <f t="shared" si="63"/>
        <v>81.878254117967572</v>
      </c>
      <c r="AL51" s="211">
        <f t="shared" ref="AL51:BQ51" si="64">IF(AL$22&lt;=$E$24,IF(AL$22&lt;=$D$24,IF(AL$22&lt;=$C$24,IF(AL$22&lt;=$B$24,$B117,($C34-$B34)/($C$24-$B$24)),($D34-$C34)/($D$24-$C$24)),($E34-$D34)/($E$24-$D$24)),$F117)</f>
        <v>81.878254117967572</v>
      </c>
      <c r="AM51" s="211">
        <f t="shared" si="64"/>
        <v>81.878254117967572</v>
      </c>
      <c r="AN51" s="211">
        <f t="shared" si="64"/>
        <v>81.878254117967572</v>
      </c>
      <c r="AO51" s="211">
        <f t="shared" si="64"/>
        <v>81.878254117967572</v>
      </c>
      <c r="AP51" s="211">
        <f t="shared" si="64"/>
        <v>81.878254117967572</v>
      </c>
      <c r="AQ51" s="211">
        <f t="shared" si="64"/>
        <v>81.878254117967572</v>
      </c>
      <c r="AR51" s="211">
        <f t="shared" si="64"/>
        <v>81.878254117967572</v>
      </c>
      <c r="AS51" s="211">
        <f t="shared" si="64"/>
        <v>81.878254117967572</v>
      </c>
      <c r="AT51" s="211">
        <f t="shared" si="64"/>
        <v>81.878254117967572</v>
      </c>
      <c r="AU51" s="211">
        <f t="shared" si="64"/>
        <v>81.878254117967572</v>
      </c>
      <c r="AV51" s="211">
        <f t="shared" si="64"/>
        <v>81.878254117967572</v>
      </c>
      <c r="AW51" s="211">
        <f t="shared" si="64"/>
        <v>81.878254117967572</v>
      </c>
      <c r="AX51" s="211">
        <f t="shared" si="64"/>
        <v>81.878254117967572</v>
      </c>
      <c r="AY51" s="211">
        <f t="shared" si="64"/>
        <v>81.878254117967572</v>
      </c>
      <c r="AZ51" s="211">
        <f t="shared" si="64"/>
        <v>81.878254117967572</v>
      </c>
      <c r="BA51" s="211">
        <f t="shared" si="64"/>
        <v>81.878254117967572</v>
      </c>
      <c r="BB51" s="211">
        <f t="shared" si="64"/>
        <v>81.878254117967572</v>
      </c>
      <c r="BC51" s="211">
        <f t="shared" si="64"/>
        <v>81.878254117967572</v>
      </c>
      <c r="BD51" s="211">
        <f t="shared" si="64"/>
        <v>81.878254117967572</v>
      </c>
      <c r="BE51" s="211">
        <f t="shared" si="64"/>
        <v>81.878254117967572</v>
      </c>
      <c r="BF51" s="211">
        <f t="shared" si="64"/>
        <v>81.878254117967572</v>
      </c>
      <c r="BG51" s="211">
        <f t="shared" si="64"/>
        <v>81.878254117967572</v>
      </c>
      <c r="BH51" s="211">
        <f t="shared" si="64"/>
        <v>81.878254117967572</v>
      </c>
      <c r="BI51" s="211">
        <f t="shared" si="64"/>
        <v>81.878254117967572</v>
      </c>
      <c r="BJ51" s="211">
        <f t="shared" si="64"/>
        <v>81.878254117967572</v>
      </c>
      <c r="BK51" s="211">
        <f t="shared" si="64"/>
        <v>81.878254117967572</v>
      </c>
      <c r="BL51" s="211">
        <f t="shared" si="64"/>
        <v>81.878254117967572</v>
      </c>
      <c r="BM51" s="211">
        <f t="shared" si="64"/>
        <v>81.878254117967572</v>
      </c>
      <c r="BN51" s="211">
        <f t="shared" si="64"/>
        <v>-107.80636792199063</v>
      </c>
      <c r="BO51" s="211">
        <f t="shared" si="64"/>
        <v>-107.80636792199063</v>
      </c>
      <c r="BP51" s="211">
        <f t="shared" si="64"/>
        <v>-107.80636792199063</v>
      </c>
      <c r="BQ51" s="211">
        <f t="shared" si="64"/>
        <v>-107.80636792199063</v>
      </c>
      <c r="BR51" s="211">
        <f t="shared" ref="BR51:DA51" si="65">IF(BR$22&lt;=$E$24,IF(BR$22&lt;=$D$24,IF(BR$22&lt;=$C$24,IF(BR$22&lt;=$B$24,$B117,($C34-$B34)/($C$24-$B$24)),($D34-$C34)/($D$24-$C$24)),($E34-$D34)/($E$24-$D$24)),$F117)</f>
        <v>-107.80636792199063</v>
      </c>
      <c r="BS51" s="211">
        <f t="shared" si="65"/>
        <v>-107.80636792199063</v>
      </c>
      <c r="BT51" s="211">
        <f t="shared" si="65"/>
        <v>-107.80636792199063</v>
      </c>
      <c r="BU51" s="211">
        <f t="shared" si="65"/>
        <v>-107.80636792199063</v>
      </c>
      <c r="BV51" s="211">
        <f t="shared" si="65"/>
        <v>-107.80636792199063</v>
      </c>
      <c r="BW51" s="211">
        <f t="shared" si="65"/>
        <v>-107.80636792199063</v>
      </c>
      <c r="BX51" s="211">
        <f t="shared" si="65"/>
        <v>-107.80636792199063</v>
      </c>
      <c r="BY51" s="211">
        <f t="shared" si="65"/>
        <v>-107.80636792199063</v>
      </c>
      <c r="BZ51" s="211">
        <f t="shared" si="65"/>
        <v>-107.80636792199063</v>
      </c>
      <c r="CA51" s="211">
        <f t="shared" si="65"/>
        <v>-107.80636792199063</v>
      </c>
      <c r="CB51" s="211">
        <f t="shared" si="65"/>
        <v>-107.80636792199063</v>
      </c>
      <c r="CC51" s="211">
        <f t="shared" si="65"/>
        <v>-107.80636792199063</v>
      </c>
      <c r="CD51" s="211">
        <f t="shared" si="65"/>
        <v>-107.80636792199063</v>
      </c>
      <c r="CE51" s="211">
        <f t="shared" si="65"/>
        <v>-107.80636792199063</v>
      </c>
      <c r="CF51" s="211">
        <f t="shared" si="65"/>
        <v>-107.80636792199063</v>
      </c>
      <c r="CG51" s="211">
        <f t="shared" si="65"/>
        <v>-107.80636792199063</v>
      </c>
      <c r="CH51" s="211">
        <f t="shared" si="65"/>
        <v>-107.80636792199063</v>
      </c>
      <c r="CI51" s="211">
        <f t="shared" si="65"/>
        <v>-107.80636792199063</v>
      </c>
      <c r="CJ51" s="211">
        <f t="shared" si="65"/>
        <v>-107.80636792199063</v>
      </c>
      <c r="CK51" s="211">
        <f t="shared" si="65"/>
        <v>-107.80636792199063</v>
      </c>
      <c r="CL51" s="211">
        <f t="shared" si="65"/>
        <v>-107.80636792199063</v>
      </c>
      <c r="CM51" s="211">
        <f t="shared" si="65"/>
        <v>-107.80636792199063</v>
      </c>
      <c r="CN51" s="211">
        <f t="shared" si="65"/>
        <v>-107.80636792199063</v>
      </c>
      <c r="CO51" s="211">
        <f t="shared" si="65"/>
        <v>-107.80636792199063</v>
      </c>
      <c r="CP51" s="211">
        <f t="shared" si="65"/>
        <v>-107.80636792199063</v>
      </c>
      <c r="CQ51" s="211">
        <f t="shared" si="65"/>
        <v>-107.80636792199063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1.1512591161682636E-14</v>
      </c>
      <c r="AB52" s="211">
        <f t="shared" si="66"/>
        <v>1.1512591161682636E-14</v>
      </c>
      <c r="AC52" s="211">
        <f t="shared" si="66"/>
        <v>1.1512591161682636E-14</v>
      </c>
      <c r="AD52" s="211">
        <f t="shared" si="66"/>
        <v>1.1512591161682636E-14</v>
      </c>
      <c r="AE52" s="211">
        <f t="shared" si="66"/>
        <v>1.1512591161682636E-14</v>
      </c>
      <c r="AF52" s="211">
        <f t="shared" si="66"/>
        <v>1.1512591161682636E-14</v>
      </c>
      <c r="AG52" s="211">
        <f t="shared" si="66"/>
        <v>1.1512591161682636E-14</v>
      </c>
      <c r="AH52" s="211">
        <f t="shared" si="66"/>
        <v>1.1512591161682636E-14</v>
      </c>
      <c r="AI52" s="211">
        <f t="shared" si="66"/>
        <v>1.1512591161682636E-14</v>
      </c>
      <c r="AJ52" s="211">
        <f t="shared" si="66"/>
        <v>1.1512591161682636E-14</v>
      </c>
      <c r="AK52" s="211">
        <f t="shared" si="66"/>
        <v>1.1512591161682636E-14</v>
      </c>
      <c r="AL52" s="211">
        <f t="shared" ref="AL52:BQ52" si="67">IF(AL$22&lt;=$E$24,IF(AL$22&lt;=$D$24,IF(AL$22&lt;=$C$24,IF(AL$22&lt;=$B$24,$B118,($C35-$B35)/($C$24-$B$24)),($D35-$C35)/($D$24-$C$24)),($E35-$D35)/($E$24-$D$24)),$F118)</f>
        <v>1.1512591161682636E-14</v>
      </c>
      <c r="AM52" s="211">
        <f t="shared" si="67"/>
        <v>1.1512591161682636E-14</v>
      </c>
      <c r="AN52" s="211">
        <f t="shared" si="67"/>
        <v>1.1512591161682636E-14</v>
      </c>
      <c r="AO52" s="211">
        <f t="shared" si="67"/>
        <v>1.1512591161682636E-14</v>
      </c>
      <c r="AP52" s="211">
        <f t="shared" si="67"/>
        <v>1.1512591161682636E-14</v>
      </c>
      <c r="AQ52" s="211">
        <f t="shared" si="67"/>
        <v>1.1512591161682636E-14</v>
      </c>
      <c r="AR52" s="211">
        <f t="shared" si="67"/>
        <v>1.1512591161682636E-14</v>
      </c>
      <c r="AS52" s="211">
        <f t="shared" si="67"/>
        <v>1.1512591161682636E-14</v>
      </c>
      <c r="AT52" s="211">
        <f t="shared" si="67"/>
        <v>1.1512591161682636E-14</v>
      </c>
      <c r="AU52" s="211">
        <f t="shared" si="67"/>
        <v>1.1512591161682636E-14</v>
      </c>
      <c r="AV52" s="211">
        <f t="shared" si="67"/>
        <v>1.1512591161682636E-14</v>
      </c>
      <c r="AW52" s="211">
        <f t="shared" si="67"/>
        <v>1.1512591161682636E-14</v>
      </c>
      <c r="AX52" s="211">
        <f t="shared" si="67"/>
        <v>1.1512591161682636E-14</v>
      </c>
      <c r="AY52" s="211">
        <f t="shared" si="67"/>
        <v>1.1512591161682636E-14</v>
      </c>
      <c r="AZ52" s="211">
        <f t="shared" si="67"/>
        <v>1.1512591161682636E-14</v>
      </c>
      <c r="BA52" s="211">
        <f t="shared" si="67"/>
        <v>1.1512591161682636E-14</v>
      </c>
      <c r="BB52" s="211">
        <f t="shared" si="67"/>
        <v>1.1512591161682636E-14</v>
      </c>
      <c r="BC52" s="211">
        <f t="shared" si="67"/>
        <v>1.1512591161682636E-14</v>
      </c>
      <c r="BD52" s="211">
        <f t="shared" si="67"/>
        <v>1.1512591161682636E-14</v>
      </c>
      <c r="BE52" s="211">
        <f t="shared" si="67"/>
        <v>1.1512591161682636E-14</v>
      </c>
      <c r="BF52" s="211">
        <f t="shared" si="67"/>
        <v>1.1512591161682636E-14</v>
      </c>
      <c r="BG52" s="211">
        <f t="shared" si="67"/>
        <v>1.1512591161682636E-14</v>
      </c>
      <c r="BH52" s="211">
        <f t="shared" si="67"/>
        <v>1.1512591161682636E-14</v>
      </c>
      <c r="BI52" s="211">
        <f t="shared" si="67"/>
        <v>1.1512591161682636E-14</v>
      </c>
      <c r="BJ52" s="211">
        <f t="shared" si="67"/>
        <v>1.1512591161682636E-14</v>
      </c>
      <c r="BK52" s="211">
        <f t="shared" si="67"/>
        <v>1.1512591161682636E-14</v>
      </c>
      <c r="BL52" s="211">
        <f t="shared" si="67"/>
        <v>1.1512591161682636E-14</v>
      </c>
      <c r="BM52" s="211">
        <f t="shared" si="67"/>
        <v>1.1512591161682636E-14</v>
      </c>
      <c r="BN52" s="211">
        <f t="shared" si="67"/>
        <v>-4.5329768649516913</v>
      </c>
      <c r="BO52" s="211">
        <f t="shared" si="67"/>
        <v>-4.5329768649516913</v>
      </c>
      <c r="BP52" s="211">
        <f t="shared" si="67"/>
        <v>-4.5329768649516913</v>
      </c>
      <c r="BQ52" s="211">
        <f t="shared" si="67"/>
        <v>-4.5329768649516913</v>
      </c>
      <c r="BR52" s="211">
        <f t="shared" ref="BR52:DA52" si="68">IF(BR$22&lt;=$E$24,IF(BR$22&lt;=$D$24,IF(BR$22&lt;=$C$24,IF(BR$22&lt;=$B$24,$B118,($C35-$B35)/($C$24-$B$24)),($D35-$C35)/($D$24-$C$24)),($E35-$D35)/($E$24-$D$24)),$F118)</f>
        <v>-4.5329768649516913</v>
      </c>
      <c r="BS52" s="211">
        <f t="shared" si="68"/>
        <v>-4.5329768649516913</v>
      </c>
      <c r="BT52" s="211">
        <f t="shared" si="68"/>
        <v>-4.5329768649516913</v>
      </c>
      <c r="BU52" s="211">
        <f t="shared" si="68"/>
        <v>-4.5329768649516913</v>
      </c>
      <c r="BV52" s="211">
        <f t="shared" si="68"/>
        <v>-4.5329768649516913</v>
      </c>
      <c r="BW52" s="211">
        <f t="shared" si="68"/>
        <v>-4.5329768649516913</v>
      </c>
      <c r="BX52" s="211">
        <f t="shared" si="68"/>
        <v>-4.5329768649516913</v>
      </c>
      <c r="BY52" s="211">
        <f t="shared" si="68"/>
        <v>-4.5329768649516913</v>
      </c>
      <c r="BZ52" s="211">
        <f t="shared" si="68"/>
        <v>-4.5329768649516913</v>
      </c>
      <c r="CA52" s="211">
        <f t="shared" si="68"/>
        <v>-4.5329768649516913</v>
      </c>
      <c r="CB52" s="211">
        <f t="shared" si="68"/>
        <v>-4.5329768649516913</v>
      </c>
      <c r="CC52" s="211">
        <f t="shared" si="68"/>
        <v>-4.5329768649516913</v>
      </c>
      <c r="CD52" s="211">
        <f t="shared" si="68"/>
        <v>-4.5329768649516913</v>
      </c>
      <c r="CE52" s="211">
        <f t="shared" si="68"/>
        <v>-4.5329768649516913</v>
      </c>
      <c r="CF52" s="211">
        <f t="shared" si="68"/>
        <v>-4.5329768649516913</v>
      </c>
      <c r="CG52" s="211">
        <f t="shared" si="68"/>
        <v>-4.5329768649516913</v>
      </c>
      <c r="CH52" s="211">
        <f t="shared" si="68"/>
        <v>-4.5329768649516913</v>
      </c>
      <c r="CI52" s="211">
        <f t="shared" si="68"/>
        <v>-4.5329768649516913</v>
      </c>
      <c r="CJ52" s="211">
        <f t="shared" si="68"/>
        <v>-4.5329768649516913</v>
      </c>
      <c r="CK52" s="211">
        <f t="shared" si="68"/>
        <v>-4.5329768649516913</v>
      </c>
      <c r="CL52" s="211">
        <f t="shared" si="68"/>
        <v>-4.5329768649516913</v>
      </c>
      <c r="CM52" s="211">
        <f t="shared" si="68"/>
        <v>-4.5329768649516913</v>
      </c>
      <c r="CN52" s="211">
        <f t="shared" si="68"/>
        <v>-4.5329768649516913</v>
      </c>
      <c r="CO52" s="211">
        <f t="shared" si="68"/>
        <v>-4.5329768649516913</v>
      </c>
      <c r="CP52" s="211">
        <f t="shared" si="68"/>
        <v>-4.5329768649516913</v>
      </c>
      <c r="CQ52" s="211">
        <f t="shared" si="68"/>
        <v>-4.5329768649516913</v>
      </c>
      <c r="CR52" s="211">
        <f t="shared" si="68"/>
        <v>-138.14786636043164</v>
      </c>
      <c r="CS52" s="211">
        <f t="shared" si="68"/>
        <v>-138.14786636043164</v>
      </c>
      <c r="CT52" s="211">
        <f t="shared" si="68"/>
        <v>-138.14786636043164</v>
      </c>
      <c r="CU52" s="211">
        <f t="shared" si="68"/>
        <v>-138.14786636043164</v>
      </c>
      <c r="CV52" s="211">
        <f t="shared" si="68"/>
        <v>-138.14786636043164</v>
      </c>
      <c r="CW52" s="211">
        <f t="shared" si="68"/>
        <v>-138.14786636043164</v>
      </c>
      <c r="CX52" s="211">
        <f t="shared" si="68"/>
        <v>-138.14786636043164</v>
      </c>
      <c r="CY52" s="211">
        <f t="shared" si="68"/>
        <v>-138.14786636043164</v>
      </c>
      <c r="CZ52" s="211">
        <f t="shared" si="68"/>
        <v>-138.14786636043164</v>
      </c>
      <c r="DA52" s="211">
        <f t="shared" si="68"/>
        <v>-138.14786636043164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4.0354282386714067</v>
      </c>
      <c r="AB53" s="211">
        <f t="shared" si="69"/>
        <v>4.0354282386714067</v>
      </c>
      <c r="AC53" s="211">
        <f t="shared" si="69"/>
        <v>4.0354282386714067</v>
      </c>
      <c r="AD53" s="211">
        <f t="shared" si="69"/>
        <v>4.0354282386714067</v>
      </c>
      <c r="AE53" s="211">
        <f t="shared" si="69"/>
        <v>4.0354282386714067</v>
      </c>
      <c r="AF53" s="211">
        <f t="shared" si="69"/>
        <v>4.0354282386714067</v>
      </c>
      <c r="AG53" s="211">
        <f t="shared" si="69"/>
        <v>4.0354282386714067</v>
      </c>
      <c r="AH53" s="211">
        <f t="shared" si="69"/>
        <v>4.0354282386714067</v>
      </c>
      <c r="AI53" s="211">
        <f t="shared" si="69"/>
        <v>4.0354282386714067</v>
      </c>
      <c r="AJ53" s="211">
        <f t="shared" si="69"/>
        <v>4.0354282386714067</v>
      </c>
      <c r="AK53" s="211">
        <f t="shared" si="69"/>
        <v>4.0354282386714067</v>
      </c>
      <c r="AL53" s="211">
        <f t="shared" ref="AL53:BQ53" si="70">IF(AL$22&lt;=$E$24,IF(AL$22&lt;=$D$24,IF(AL$22&lt;=$C$24,IF(AL$22&lt;=$B$24,$B119,($C36-$B36)/($C$24-$B$24)),($D36-$C36)/($D$24-$C$24)),($E36-$D36)/($E$24-$D$24)),$F119)</f>
        <v>4.0354282386714067</v>
      </c>
      <c r="AM53" s="211">
        <f t="shared" si="70"/>
        <v>4.0354282386714067</v>
      </c>
      <c r="AN53" s="211">
        <f t="shared" si="70"/>
        <v>4.0354282386714067</v>
      </c>
      <c r="AO53" s="211">
        <f t="shared" si="70"/>
        <v>4.0354282386714067</v>
      </c>
      <c r="AP53" s="211">
        <f t="shared" si="70"/>
        <v>4.0354282386714067</v>
      </c>
      <c r="AQ53" s="211">
        <f t="shared" si="70"/>
        <v>4.0354282386714067</v>
      </c>
      <c r="AR53" s="211">
        <f t="shared" si="70"/>
        <v>4.0354282386714067</v>
      </c>
      <c r="AS53" s="211">
        <f t="shared" si="70"/>
        <v>4.0354282386714067</v>
      </c>
      <c r="AT53" s="211">
        <f t="shared" si="70"/>
        <v>4.0354282386714067</v>
      </c>
      <c r="AU53" s="211">
        <f t="shared" si="70"/>
        <v>4.0354282386714067</v>
      </c>
      <c r="AV53" s="211">
        <f t="shared" si="70"/>
        <v>4.0354282386714067</v>
      </c>
      <c r="AW53" s="211">
        <f t="shared" si="70"/>
        <v>4.0354282386714067</v>
      </c>
      <c r="AX53" s="211">
        <f t="shared" si="70"/>
        <v>4.0354282386714067</v>
      </c>
      <c r="AY53" s="211">
        <f t="shared" si="70"/>
        <v>4.0354282386714067</v>
      </c>
      <c r="AZ53" s="211">
        <f t="shared" si="70"/>
        <v>4.0354282386714067</v>
      </c>
      <c r="BA53" s="211">
        <f t="shared" si="70"/>
        <v>4.0354282386714067</v>
      </c>
      <c r="BB53" s="211">
        <f t="shared" si="70"/>
        <v>4.0354282386714067</v>
      </c>
      <c r="BC53" s="211">
        <f t="shared" si="70"/>
        <v>4.0354282386714067</v>
      </c>
      <c r="BD53" s="211">
        <f t="shared" si="70"/>
        <v>4.0354282386714067</v>
      </c>
      <c r="BE53" s="211">
        <f t="shared" si="70"/>
        <v>4.0354282386714067</v>
      </c>
      <c r="BF53" s="211">
        <f t="shared" si="70"/>
        <v>4.0354282386714067</v>
      </c>
      <c r="BG53" s="211">
        <f t="shared" si="70"/>
        <v>4.0354282386714067</v>
      </c>
      <c r="BH53" s="211">
        <f t="shared" si="70"/>
        <v>4.0354282386714067</v>
      </c>
      <c r="BI53" s="211">
        <f t="shared" si="70"/>
        <v>4.0354282386714067</v>
      </c>
      <c r="BJ53" s="211">
        <f t="shared" si="70"/>
        <v>4.0354282386714067</v>
      </c>
      <c r="BK53" s="211">
        <f t="shared" si="70"/>
        <v>4.0354282386714067</v>
      </c>
      <c r="BL53" s="211">
        <f t="shared" si="70"/>
        <v>4.0354282386714067</v>
      </c>
      <c r="BM53" s="211">
        <f t="shared" si="70"/>
        <v>4.0354282386714067</v>
      </c>
      <c r="BN53" s="211">
        <f t="shared" si="70"/>
        <v>46.103723261332441</v>
      </c>
      <c r="BO53" s="211">
        <f t="shared" si="70"/>
        <v>46.103723261332441</v>
      </c>
      <c r="BP53" s="211">
        <f t="shared" si="70"/>
        <v>46.103723261332441</v>
      </c>
      <c r="BQ53" s="211">
        <f t="shared" si="70"/>
        <v>46.103723261332441</v>
      </c>
      <c r="BR53" s="211">
        <f t="shared" ref="BR53:DA53" si="71">IF(BR$22&lt;=$E$24,IF(BR$22&lt;=$D$24,IF(BR$22&lt;=$C$24,IF(BR$22&lt;=$B$24,$B119,($C36-$B36)/($C$24-$B$24)),($D36-$C36)/($D$24-$C$24)),($E36-$D36)/($E$24-$D$24)),$F119)</f>
        <v>46.103723261332441</v>
      </c>
      <c r="BS53" s="211">
        <f t="shared" si="71"/>
        <v>46.103723261332441</v>
      </c>
      <c r="BT53" s="211">
        <f t="shared" si="71"/>
        <v>46.103723261332441</v>
      </c>
      <c r="BU53" s="211">
        <f t="shared" si="71"/>
        <v>46.103723261332441</v>
      </c>
      <c r="BV53" s="211">
        <f t="shared" si="71"/>
        <v>46.103723261332441</v>
      </c>
      <c r="BW53" s="211">
        <f t="shared" si="71"/>
        <v>46.103723261332441</v>
      </c>
      <c r="BX53" s="211">
        <f t="shared" si="71"/>
        <v>46.103723261332441</v>
      </c>
      <c r="BY53" s="211">
        <f t="shared" si="71"/>
        <v>46.103723261332441</v>
      </c>
      <c r="BZ53" s="211">
        <f t="shared" si="71"/>
        <v>46.103723261332441</v>
      </c>
      <c r="CA53" s="211">
        <f t="shared" si="71"/>
        <v>46.103723261332441</v>
      </c>
      <c r="CB53" s="211">
        <f t="shared" si="71"/>
        <v>46.103723261332441</v>
      </c>
      <c r="CC53" s="211">
        <f t="shared" si="71"/>
        <v>46.103723261332441</v>
      </c>
      <c r="CD53" s="211">
        <f t="shared" si="71"/>
        <v>46.103723261332441</v>
      </c>
      <c r="CE53" s="211">
        <f t="shared" si="71"/>
        <v>46.103723261332441</v>
      </c>
      <c r="CF53" s="211">
        <f t="shared" si="71"/>
        <v>46.103723261332441</v>
      </c>
      <c r="CG53" s="211">
        <f t="shared" si="71"/>
        <v>46.103723261332441</v>
      </c>
      <c r="CH53" s="211">
        <f t="shared" si="71"/>
        <v>46.103723261332441</v>
      </c>
      <c r="CI53" s="211">
        <f t="shared" si="71"/>
        <v>46.103723261332441</v>
      </c>
      <c r="CJ53" s="211">
        <f t="shared" si="71"/>
        <v>46.103723261332441</v>
      </c>
      <c r="CK53" s="211">
        <f t="shared" si="71"/>
        <v>46.103723261332441</v>
      </c>
      <c r="CL53" s="211">
        <f t="shared" si="71"/>
        <v>46.103723261332441</v>
      </c>
      <c r="CM53" s="211">
        <f t="shared" si="71"/>
        <v>46.103723261332441</v>
      </c>
      <c r="CN53" s="211">
        <f t="shared" si="71"/>
        <v>46.103723261332441</v>
      </c>
      <c r="CO53" s="211">
        <f t="shared" si="71"/>
        <v>46.103723261332441</v>
      </c>
      <c r="CP53" s="211">
        <f t="shared" si="71"/>
        <v>46.103723261332441</v>
      </c>
      <c r="CQ53" s="211">
        <f t="shared" si="71"/>
        <v>46.103723261332441</v>
      </c>
      <c r="CR53" s="211">
        <f t="shared" si="71"/>
        <v>-2505.8851608409518</v>
      </c>
      <c r="CS53" s="211">
        <f t="shared" si="71"/>
        <v>-2505.8851608409518</v>
      </c>
      <c r="CT53" s="211">
        <f t="shared" si="71"/>
        <v>-2505.8851608409518</v>
      </c>
      <c r="CU53" s="211">
        <f t="shared" si="71"/>
        <v>-2505.8851608409518</v>
      </c>
      <c r="CV53" s="211">
        <f t="shared" si="71"/>
        <v>-2505.8851608409518</v>
      </c>
      <c r="CW53" s="211">
        <f t="shared" si="71"/>
        <v>-2505.8851608409518</v>
      </c>
      <c r="CX53" s="211">
        <f t="shared" si="71"/>
        <v>-2505.8851608409518</v>
      </c>
      <c r="CY53" s="211">
        <f t="shared" si="71"/>
        <v>-2505.8851608409518</v>
      </c>
      <c r="CZ53" s="211">
        <f t="shared" si="71"/>
        <v>-2505.8851608409518</v>
      </c>
      <c r="DA53" s="211">
        <f t="shared" si="71"/>
        <v>-2505.8851608409518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1932.3037343521873</v>
      </c>
      <c r="G59" s="205">
        <f t="shared" si="75"/>
        <v>1932.3037343521873</v>
      </c>
      <c r="H59" s="205">
        <f t="shared" si="75"/>
        <v>1932.3037343521873</v>
      </c>
      <c r="I59" s="205">
        <f t="shared" si="75"/>
        <v>1932.3037343521873</v>
      </c>
      <c r="J59" s="205">
        <f t="shared" si="75"/>
        <v>1932.3037343521873</v>
      </c>
      <c r="K59" s="205">
        <f t="shared" si="75"/>
        <v>1932.3037343521873</v>
      </c>
      <c r="L59" s="205">
        <f t="shared" si="75"/>
        <v>1932.3037343521873</v>
      </c>
      <c r="M59" s="205">
        <f t="shared" si="75"/>
        <v>1932.3037343521873</v>
      </c>
      <c r="N59" s="205">
        <f t="shared" si="75"/>
        <v>1932.3037343521873</v>
      </c>
      <c r="O59" s="205">
        <f t="shared" si="75"/>
        <v>1932.3037343521873</v>
      </c>
      <c r="P59" s="205">
        <f t="shared" si="75"/>
        <v>1932.3037343521873</v>
      </c>
      <c r="Q59" s="205">
        <f t="shared" si="75"/>
        <v>1932.3037343521873</v>
      </c>
      <c r="R59" s="205">
        <f t="shared" si="75"/>
        <v>1932.3037343521873</v>
      </c>
      <c r="S59" s="205">
        <f t="shared" si="75"/>
        <v>1932.3037343521873</v>
      </c>
      <c r="T59" s="205">
        <f t="shared" si="75"/>
        <v>1932.3037343521873</v>
      </c>
      <c r="U59" s="205">
        <f t="shared" si="75"/>
        <v>1932.3037343521873</v>
      </c>
      <c r="V59" s="205">
        <f t="shared" si="75"/>
        <v>1932.3037343521873</v>
      </c>
      <c r="W59" s="205">
        <f t="shared" si="75"/>
        <v>1932.3037343521873</v>
      </c>
      <c r="X59" s="205">
        <f t="shared" si="75"/>
        <v>1932.3037343521873</v>
      </c>
      <c r="Y59" s="205">
        <f t="shared" si="75"/>
        <v>1932.3037343521873</v>
      </c>
      <c r="Z59" s="205">
        <f t="shared" si="75"/>
        <v>1932.3037343521873</v>
      </c>
      <c r="AA59" s="205">
        <f t="shared" si="75"/>
        <v>1949.9427476247149</v>
      </c>
      <c r="AB59" s="205">
        <f t="shared" si="75"/>
        <v>1967.5817608972425</v>
      </c>
      <c r="AC59" s="205">
        <f t="shared" si="75"/>
        <v>1985.22077416977</v>
      </c>
      <c r="AD59" s="205">
        <f t="shared" si="75"/>
        <v>2002.8597874422976</v>
      </c>
      <c r="AE59" s="205">
        <f t="shared" si="75"/>
        <v>2020.4988007148252</v>
      </c>
      <c r="AF59" s="205">
        <f t="shared" si="75"/>
        <v>2038.1378139873527</v>
      </c>
      <c r="AG59" s="205">
        <f t="shared" si="75"/>
        <v>2055.7768272598805</v>
      </c>
      <c r="AH59" s="205">
        <f t="shared" si="75"/>
        <v>2073.4158405324079</v>
      </c>
      <c r="AI59" s="205">
        <f t="shared" si="75"/>
        <v>2091.0548538049356</v>
      </c>
      <c r="AJ59" s="205">
        <f t="shared" si="75"/>
        <v>2108.693867077463</v>
      </c>
      <c r="AK59" s="205">
        <f t="shared" si="75"/>
        <v>2126.3328803499908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2143.9718936225181</v>
      </c>
      <c r="AM59" s="205">
        <f t="shared" si="76"/>
        <v>2161.6109068950459</v>
      </c>
      <c r="AN59" s="205">
        <f t="shared" si="76"/>
        <v>2179.2499201675732</v>
      </c>
      <c r="AO59" s="205">
        <f t="shared" si="76"/>
        <v>2196.888933440101</v>
      </c>
      <c r="AP59" s="205">
        <f t="shared" si="76"/>
        <v>2214.5279467126284</v>
      </c>
      <c r="AQ59" s="205">
        <f t="shared" si="76"/>
        <v>2232.1669599851562</v>
      </c>
      <c r="AR59" s="205">
        <f t="shared" si="76"/>
        <v>2249.8059732576839</v>
      </c>
      <c r="AS59" s="205">
        <f t="shared" si="76"/>
        <v>2267.4449865302113</v>
      </c>
      <c r="AT59" s="205">
        <f t="shared" si="76"/>
        <v>2285.0839998027391</v>
      </c>
      <c r="AU59" s="205">
        <f t="shared" si="76"/>
        <v>2302.7230130752664</v>
      </c>
      <c r="AV59" s="205">
        <f t="shared" si="76"/>
        <v>2320.3620263477942</v>
      </c>
      <c r="AW59" s="205">
        <f t="shared" si="76"/>
        <v>2338.0010396203215</v>
      </c>
      <c r="AX59" s="205">
        <f t="shared" si="76"/>
        <v>2355.6400528928493</v>
      </c>
      <c r="AY59" s="205">
        <f t="shared" si="76"/>
        <v>2373.2790661653767</v>
      </c>
      <c r="AZ59" s="205">
        <f t="shared" si="76"/>
        <v>2390.9180794379045</v>
      </c>
      <c r="BA59" s="205">
        <f t="shared" si="76"/>
        <v>2408.5570927104318</v>
      </c>
      <c r="BB59" s="205">
        <f t="shared" si="76"/>
        <v>2426.1961059829596</v>
      </c>
      <c r="BC59" s="205">
        <f t="shared" si="76"/>
        <v>2443.8351192554869</v>
      </c>
      <c r="BD59" s="205">
        <f t="shared" si="76"/>
        <v>2461.4741325280147</v>
      </c>
      <c r="BE59" s="205">
        <f t="shared" si="76"/>
        <v>2479.113145800542</v>
      </c>
      <c r="BF59" s="205">
        <f t="shared" si="76"/>
        <v>2496.7521590730698</v>
      </c>
      <c r="BG59" s="205">
        <f t="shared" si="76"/>
        <v>2514.3911723455976</v>
      </c>
      <c r="BH59" s="205">
        <f t="shared" si="76"/>
        <v>2532.030185618125</v>
      </c>
      <c r="BI59" s="205">
        <f t="shared" si="76"/>
        <v>2549.6691988906523</v>
      </c>
      <c r="BJ59" s="205">
        <f t="shared" si="76"/>
        <v>2567.3082121631801</v>
      </c>
      <c r="BK59" s="205">
        <f t="shared" si="76"/>
        <v>2584.9472254357079</v>
      </c>
      <c r="BL59" s="205">
        <f t="shared" si="76"/>
        <v>2602.5862387082352</v>
      </c>
      <c r="BM59" s="205">
        <f t="shared" si="76"/>
        <v>2620.225251980763</v>
      </c>
      <c r="BN59" s="205">
        <f t="shared" si="76"/>
        <v>2624.4162969907393</v>
      </c>
      <c r="BO59" s="205">
        <f t="shared" si="76"/>
        <v>2615.159373738165</v>
      </c>
      <c r="BP59" s="205">
        <f t="shared" si="76"/>
        <v>2605.9024504855906</v>
      </c>
      <c r="BQ59" s="205">
        <f t="shared" si="76"/>
        <v>2596.6455272330159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2587.3886039804415</v>
      </c>
      <c r="BS59" s="205">
        <f t="shared" si="77"/>
        <v>2578.1316807278672</v>
      </c>
      <c r="BT59" s="205">
        <f t="shared" si="77"/>
        <v>2568.8747574752929</v>
      </c>
      <c r="BU59" s="205">
        <f t="shared" si="77"/>
        <v>2559.6178342227181</v>
      </c>
      <c r="BV59" s="205">
        <f t="shared" si="77"/>
        <v>2550.3609109701438</v>
      </c>
      <c r="BW59" s="205">
        <f t="shared" si="77"/>
        <v>2541.1039877175695</v>
      </c>
      <c r="BX59" s="205">
        <f t="shared" si="77"/>
        <v>2531.8470644649947</v>
      </c>
      <c r="BY59" s="205">
        <f t="shared" si="77"/>
        <v>2522.5901412124203</v>
      </c>
      <c r="BZ59" s="205">
        <f t="shared" si="77"/>
        <v>2513.333217959846</v>
      </c>
      <c r="CA59" s="205">
        <f t="shared" si="77"/>
        <v>2504.0762947072712</v>
      </c>
      <c r="CB59" s="205">
        <f t="shared" si="77"/>
        <v>2494.8193714546969</v>
      </c>
      <c r="CC59" s="205">
        <f t="shared" si="77"/>
        <v>2485.5624482021226</v>
      </c>
      <c r="CD59" s="205">
        <f t="shared" si="77"/>
        <v>2476.3055249495483</v>
      </c>
      <c r="CE59" s="205">
        <f t="shared" si="77"/>
        <v>2467.0486016969735</v>
      </c>
      <c r="CF59" s="205">
        <f t="shared" si="77"/>
        <v>2457.7916784443992</v>
      </c>
      <c r="CG59" s="205">
        <f t="shared" si="77"/>
        <v>2448.5347551918248</v>
      </c>
      <c r="CH59" s="205">
        <f t="shared" si="77"/>
        <v>2439.2778319392501</v>
      </c>
      <c r="CI59" s="205">
        <f t="shared" si="77"/>
        <v>2430.0209086866757</v>
      </c>
      <c r="CJ59" s="205">
        <f t="shared" si="77"/>
        <v>2420.7639854341014</v>
      </c>
      <c r="CK59" s="205">
        <f t="shared" si="77"/>
        <v>2411.5070621815266</v>
      </c>
      <c r="CL59" s="205">
        <f t="shared" si="77"/>
        <v>2402.2501389289523</v>
      </c>
      <c r="CM59" s="205">
        <f t="shared" si="77"/>
        <v>2392.993215676378</v>
      </c>
      <c r="CN59" s="205">
        <f t="shared" si="77"/>
        <v>2383.7362924238032</v>
      </c>
      <c r="CO59" s="205">
        <f t="shared" si="77"/>
        <v>2374.4793691712289</v>
      </c>
      <c r="CP59" s="205">
        <f t="shared" si="77"/>
        <v>2365.2224459186546</v>
      </c>
      <c r="CQ59" s="205">
        <f t="shared" si="77"/>
        <v>2355.9655226660802</v>
      </c>
      <c r="CR59" s="205">
        <f t="shared" si="77"/>
        <v>2239.3686295617076</v>
      </c>
      <c r="CS59" s="205">
        <f t="shared" si="77"/>
        <v>2015.4317666055367</v>
      </c>
      <c r="CT59" s="205">
        <f t="shared" si="77"/>
        <v>1791.4949036493658</v>
      </c>
      <c r="CU59" s="205">
        <f t="shared" si="77"/>
        <v>1567.5580406931952</v>
      </c>
      <c r="CV59" s="205">
        <f t="shared" si="77"/>
        <v>1343.6211777370245</v>
      </c>
      <c r="CW59" s="205">
        <f t="shared" si="77"/>
        <v>1119.6843147808536</v>
      </c>
      <c r="CX59" s="205">
        <f t="shared" si="77"/>
        <v>895.74745182468291</v>
      </c>
      <c r="CY59" s="205">
        <f t="shared" si="77"/>
        <v>671.81058886851224</v>
      </c>
      <c r="CZ59" s="205">
        <f t="shared" si="77"/>
        <v>447.87372591234134</v>
      </c>
      <c r="DA59" s="205">
        <f t="shared" si="77"/>
        <v>223.93686295617044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6822.5260234160341</v>
      </c>
      <c r="G60" s="205">
        <f t="shared" si="78"/>
        <v>6482.2660234160339</v>
      </c>
      <c r="H60" s="205">
        <f t="shared" si="78"/>
        <v>6142.0060234160346</v>
      </c>
      <c r="I60" s="205">
        <f t="shared" si="78"/>
        <v>5801.7460234160344</v>
      </c>
      <c r="J60" s="205">
        <f t="shared" si="78"/>
        <v>5461.4860234160342</v>
      </c>
      <c r="K60" s="205">
        <f t="shared" si="78"/>
        <v>5121.226023416034</v>
      </c>
      <c r="L60" s="205">
        <f t="shared" si="78"/>
        <v>4780.9660234160337</v>
      </c>
      <c r="M60" s="205">
        <f t="shared" si="78"/>
        <v>4440.7060234160344</v>
      </c>
      <c r="N60" s="205">
        <f t="shared" si="78"/>
        <v>4100.4460234160342</v>
      </c>
      <c r="O60" s="205">
        <f t="shared" si="78"/>
        <v>3760.186023416034</v>
      </c>
      <c r="P60" s="205">
        <f t="shared" si="78"/>
        <v>3419.9260234160342</v>
      </c>
      <c r="Q60" s="205">
        <f t="shared" si="78"/>
        <v>3079.6660234160345</v>
      </c>
      <c r="R60" s="205">
        <f t="shared" si="78"/>
        <v>2739.4060234160343</v>
      </c>
      <c r="S60" s="205">
        <f t="shared" si="78"/>
        <v>2399.146023416034</v>
      </c>
      <c r="T60" s="205">
        <f t="shared" si="78"/>
        <v>2058.8860234160343</v>
      </c>
      <c r="U60" s="205">
        <f t="shared" si="78"/>
        <v>1718.6260234160341</v>
      </c>
      <c r="V60" s="205">
        <f t="shared" si="78"/>
        <v>1378.3660234160341</v>
      </c>
      <c r="W60" s="205">
        <f t="shared" si="78"/>
        <v>1038.1060234160341</v>
      </c>
      <c r="X60" s="205">
        <f t="shared" si="78"/>
        <v>697.8460234160342</v>
      </c>
      <c r="Y60" s="205">
        <f t="shared" si="78"/>
        <v>357.58602341603421</v>
      </c>
      <c r="Z60" s="205">
        <f t="shared" si="78"/>
        <v>17.326023416034204</v>
      </c>
      <c r="AA60" s="205">
        <f t="shared" si="78"/>
        <v>21.56614729000038</v>
      </c>
      <c r="AB60" s="205">
        <f t="shared" si="78"/>
        <v>25.806271163966557</v>
      </c>
      <c r="AC60" s="205">
        <f t="shared" si="78"/>
        <v>30.046395037932736</v>
      </c>
      <c r="AD60" s="205">
        <f t="shared" si="78"/>
        <v>34.286518911898909</v>
      </c>
      <c r="AE60" s="205">
        <f t="shared" si="78"/>
        <v>38.526642785865093</v>
      </c>
      <c r="AF60" s="205">
        <f t="shared" si="78"/>
        <v>42.766766659831269</v>
      </c>
      <c r="AG60" s="205">
        <f t="shared" si="78"/>
        <v>47.006890533797446</v>
      </c>
      <c r="AH60" s="205">
        <f t="shared" si="78"/>
        <v>51.247014407763622</v>
      </c>
      <c r="AI60" s="205">
        <f t="shared" si="78"/>
        <v>55.487138281729798</v>
      </c>
      <c r="AJ60" s="205">
        <f t="shared" si="78"/>
        <v>59.727262155695975</v>
      </c>
      <c r="AK60" s="205">
        <f t="shared" si="78"/>
        <v>63.967386029662151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68.207509903628335</v>
      </c>
      <c r="AM60" s="205">
        <f t="shared" si="79"/>
        <v>72.447633777594518</v>
      </c>
      <c r="AN60" s="205">
        <f t="shared" si="79"/>
        <v>76.687757651560688</v>
      </c>
      <c r="AO60" s="205">
        <f t="shared" si="79"/>
        <v>80.927881525526857</v>
      </c>
      <c r="AP60" s="205">
        <f t="shared" si="79"/>
        <v>85.16800539949304</v>
      </c>
      <c r="AQ60" s="205">
        <f t="shared" si="79"/>
        <v>89.408129273459224</v>
      </c>
      <c r="AR60" s="205">
        <f t="shared" si="79"/>
        <v>93.648253147425393</v>
      </c>
      <c r="AS60" s="205">
        <f t="shared" si="79"/>
        <v>97.888377021391577</v>
      </c>
      <c r="AT60" s="205">
        <f t="shared" si="79"/>
        <v>102.12850089535775</v>
      </c>
      <c r="AU60" s="205">
        <f t="shared" si="79"/>
        <v>106.36862476932393</v>
      </c>
      <c r="AV60" s="205">
        <f t="shared" si="79"/>
        <v>110.6087486432901</v>
      </c>
      <c r="AW60" s="205">
        <f t="shared" si="79"/>
        <v>114.84887251725628</v>
      </c>
      <c r="AX60" s="205">
        <f t="shared" si="79"/>
        <v>119.08899639122247</v>
      </c>
      <c r="AY60" s="205">
        <f t="shared" si="79"/>
        <v>123.32912026518864</v>
      </c>
      <c r="AZ60" s="205">
        <f t="shared" si="79"/>
        <v>127.56924413915482</v>
      </c>
      <c r="BA60" s="205">
        <f t="shared" si="79"/>
        <v>131.809368013121</v>
      </c>
      <c r="BB60" s="205">
        <f t="shared" si="79"/>
        <v>136.04949188708719</v>
      </c>
      <c r="BC60" s="205">
        <f t="shared" si="79"/>
        <v>140.28961576105334</v>
      </c>
      <c r="BD60" s="205">
        <f t="shared" si="79"/>
        <v>144.52973963501952</v>
      </c>
      <c r="BE60" s="205">
        <f t="shared" si="79"/>
        <v>148.76986350898568</v>
      </c>
      <c r="BF60" s="205">
        <f t="shared" si="79"/>
        <v>153.00998738295186</v>
      </c>
      <c r="BG60" s="205">
        <f t="shared" si="79"/>
        <v>157.25011125691805</v>
      </c>
      <c r="BH60" s="205">
        <f t="shared" si="79"/>
        <v>161.49023513088423</v>
      </c>
      <c r="BI60" s="205">
        <f t="shared" si="79"/>
        <v>165.73035900485041</v>
      </c>
      <c r="BJ60" s="205">
        <f t="shared" si="79"/>
        <v>169.9704828788166</v>
      </c>
      <c r="BK60" s="205">
        <f t="shared" si="79"/>
        <v>174.21060675278278</v>
      </c>
      <c r="BL60" s="205">
        <f t="shared" si="79"/>
        <v>178.45073062674896</v>
      </c>
      <c r="BM60" s="205">
        <f t="shared" si="79"/>
        <v>182.69085450071509</v>
      </c>
      <c r="BN60" s="205">
        <f t="shared" si="79"/>
        <v>184.59090344193905</v>
      </c>
      <c r="BO60" s="205">
        <f t="shared" si="79"/>
        <v>184.15087745042072</v>
      </c>
      <c r="BP60" s="205">
        <f t="shared" si="79"/>
        <v>183.71085145890237</v>
      </c>
      <c r="BQ60" s="205">
        <f t="shared" si="79"/>
        <v>183.27082546738404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182.83079947586572</v>
      </c>
      <c r="BS60" s="205">
        <f t="shared" si="80"/>
        <v>182.39077348434739</v>
      </c>
      <c r="BT60" s="205">
        <f t="shared" si="80"/>
        <v>181.95074749282907</v>
      </c>
      <c r="BU60" s="205">
        <f t="shared" si="80"/>
        <v>181.51072150131074</v>
      </c>
      <c r="BV60" s="205">
        <f t="shared" si="80"/>
        <v>181.07069550979239</v>
      </c>
      <c r="BW60" s="205">
        <f t="shared" si="80"/>
        <v>180.63066951827406</v>
      </c>
      <c r="BX60" s="205">
        <f t="shared" si="80"/>
        <v>180.19064352675574</v>
      </c>
      <c r="BY60" s="205">
        <f t="shared" si="80"/>
        <v>179.75061753523741</v>
      </c>
      <c r="BZ60" s="205">
        <f t="shared" si="80"/>
        <v>179.31059154371906</v>
      </c>
      <c r="CA60" s="205">
        <f t="shared" si="80"/>
        <v>178.87056555220073</v>
      </c>
      <c r="CB60" s="205">
        <f t="shared" si="80"/>
        <v>178.4305395606824</v>
      </c>
      <c r="CC60" s="205">
        <f t="shared" si="80"/>
        <v>177.99051356916408</v>
      </c>
      <c r="CD60" s="205">
        <f t="shared" si="80"/>
        <v>177.55048757764575</v>
      </c>
      <c r="CE60" s="205">
        <f t="shared" si="80"/>
        <v>177.11046158612743</v>
      </c>
      <c r="CF60" s="205">
        <f t="shared" si="80"/>
        <v>176.67043559460907</v>
      </c>
      <c r="CG60" s="205">
        <f t="shared" si="80"/>
        <v>176.23040960309075</v>
      </c>
      <c r="CH60" s="205">
        <f t="shared" si="80"/>
        <v>175.79038361157242</v>
      </c>
      <c r="CI60" s="205">
        <f t="shared" si="80"/>
        <v>175.3503576200541</v>
      </c>
      <c r="CJ60" s="205">
        <f t="shared" si="80"/>
        <v>174.91033162853574</v>
      </c>
      <c r="CK60" s="205">
        <f t="shared" si="80"/>
        <v>174.47030563701742</v>
      </c>
      <c r="CL60" s="205">
        <f t="shared" si="80"/>
        <v>174.03027964549909</v>
      </c>
      <c r="CM60" s="205">
        <f t="shared" si="80"/>
        <v>173.59025365398077</v>
      </c>
      <c r="CN60" s="205">
        <f t="shared" si="80"/>
        <v>173.15022766246244</v>
      </c>
      <c r="CO60" s="205">
        <f t="shared" si="80"/>
        <v>172.71020167094412</v>
      </c>
      <c r="CP60" s="205">
        <f t="shared" si="80"/>
        <v>172.27017567942576</v>
      </c>
      <c r="CQ60" s="205">
        <f t="shared" si="80"/>
        <v>171.83014968790744</v>
      </c>
      <c r="CR60" s="205">
        <f t="shared" si="80"/>
        <v>163.43822542109359</v>
      </c>
      <c r="CS60" s="205">
        <f t="shared" si="80"/>
        <v>147.09440287898423</v>
      </c>
      <c r="CT60" s="205">
        <f t="shared" si="80"/>
        <v>130.75058033687486</v>
      </c>
      <c r="CU60" s="205">
        <f t="shared" si="80"/>
        <v>114.40675779476553</v>
      </c>
      <c r="CV60" s="205">
        <f t="shared" si="80"/>
        <v>98.06293525265616</v>
      </c>
      <c r="CW60" s="205">
        <f t="shared" si="80"/>
        <v>81.71911271054681</v>
      </c>
      <c r="CX60" s="205">
        <f t="shared" si="80"/>
        <v>65.375290168437445</v>
      </c>
      <c r="CY60" s="205">
        <f t="shared" si="80"/>
        <v>49.031467626328094</v>
      </c>
      <c r="CZ60" s="205">
        <f t="shared" si="80"/>
        <v>32.68764508421873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16.343822542109365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616.36457944699202</v>
      </c>
      <c r="G61" s="205">
        <f t="shared" si="81"/>
        <v>616.36457944699202</v>
      </c>
      <c r="H61" s="205">
        <f t="shared" si="81"/>
        <v>616.36457944699202</v>
      </c>
      <c r="I61" s="205">
        <f t="shared" si="81"/>
        <v>616.36457944699202</v>
      </c>
      <c r="J61" s="205">
        <f t="shared" si="81"/>
        <v>616.36457944699202</v>
      </c>
      <c r="K61" s="205">
        <f t="shared" si="81"/>
        <v>616.36457944699202</v>
      </c>
      <c r="L61" s="205">
        <f t="shared" si="81"/>
        <v>616.36457944699202</v>
      </c>
      <c r="M61" s="205">
        <f t="shared" si="81"/>
        <v>616.36457944699202</v>
      </c>
      <c r="N61" s="205">
        <f t="shared" si="81"/>
        <v>616.36457944699202</v>
      </c>
      <c r="O61" s="205">
        <f t="shared" si="81"/>
        <v>616.36457944699202</v>
      </c>
      <c r="P61" s="205">
        <f t="shared" si="81"/>
        <v>616.36457944699202</v>
      </c>
      <c r="Q61" s="205">
        <f t="shared" si="81"/>
        <v>616.36457944699202</v>
      </c>
      <c r="R61" s="205">
        <f t="shared" si="81"/>
        <v>616.36457944699202</v>
      </c>
      <c r="S61" s="205">
        <f t="shared" si="81"/>
        <v>616.36457944699202</v>
      </c>
      <c r="T61" s="205">
        <f t="shared" si="81"/>
        <v>616.36457944699202</v>
      </c>
      <c r="U61" s="205">
        <f t="shared" si="81"/>
        <v>616.36457944699202</v>
      </c>
      <c r="V61" s="205">
        <f t="shared" si="81"/>
        <v>616.36457944699202</v>
      </c>
      <c r="W61" s="205">
        <f t="shared" si="81"/>
        <v>616.36457944699202</v>
      </c>
      <c r="X61" s="205">
        <f t="shared" si="81"/>
        <v>616.36457944699202</v>
      </c>
      <c r="Y61" s="205">
        <f t="shared" si="81"/>
        <v>616.36457944699202</v>
      </c>
      <c r="Z61" s="205">
        <f t="shared" si="81"/>
        <v>616.36457944699202</v>
      </c>
      <c r="AA61" s="205">
        <f t="shared" si="81"/>
        <v>634.50233116139123</v>
      </c>
      <c r="AB61" s="205">
        <f t="shared" si="81"/>
        <v>652.64008287579043</v>
      </c>
      <c r="AC61" s="205">
        <f t="shared" si="81"/>
        <v>670.77783459018963</v>
      </c>
      <c r="AD61" s="205">
        <f t="shared" si="81"/>
        <v>688.91558630458883</v>
      </c>
      <c r="AE61" s="205">
        <f t="shared" si="81"/>
        <v>707.05333801898803</v>
      </c>
      <c r="AF61" s="205">
        <f t="shared" si="81"/>
        <v>725.19108973338723</v>
      </c>
      <c r="AG61" s="205">
        <f t="shared" si="81"/>
        <v>743.32884144778643</v>
      </c>
      <c r="AH61" s="205">
        <f t="shared" si="81"/>
        <v>761.46659316218563</v>
      </c>
      <c r="AI61" s="205">
        <f t="shared" si="81"/>
        <v>779.60434487658483</v>
      </c>
      <c r="AJ61" s="205">
        <f t="shared" si="81"/>
        <v>797.74209659098403</v>
      </c>
      <c r="AK61" s="205">
        <f t="shared" si="81"/>
        <v>815.87984830538323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834.01760001978232</v>
      </c>
      <c r="AM61" s="205">
        <f t="shared" si="82"/>
        <v>852.15535173418152</v>
      </c>
      <c r="AN61" s="205">
        <f t="shared" si="82"/>
        <v>870.29310344858072</v>
      </c>
      <c r="AO61" s="205">
        <f t="shared" si="82"/>
        <v>888.43085516297992</v>
      </c>
      <c r="AP61" s="205">
        <f t="shared" si="82"/>
        <v>906.56860687737912</v>
      </c>
      <c r="AQ61" s="205">
        <f t="shared" si="82"/>
        <v>924.70635859177833</v>
      </c>
      <c r="AR61" s="205">
        <f t="shared" si="82"/>
        <v>942.84411030617753</v>
      </c>
      <c r="AS61" s="205">
        <f t="shared" si="82"/>
        <v>960.98186202057673</v>
      </c>
      <c r="AT61" s="205">
        <f t="shared" si="82"/>
        <v>979.11961373497593</v>
      </c>
      <c r="AU61" s="205">
        <f t="shared" si="82"/>
        <v>997.25736544937513</v>
      </c>
      <c r="AV61" s="205">
        <f t="shared" si="82"/>
        <v>1015.3951171637743</v>
      </c>
      <c r="AW61" s="205">
        <f t="shared" si="82"/>
        <v>1033.5328688781735</v>
      </c>
      <c r="AX61" s="205">
        <f t="shared" si="82"/>
        <v>1051.6706205925727</v>
      </c>
      <c r="AY61" s="205">
        <f t="shared" si="82"/>
        <v>1069.8083723069719</v>
      </c>
      <c r="AZ61" s="205">
        <f t="shared" si="82"/>
        <v>1087.9461240213711</v>
      </c>
      <c r="BA61" s="205">
        <f t="shared" si="82"/>
        <v>1106.0838757357703</v>
      </c>
      <c r="BB61" s="205">
        <f t="shared" si="82"/>
        <v>1124.2216274501695</v>
      </c>
      <c r="BC61" s="205">
        <f t="shared" si="82"/>
        <v>1142.3593791645687</v>
      </c>
      <c r="BD61" s="205">
        <f t="shared" si="82"/>
        <v>1160.4971308789679</v>
      </c>
      <c r="BE61" s="205">
        <f t="shared" si="82"/>
        <v>1178.6348825933671</v>
      </c>
      <c r="BF61" s="205">
        <f t="shared" si="82"/>
        <v>1196.7726343077663</v>
      </c>
      <c r="BG61" s="205">
        <f t="shared" si="82"/>
        <v>1214.9103860221655</v>
      </c>
      <c r="BH61" s="205">
        <f t="shared" si="82"/>
        <v>1233.0481377365647</v>
      </c>
      <c r="BI61" s="205">
        <f t="shared" si="82"/>
        <v>1251.1858894509639</v>
      </c>
      <c r="BJ61" s="205">
        <f t="shared" si="82"/>
        <v>1269.3236411653631</v>
      </c>
      <c r="BK61" s="205">
        <f t="shared" si="82"/>
        <v>1287.4613928797623</v>
      </c>
      <c r="BL61" s="205">
        <f t="shared" si="82"/>
        <v>1305.5991445941615</v>
      </c>
      <c r="BM61" s="205">
        <f t="shared" si="82"/>
        <v>1323.7368963085607</v>
      </c>
      <c r="BN61" s="205">
        <f t="shared" si="82"/>
        <v>1341.6977828578756</v>
      </c>
      <c r="BO61" s="205">
        <f t="shared" si="82"/>
        <v>1359.4818042421059</v>
      </c>
      <c r="BP61" s="205">
        <f t="shared" si="82"/>
        <v>1377.2658256263362</v>
      </c>
      <c r="BQ61" s="205">
        <f t="shared" si="82"/>
        <v>1395.0498470105667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1412.833868394797</v>
      </c>
      <c r="BS61" s="205">
        <f t="shared" si="83"/>
        <v>1430.6178897790273</v>
      </c>
      <c r="BT61" s="205">
        <f t="shared" si="83"/>
        <v>1448.4019111632579</v>
      </c>
      <c r="BU61" s="205">
        <f t="shared" si="83"/>
        <v>1466.1859325474882</v>
      </c>
      <c r="BV61" s="205">
        <f t="shared" si="83"/>
        <v>1483.9699539317185</v>
      </c>
      <c r="BW61" s="205">
        <f t="shared" si="83"/>
        <v>1501.753975315949</v>
      </c>
      <c r="BX61" s="205">
        <f t="shared" si="83"/>
        <v>1519.5379967001793</v>
      </c>
      <c r="BY61" s="205">
        <f t="shared" si="83"/>
        <v>1537.3220180844098</v>
      </c>
      <c r="BZ61" s="205">
        <f t="shared" si="83"/>
        <v>1555.1060394686401</v>
      </c>
      <c r="CA61" s="205">
        <f t="shared" si="83"/>
        <v>1572.8900608528704</v>
      </c>
      <c r="CB61" s="205">
        <f t="shared" si="83"/>
        <v>1590.6740822371009</v>
      </c>
      <c r="CC61" s="205">
        <f t="shared" si="83"/>
        <v>1608.4581036213312</v>
      </c>
      <c r="CD61" s="205">
        <f t="shared" si="83"/>
        <v>1626.2421250055618</v>
      </c>
      <c r="CE61" s="205">
        <f t="shared" si="83"/>
        <v>1644.0261463897921</v>
      </c>
      <c r="CF61" s="205">
        <f t="shared" si="83"/>
        <v>1661.8101677740224</v>
      </c>
      <c r="CG61" s="205">
        <f t="shared" si="83"/>
        <v>1679.5941891582529</v>
      </c>
      <c r="CH61" s="205">
        <f t="shared" si="83"/>
        <v>1697.3782105424832</v>
      </c>
      <c r="CI61" s="205">
        <f t="shared" si="83"/>
        <v>1715.1622319267135</v>
      </c>
      <c r="CJ61" s="205">
        <f t="shared" si="83"/>
        <v>1732.946253310944</v>
      </c>
      <c r="CK61" s="205">
        <f t="shared" si="83"/>
        <v>1750.7302746951743</v>
      </c>
      <c r="CL61" s="205">
        <f t="shared" si="83"/>
        <v>1768.5142960794046</v>
      </c>
      <c r="CM61" s="205">
        <f t="shared" si="83"/>
        <v>1786.2983174636352</v>
      </c>
      <c r="CN61" s="205">
        <f t="shared" si="83"/>
        <v>1804.0823388478655</v>
      </c>
      <c r="CO61" s="205">
        <f t="shared" si="83"/>
        <v>1821.8663602320958</v>
      </c>
      <c r="CP61" s="205">
        <f t="shared" si="83"/>
        <v>1839.6503816163263</v>
      </c>
      <c r="CQ61" s="205">
        <f t="shared" si="83"/>
        <v>1857.4344030005566</v>
      </c>
      <c r="CR61" s="205">
        <f t="shared" si="83"/>
        <v>1777.4537273263541</v>
      </c>
      <c r="CS61" s="205">
        <f t="shared" si="83"/>
        <v>1599.7083545937187</v>
      </c>
      <c r="CT61" s="205">
        <f t="shared" si="83"/>
        <v>1421.9629818610833</v>
      </c>
      <c r="CU61" s="205">
        <f t="shared" si="83"/>
        <v>1244.2176091284477</v>
      </c>
      <c r="CV61" s="205">
        <f t="shared" si="83"/>
        <v>1066.4722363958126</v>
      </c>
      <c r="CW61" s="205">
        <f t="shared" si="83"/>
        <v>888.72686366317703</v>
      </c>
      <c r="CX61" s="205">
        <f t="shared" si="83"/>
        <v>710.98149093054167</v>
      </c>
      <c r="CY61" s="205">
        <f t="shared" si="83"/>
        <v>533.23611819790631</v>
      </c>
      <c r="CZ61" s="205">
        <f t="shared" si="83"/>
        <v>355.49074546527072</v>
      </c>
      <c r="DA61" s="205">
        <f t="shared" si="83"/>
        <v>177.74537273263536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7276.9298347343665</v>
      </c>
      <c r="G63" s="205">
        <f t="shared" si="87"/>
        <v>7276.9298347343665</v>
      </c>
      <c r="H63" s="205">
        <f t="shared" si="87"/>
        <v>7276.9298347343665</v>
      </c>
      <c r="I63" s="205">
        <f t="shared" si="87"/>
        <v>7276.9298347343665</v>
      </c>
      <c r="J63" s="205">
        <f t="shared" si="87"/>
        <v>7276.9298347343665</v>
      </c>
      <c r="K63" s="205">
        <f t="shared" si="87"/>
        <v>7276.9298347343665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7276.9298347343665</v>
      </c>
      <c r="M63" s="205">
        <f t="shared" si="87"/>
        <v>7276.9298347343665</v>
      </c>
      <c r="N63" s="205">
        <f t="shared" si="87"/>
        <v>7276.9298347343665</v>
      </c>
      <c r="O63" s="205">
        <f t="shared" si="87"/>
        <v>7276.9298347343665</v>
      </c>
      <c r="P63" s="205">
        <f t="shared" si="87"/>
        <v>7276.9298347343665</v>
      </c>
      <c r="Q63" s="205">
        <f t="shared" si="87"/>
        <v>7276.9298347343665</v>
      </c>
      <c r="R63" s="205">
        <f t="shared" si="87"/>
        <v>7276.9298347343665</v>
      </c>
      <c r="S63" s="205">
        <f t="shared" si="87"/>
        <v>7276.9298347343665</v>
      </c>
      <c r="T63" s="205">
        <f t="shared" si="87"/>
        <v>7276.9298347343665</v>
      </c>
      <c r="U63" s="205">
        <f t="shared" si="87"/>
        <v>7276.9298347343665</v>
      </c>
      <c r="V63" s="205">
        <f t="shared" si="87"/>
        <v>7276.9298347343665</v>
      </c>
      <c r="W63" s="205">
        <f t="shared" si="87"/>
        <v>7276.9298347343665</v>
      </c>
      <c r="X63" s="205">
        <f t="shared" si="87"/>
        <v>7276.9298347343665</v>
      </c>
      <c r="Y63" s="205">
        <f t="shared" si="87"/>
        <v>7276.9298347343665</v>
      </c>
      <c r="Z63" s="205">
        <f t="shared" si="87"/>
        <v>7276.9298347343665</v>
      </c>
      <c r="AA63" s="205">
        <f t="shared" si="87"/>
        <v>7382.2018757431815</v>
      </c>
      <c r="AB63" s="205">
        <f t="shared" si="87"/>
        <v>7487.4739167519974</v>
      </c>
      <c r="AC63" s="205">
        <f t="shared" si="87"/>
        <v>7592.7459577608133</v>
      </c>
      <c r="AD63" s="205">
        <f t="shared" si="87"/>
        <v>7698.0179987696283</v>
      </c>
      <c r="AE63" s="205">
        <f t="shared" si="87"/>
        <v>7803.2900397784433</v>
      </c>
      <c r="AF63" s="205">
        <f t="shared" si="87"/>
        <v>7908.5620807872592</v>
      </c>
      <c r="AG63" s="205">
        <f t="shared" si="87"/>
        <v>8013.8341217960751</v>
      </c>
      <c r="AH63" s="205">
        <f t="shared" si="87"/>
        <v>8119.1061628048901</v>
      </c>
      <c r="AI63" s="205">
        <f t="shared" si="87"/>
        <v>8224.3782038137051</v>
      </c>
      <c r="AJ63" s="205">
        <f t="shared" si="87"/>
        <v>8329.6502448225219</v>
      </c>
      <c r="AK63" s="205">
        <f t="shared" si="87"/>
        <v>8434.9222858313369</v>
      </c>
      <c r="AL63" s="205">
        <f t="shared" si="87"/>
        <v>8540.1943268401519</v>
      </c>
      <c r="AM63" s="205">
        <f t="shared" si="87"/>
        <v>8645.4663678489669</v>
      </c>
      <c r="AN63" s="205">
        <f t="shared" si="87"/>
        <v>8750.7384088577819</v>
      </c>
      <c r="AO63" s="205">
        <f t="shared" si="87"/>
        <v>8856.0104498665987</v>
      </c>
      <c r="AP63" s="205">
        <f t="shared" si="87"/>
        <v>8961.2824908754137</v>
      </c>
      <c r="AQ63" s="205">
        <f t="shared" si="87"/>
        <v>9066.5545318842287</v>
      </c>
      <c r="AR63" s="205">
        <f t="shared" si="87"/>
        <v>9171.8265728930455</v>
      </c>
      <c r="AS63" s="205">
        <f t="shared" si="87"/>
        <v>9277.0986139018605</v>
      </c>
      <c r="AT63" s="205">
        <f t="shared" si="87"/>
        <v>9382.3706549106755</v>
      </c>
      <c r="AU63" s="205">
        <f t="shared" si="87"/>
        <v>9487.6426959194905</v>
      </c>
      <c r="AV63" s="205">
        <f t="shared" si="87"/>
        <v>9592.9147369283055</v>
      </c>
      <c r="AW63" s="205">
        <f t="shared" si="87"/>
        <v>9698.1867779371223</v>
      </c>
      <c r="AX63" s="205">
        <f t="shared" si="87"/>
        <v>9803.4588189459373</v>
      </c>
      <c r="AY63" s="205">
        <f t="shared" si="87"/>
        <v>9908.7308599547523</v>
      </c>
      <c r="AZ63" s="205">
        <f t="shared" si="87"/>
        <v>10014.002900963569</v>
      </c>
      <c r="BA63" s="205">
        <f t="shared" si="87"/>
        <v>10119.274941972384</v>
      </c>
      <c r="BB63" s="205">
        <f t="shared" si="87"/>
        <v>10224.546982981199</v>
      </c>
      <c r="BC63" s="205">
        <f t="shared" si="87"/>
        <v>10329.819023990014</v>
      </c>
      <c r="BD63" s="205">
        <f t="shared" si="87"/>
        <v>10435.091064998829</v>
      </c>
      <c r="BE63" s="205">
        <f t="shared" si="87"/>
        <v>10540.363106007646</v>
      </c>
      <c r="BF63" s="205">
        <f t="shared" si="87"/>
        <v>10645.635147016461</v>
      </c>
      <c r="BG63" s="205">
        <f t="shared" si="87"/>
        <v>10750.907188025276</v>
      </c>
      <c r="BH63" s="205">
        <f t="shared" si="87"/>
        <v>10856.179229034093</v>
      </c>
      <c r="BI63" s="205">
        <f t="shared" si="87"/>
        <v>10961.451270042908</v>
      </c>
      <c r="BJ63" s="205">
        <f t="shared" si="87"/>
        <v>11066.723311051723</v>
      </c>
      <c r="BK63" s="205">
        <f t="shared" si="87"/>
        <v>11171.995352060538</v>
      </c>
      <c r="BL63" s="205">
        <f t="shared" si="87"/>
        <v>11277.267393069353</v>
      </c>
      <c r="BM63" s="205">
        <f t="shared" si="87"/>
        <v>11382.53943407817</v>
      </c>
      <c r="BN63" s="205">
        <f t="shared" si="87"/>
        <v>11528.405961535524</v>
      </c>
      <c r="BO63" s="205">
        <f t="shared" si="87"/>
        <v>11714.866975441415</v>
      </c>
      <c r="BP63" s="205">
        <f t="shared" si="87"/>
        <v>11901.327989347306</v>
      </c>
      <c r="BQ63" s="205">
        <f t="shared" si="87"/>
        <v>12087.789003253198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12274.250017159089</v>
      </c>
      <c r="BS63" s="205">
        <f t="shared" si="89"/>
        <v>12460.71103106498</v>
      </c>
      <c r="BT63" s="205">
        <f t="shared" si="89"/>
        <v>12647.172044970874</v>
      </c>
      <c r="BU63" s="205">
        <f t="shared" si="89"/>
        <v>12833.633058876765</v>
      </c>
      <c r="BV63" s="205">
        <f t="shared" si="89"/>
        <v>13020.094072782656</v>
      </c>
      <c r="BW63" s="205">
        <f t="shared" si="89"/>
        <v>13206.555086688548</v>
      </c>
      <c r="BX63" s="205">
        <f t="shared" si="89"/>
        <v>13393.016100594439</v>
      </c>
      <c r="BY63" s="205">
        <f t="shared" si="89"/>
        <v>13579.477114500332</v>
      </c>
      <c r="BZ63" s="205">
        <f t="shared" si="89"/>
        <v>13765.938128406224</v>
      </c>
      <c r="CA63" s="205">
        <f t="shared" si="89"/>
        <v>13952.399142312115</v>
      </c>
      <c r="CB63" s="205">
        <f t="shared" si="89"/>
        <v>14138.860156218007</v>
      </c>
      <c r="CC63" s="205">
        <f t="shared" si="89"/>
        <v>14325.321170123898</v>
      </c>
      <c r="CD63" s="205">
        <f t="shared" si="89"/>
        <v>14511.782184029789</v>
      </c>
      <c r="CE63" s="205">
        <f t="shared" si="89"/>
        <v>14698.243197935681</v>
      </c>
      <c r="CF63" s="205">
        <f t="shared" si="89"/>
        <v>14884.704211841574</v>
      </c>
      <c r="CG63" s="205">
        <f t="shared" si="89"/>
        <v>15071.165225747465</v>
      </c>
      <c r="CH63" s="205">
        <f t="shared" si="89"/>
        <v>15257.626239653357</v>
      </c>
      <c r="CI63" s="205">
        <f t="shared" si="89"/>
        <v>15444.087253559248</v>
      </c>
      <c r="CJ63" s="205">
        <f t="shared" si="89"/>
        <v>15630.548267465139</v>
      </c>
      <c r="CK63" s="205">
        <f t="shared" si="89"/>
        <v>15817.009281371033</v>
      </c>
      <c r="CL63" s="205">
        <f t="shared" si="89"/>
        <v>16003.470295276922</v>
      </c>
      <c r="CM63" s="205">
        <f t="shared" si="89"/>
        <v>16189.931309182815</v>
      </c>
      <c r="CN63" s="205">
        <f t="shared" si="89"/>
        <v>16376.392323088707</v>
      </c>
      <c r="CO63" s="205">
        <f t="shared" si="89"/>
        <v>16562.853336994598</v>
      </c>
      <c r="CP63" s="205">
        <f t="shared" si="89"/>
        <v>16749.314350900491</v>
      </c>
      <c r="CQ63" s="205">
        <f t="shared" si="89"/>
        <v>16935.775364806381</v>
      </c>
      <c r="CR63" s="205">
        <f t="shared" si="89"/>
        <v>16218.100830246978</v>
      </c>
      <c r="CS63" s="205">
        <f t="shared" si="89"/>
        <v>14596.29074722228</v>
      </c>
      <c r="CT63" s="205">
        <f t="shared" si="89"/>
        <v>12974.480664197583</v>
      </c>
      <c r="CU63" s="205">
        <f t="shared" si="89"/>
        <v>11352.670581172886</v>
      </c>
      <c r="CV63" s="205">
        <f t="shared" si="89"/>
        <v>9730.8604981481876</v>
      </c>
      <c r="CW63" s="205">
        <f t="shared" si="89"/>
        <v>8109.0504151234891</v>
      </c>
      <c r="CX63" s="205">
        <f t="shared" si="89"/>
        <v>6487.2403320987905</v>
      </c>
      <c r="CY63" s="205">
        <f t="shared" si="89"/>
        <v>4865.4302490740938</v>
      </c>
      <c r="CZ63" s="205">
        <f t="shared" si="89"/>
        <v>3243.6201660493953</v>
      </c>
      <c r="DA63" s="205">
        <f t="shared" si="89"/>
        <v>1621.8100830246985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105.30449605462994</v>
      </c>
      <c r="G64" s="205">
        <f t="shared" si="90"/>
        <v>105.30449605462994</v>
      </c>
      <c r="H64" s="205">
        <f t="shared" si="90"/>
        <v>105.30449605462994</v>
      </c>
      <c r="I64" s="205">
        <f t="shared" si="90"/>
        <v>105.30449605462994</v>
      </c>
      <c r="J64" s="205">
        <f t="shared" si="90"/>
        <v>105.30449605462994</v>
      </c>
      <c r="K64" s="205">
        <f t="shared" si="90"/>
        <v>105.30449605462994</v>
      </c>
      <c r="L64" s="205">
        <f t="shared" si="88"/>
        <v>105.30449605462994</v>
      </c>
      <c r="M64" s="205">
        <f t="shared" si="90"/>
        <v>105.30449605462994</v>
      </c>
      <c r="N64" s="205">
        <f t="shared" si="90"/>
        <v>105.30449605462994</v>
      </c>
      <c r="O64" s="205">
        <f t="shared" si="90"/>
        <v>105.30449605462994</v>
      </c>
      <c r="P64" s="205">
        <f t="shared" si="90"/>
        <v>105.30449605462994</v>
      </c>
      <c r="Q64" s="205">
        <f t="shared" si="90"/>
        <v>105.30449605462994</v>
      </c>
      <c r="R64" s="205">
        <f t="shared" si="90"/>
        <v>105.30449605462994</v>
      </c>
      <c r="S64" s="205">
        <f t="shared" si="90"/>
        <v>105.30449605462994</v>
      </c>
      <c r="T64" s="205">
        <f t="shared" si="90"/>
        <v>105.30449605462994</v>
      </c>
      <c r="U64" s="205">
        <f t="shared" si="90"/>
        <v>105.30449605462994</v>
      </c>
      <c r="V64" s="205">
        <f t="shared" si="90"/>
        <v>105.30449605462994</v>
      </c>
      <c r="W64" s="205">
        <f t="shared" si="90"/>
        <v>105.30449605462994</v>
      </c>
      <c r="X64" s="205">
        <f t="shared" si="90"/>
        <v>105.30449605462994</v>
      </c>
      <c r="Y64" s="205">
        <f t="shared" si="90"/>
        <v>105.30449605462994</v>
      </c>
      <c r="Z64" s="205">
        <f t="shared" si="90"/>
        <v>105.30449605462994</v>
      </c>
      <c r="AA64" s="205">
        <f t="shared" si="90"/>
        <v>105.30449605462994</v>
      </c>
      <c r="AB64" s="205">
        <f t="shared" si="90"/>
        <v>105.30449605462994</v>
      </c>
      <c r="AC64" s="205">
        <f t="shared" si="90"/>
        <v>105.30449605462994</v>
      </c>
      <c r="AD64" s="205">
        <f t="shared" si="90"/>
        <v>105.30449605462994</v>
      </c>
      <c r="AE64" s="205">
        <f t="shared" si="90"/>
        <v>105.30449605462994</v>
      </c>
      <c r="AF64" s="205">
        <f t="shared" si="90"/>
        <v>105.30449605462994</v>
      </c>
      <c r="AG64" s="205">
        <f t="shared" si="90"/>
        <v>105.30449605462994</v>
      </c>
      <c r="AH64" s="205">
        <f t="shared" si="90"/>
        <v>105.30449605462994</v>
      </c>
      <c r="AI64" s="205">
        <f t="shared" si="90"/>
        <v>105.30449605462994</v>
      </c>
      <c r="AJ64" s="205">
        <f t="shared" si="90"/>
        <v>105.30449605462995</v>
      </c>
      <c r="AK64" s="205">
        <f t="shared" si="90"/>
        <v>105.30449605462995</v>
      </c>
      <c r="AL64" s="205">
        <f t="shared" si="90"/>
        <v>105.30449605462995</v>
      </c>
      <c r="AM64" s="205">
        <f t="shared" si="90"/>
        <v>105.30449605462995</v>
      </c>
      <c r="AN64" s="205">
        <f t="shared" si="90"/>
        <v>105.30449605462995</v>
      </c>
      <c r="AO64" s="205">
        <f t="shared" si="90"/>
        <v>105.30449605462995</v>
      </c>
      <c r="AP64" s="205">
        <f t="shared" si="90"/>
        <v>105.30449605462995</v>
      </c>
      <c r="AQ64" s="205">
        <f t="shared" si="90"/>
        <v>105.30449605462995</v>
      </c>
      <c r="AR64" s="205">
        <f t="shared" si="90"/>
        <v>105.30449605462995</v>
      </c>
      <c r="AS64" s="205">
        <f t="shared" si="90"/>
        <v>105.30449605462995</v>
      </c>
      <c r="AT64" s="205">
        <f t="shared" si="90"/>
        <v>105.30449605462995</v>
      </c>
      <c r="AU64" s="205">
        <f t="shared" si="90"/>
        <v>105.30449605462995</v>
      </c>
      <c r="AV64" s="205">
        <f t="shared" si="90"/>
        <v>105.30449605462995</v>
      </c>
      <c r="AW64" s="205">
        <f t="shared" si="90"/>
        <v>105.30449605462995</v>
      </c>
      <c r="AX64" s="205">
        <f t="shared" si="90"/>
        <v>105.30449605462995</v>
      </c>
      <c r="AY64" s="205">
        <f t="shared" si="90"/>
        <v>105.30449605462995</v>
      </c>
      <c r="AZ64" s="205">
        <f t="shared" si="90"/>
        <v>105.30449605462995</v>
      </c>
      <c r="BA64" s="205">
        <f t="shared" si="90"/>
        <v>105.30449605462995</v>
      </c>
      <c r="BB64" s="205">
        <f t="shared" si="90"/>
        <v>105.30449605462995</v>
      </c>
      <c r="BC64" s="205">
        <f t="shared" si="90"/>
        <v>105.30449605462995</v>
      </c>
      <c r="BD64" s="205">
        <f t="shared" si="90"/>
        <v>105.30449605462996</v>
      </c>
      <c r="BE64" s="205">
        <f t="shared" si="90"/>
        <v>105.30449605462996</v>
      </c>
      <c r="BF64" s="205">
        <f t="shared" si="90"/>
        <v>105.30449605462996</v>
      </c>
      <c r="BG64" s="205">
        <f t="shared" si="90"/>
        <v>105.30449605462996</v>
      </c>
      <c r="BH64" s="205">
        <f t="shared" si="90"/>
        <v>105.30449605462996</v>
      </c>
      <c r="BI64" s="205">
        <f t="shared" si="90"/>
        <v>105.30449605462996</v>
      </c>
      <c r="BJ64" s="205">
        <f t="shared" si="90"/>
        <v>105.30449605462996</v>
      </c>
      <c r="BK64" s="205">
        <f t="shared" si="90"/>
        <v>105.30449605462996</v>
      </c>
      <c r="BL64" s="205">
        <f t="shared" si="90"/>
        <v>105.30449605462996</v>
      </c>
      <c r="BM64" s="205">
        <f t="shared" si="90"/>
        <v>105.30449605462996</v>
      </c>
      <c r="BN64" s="205">
        <f t="shared" si="90"/>
        <v>106.22382102018626</v>
      </c>
      <c r="BO64" s="205">
        <f t="shared" si="90"/>
        <v>108.06247095129885</v>
      </c>
      <c r="BP64" s="205">
        <f t="shared" si="90"/>
        <v>109.90112088241143</v>
      </c>
      <c r="BQ64" s="205">
        <f t="shared" si="90"/>
        <v>111.73977081352402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113.5784207446366</v>
      </c>
      <c r="BS64" s="205">
        <f t="shared" si="91"/>
        <v>115.41707067574919</v>
      </c>
      <c r="BT64" s="205">
        <f t="shared" si="91"/>
        <v>117.25572060686177</v>
      </c>
      <c r="BU64" s="205">
        <f t="shared" si="91"/>
        <v>119.09437053797436</v>
      </c>
      <c r="BV64" s="205">
        <f t="shared" si="91"/>
        <v>120.93302046908694</v>
      </c>
      <c r="BW64" s="205">
        <f t="shared" si="91"/>
        <v>122.77167040019953</v>
      </c>
      <c r="BX64" s="205">
        <f t="shared" si="91"/>
        <v>124.61032033131211</v>
      </c>
      <c r="BY64" s="205">
        <f t="shared" si="91"/>
        <v>126.44897026242469</v>
      </c>
      <c r="BZ64" s="205">
        <f t="shared" si="91"/>
        <v>128.28762019353729</v>
      </c>
      <c r="CA64" s="205">
        <f t="shared" si="91"/>
        <v>130.12627012464986</v>
      </c>
      <c r="CB64" s="205">
        <f t="shared" si="91"/>
        <v>131.96492005576246</v>
      </c>
      <c r="CC64" s="205">
        <f t="shared" si="91"/>
        <v>133.80356998687503</v>
      </c>
      <c r="CD64" s="205">
        <f t="shared" si="91"/>
        <v>135.64221991798763</v>
      </c>
      <c r="CE64" s="205">
        <f t="shared" si="91"/>
        <v>137.4808698491002</v>
      </c>
      <c r="CF64" s="205">
        <f t="shared" si="91"/>
        <v>139.3195197802128</v>
      </c>
      <c r="CG64" s="205">
        <f t="shared" si="91"/>
        <v>141.15816971132537</v>
      </c>
      <c r="CH64" s="205">
        <f t="shared" si="91"/>
        <v>142.99681964243797</v>
      </c>
      <c r="CI64" s="205">
        <f t="shared" si="91"/>
        <v>144.83546957355054</v>
      </c>
      <c r="CJ64" s="205">
        <f t="shared" si="91"/>
        <v>146.67411950466314</v>
      </c>
      <c r="CK64" s="205">
        <f t="shared" si="91"/>
        <v>148.51276943577574</v>
      </c>
      <c r="CL64" s="205">
        <f t="shared" si="91"/>
        <v>150.35141936688831</v>
      </c>
      <c r="CM64" s="205">
        <f t="shared" si="91"/>
        <v>152.19006929800088</v>
      </c>
      <c r="CN64" s="205">
        <f t="shared" si="91"/>
        <v>154.02871922911348</v>
      </c>
      <c r="CO64" s="205">
        <f t="shared" si="91"/>
        <v>155.86736916022608</v>
      </c>
      <c r="CP64" s="205">
        <f t="shared" si="91"/>
        <v>157.70601909133865</v>
      </c>
      <c r="CQ64" s="205">
        <f t="shared" si="91"/>
        <v>159.54466902245125</v>
      </c>
      <c r="CR64" s="205">
        <f t="shared" si="91"/>
        <v>152.82285141715002</v>
      </c>
      <c r="CS64" s="205">
        <f t="shared" si="91"/>
        <v>137.54056627543503</v>
      </c>
      <c r="CT64" s="205">
        <f t="shared" si="91"/>
        <v>122.25828113372003</v>
      </c>
      <c r="CU64" s="205">
        <f t="shared" si="91"/>
        <v>106.97599599200502</v>
      </c>
      <c r="CV64" s="205">
        <f t="shared" si="91"/>
        <v>91.693710850290017</v>
      </c>
      <c r="CW64" s="205">
        <f t="shared" si="91"/>
        <v>76.411425708575024</v>
      </c>
      <c r="CX64" s="205">
        <f t="shared" si="91"/>
        <v>61.129140566860016</v>
      </c>
      <c r="CY64" s="205">
        <f t="shared" si="91"/>
        <v>45.846855425145009</v>
      </c>
      <c r="CZ64" s="205">
        <f t="shared" si="91"/>
        <v>30.564570283430015</v>
      </c>
      <c r="DA64" s="205">
        <f t="shared" si="91"/>
        <v>15.282285141715022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1871.2105289316942</v>
      </c>
      <c r="G65" s="205">
        <f t="shared" si="92"/>
        <v>1871.2105289316942</v>
      </c>
      <c r="H65" s="205">
        <f t="shared" si="92"/>
        <v>1871.2105289316942</v>
      </c>
      <c r="I65" s="205">
        <f t="shared" si="92"/>
        <v>1871.2105289316942</v>
      </c>
      <c r="J65" s="205">
        <f t="shared" si="92"/>
        <v>1871.2105289316942</v>
      </c>
      <c r="K65" s="205">
        <f t="shared" si="92"/>
        <v>1871.2105289316942</v>
      </c>
      <c r="L65" s="205">
        <f t="shared" si="88"/>
        <v>1871.2105289316942</v>
      </c>
      <c r="M65" s="205">
        <f t="shared" si="92"/>
        <v>1871.2105289316942</v>
      </c>
      <c r="N65" s="205">
        <f t="shared" si="92"/>
        <v>1871.2105289316942</v>
      </c>
      <c r="O65" s="205">
        <f t="shared" si="92"/>
        <v>1871.2105289316942</v>
      </c>
      <c r="P65" s="205">
        <f t="shared" si="92"/>
        <v>1871.2105289316942</v>
      </c>
      <c r="Q65" s="205">
        <f t="shared" si="92"/>
        <v>1871.2105289316942</v>
      </c>
      <c r="R65" s="205">
        <f t="shared" si="92"/>
        <v>1871.2105289316942</v>
      </c>
      <c r="S65" s="205">
        <f t="shared" si="92"/>
        <v>1871.2105289316942</v>
      </c>
      <c r="T65" s="205">
        <f t="shared" si="92"/>
        <v>1871.2105289316942</v>
      </c>
      <c r="U65" s="205">
        <f t="shared" si="92"/>
        <v>1871.2105289316942</v>
      </c>
      <c r="V65" s="205">
        <f t="shared" si="92"/>
        <v>1871.2105289316942</v>
      </c>
      <c r="W65" s="205">
        <f t="shared" si="92"/>
        <v>1871.2105289316942</v>
      </c>
      <c r="X65" s="205">
        <f t="shared" si="92"/>
        <v>1871.2105289316942</v>
      </c>
      <c r="Y65" s="205">
        <f t="shared" si="92"/>
        <v>1871.2105289316942</v>
      </c>
      <c r="Z65" s="205">
        <f t="shared" si="92"/>
        <v>1871.2105289316942</v>
      </c>
      <c r="AA65" s="205">
        <f t="shared" si="92"/>
        <v>1855.4197227803718</v>
      </c>
      <c r="AB65" s="205">
        <f t="shared" si="92"/>
        <v>1839.6289166290496</v>
      </c>
      <c r="AC65" s="205">
        <f t="shared" si="92"/>
        <v>1823.8381104777272</v>
      </c>
      <c r="AD65" s="205">
        <f t="shared" si="92"/>
        <v>1808.0473043264049</v>
      </c>
      <c r="AE65" s="205">
        <f t="shared" si="92"/>
        <v>1792.2564981750827</v>
      </c>
      <c r="AF65" s="205">
        <f t="shared" si="92"/>
        <v>1776.4656920237603</v>
      </c>
      <c r="AG65" s="205">
        <f t="shared" si="92"/>
        <v>1760.6748858724379</v>
      </c>
      <c r="AH65" s="205">
        <f t="shared" si="92"/>
        <v>1744.8840797211158</v>
      </c>
      <c r="AI65" s="205">
        <f t="shared" si="92"/>
        <v>1729.0932735697934</v>
      </c>
      <c r="AJ65" s="205">
        <f t="shared" si="92"/>
        <v>1713.3024674184712</v>
      </c>
      <c r="AK65" s="205">
        <f t="shared" si="92"/>
        <v>1697.5116612671488</v>
      </c>
      <c r="AL65" s="205">
        <f t="shared" si="92"/>
        <v>1681.7208551158265</v>
      </c>
      <c r="AM65" s="205">
        <f t="shared" si="92"/>
        <v>1665.9300489645043</v>
      </c>
      <c r="AN65" s="205">
        <f t="shared" si="92"/>
        <v>1650.1392428131819</v>
      </c>
      <c r="AO65" s="205">
        <f t="shared" si="92"/>
        <v>1634.3484366618595</v>
      </c>
      <c r="AP65" s="205">
        <f t="shared" si="92"/>
        <v>1618.5576305105374</v>
      </c>
      <c r="AQ65" s="205">
        <f t="shared" si="92"/>
        <v>1602.766824359215</v>
      </c>
      <c r="AR65" s="205">
        <f t="shared" si="92"/>
        <v>1586.9760182078926</v>
      </c>
      <c r="AS65" s="205">
        <f t="shared" si="92"/>
        <v>1571.1852120565704</v>
      </c>
      <c r="AT65" s="205">
        <f t="shared" si="92"/>
        <v>1555.394405905248</v>
      </c>
      <c r="AU65" s="205">
        <f t="shared" si="92"/>
        <v>1539.6035997539257</v>
      </c>
      <c r="AV65" s="205">
        <f t="shared" si="92"/>
        <v>1523.8127936026035</v>
      </c>
      <c r="AW65" s="205">
        <f t="shared" si="92"/>
        <v>1508.0219874512811</v>
      </c>
      <c r="AX65" s="205">
        <f t="shared" si="92"/>
        <v>1492.2311812999587</v>
      </c>
      <c r="AY65" s="205">
        <f t="shared" si="92"/>
        <v>1476.4403751486366</v>
      </c>
      <c r="AZ65" s="205">
        <f t="shared" si="92"/>
        <v>1460.6495689973142</v>
      </c>
      <c r="BA65" s="205">
        <f t="shared" si="92"/>
        <v>1444.8587628459918</v>
      </c>
      <c r="BB65" s="205">
        <f t="shared" si="92"/>
        <v>1429.0679566946696</v>
      </c>
      <c r="BC65" s="205">
        <f t="shared" si="92"/>
        <v>1413.2771505433473</v>
      </c>
      <c r="BD65" s="205">
        <f t="shared" si="92"/>
        <v>1397.4863443920249</v>
      </c>
      <c r="BE65" s="205">
        <f t="shared" si="92"/>
        <v>1381.6955382407027</v>
      </c>
      <c r="BF65" s="205">
        <f t="shared" si="92"/>
        <v>1365.9047320893803</v>
      </c>
      <c r="BG65" s="205">
        <f t="shared" si="92"/>
        <v>1350.1139259380579</v>
      </c>
      <c r="BH65" s="205">
        <f t="shared" si="92"/>
        <v>1334.3231197867358</v>
      </c>
      <c r="BI65" s="205">
        <f t="shared" si="92"/>
        <v>1318.5323136354134</v>
      </c>
      <c r="BJ65" s="205">
        <f t="shared" si="92"/>
        <v>1302.741507484091</v>
      </c>
      <c r="BK65" s="205">
        <f t="shared" si="92"/>
        <v>1286.9507013327689</v>
      </c>
      <c r="BL65" s="205">
        <f t="shared" si="92"/>
        <v>1271.1598951814465</v>
      </c>
      <c r="BM65" s="205">
        <f t="shared" si="92"/>
        <v>1255.3690890301241</v>
      </c>
      <c r="BN65" s="205">
        <f t="shared" si="92"/>
        <v>1226.6824578552219</v>
      </c>
      <c r="BO65" s="205">
        <f t="shared" si="92"/>
        <v>1185.1000016567398</v>
      </c>
      <c r="BP65" s="205">
        <f t="shared" si="92"/>
        <v>1143.5175454582577</v>
      </c>
      <c r="BQ65" s="205">
        <f t="shared" si="92"/>
        <v>1101.9350892597756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1060.3526330612935</v>
      </c>
      <c r="BS65" s="205">
        <f t="shared" si="93"/>
        <v>1018.7701768628115</v>
      </c>
      <c r="BT65" s="205">
        <f t="shared" si="93"/>
        <v>977.18772066432939</v>
      </c>
      <c r="BU65" s="205">
        <f t="shared" si="93"/>
        <v>935.60526446584731</v>
      </c>
      <c r="BV65" s="205">
        <f t="shared" si="93"/>
        <v>894.02280826736524</v>
      </c>
      <c r="BW65" s="205">
        <f t="shared" si="93"/>
        <v>852.44035206888304</v>
      </c>
      <c r="BX65" s="205">
        <f t="shared" si="93"/>
        <v>810.85789587040097</v>
      </c>
      <c r="BY65" s="205">
        <f t="shared" si="93"/>
        <v>769.27543967191889</v>
      </c>
      <c r="BZ65" s="205">
        <f t="shared" si="93"/>
        <v>727.69298347343681</v>
      </c>
      <c r="CA65" s="205">
        <f t="shared" si="93"/>
        <v>686.11052727495462</v>
      </c>
      <c r="CB65" s="205">
        <f t="shared" si="93"/>
        <v>644.52807107647254</v>
      </c>
      <c r="CC65" s="205">
        <f t="shared" si="93"/>
        <v>602.94561487799047</v>
      </c>
      <c r="CD65" s="205">
        <f t="shared" si="93"/>
        <v>561.36315867950839</v>
      </c>
      <c r="CE65" s="205">
        <f t="shared" si="93"/>
        <v>519.78070248102631</v>
      </c>
      <c r="CF65" s="205">
        <f t="shared" si="93"/>
        <v>478.19824628254423</v>
      </c>
      <c r="CG65" s="205">
        <f t="shared" si="93"/>
        <v>436.61579008406204</v>
      </c>
      <c r="CH65" s="205">
        <f t="shared" si="93"/>
        <v>395.03333388557996</v>
      </c>
      <c r="CI65" s="205">
        <f t="shared" si="93"/>
        <v>353.45087768709789</v>
      </c>
      <c r="CJ65" s="205">
        <f t="shared" si="93"/>
        <v>311.86842148861581</v>
      </c>
      <c r="CK65" s="205">
        <f t="shared" si="93"/>
        <v>270.28596529013373</v>
      </c>
      <c r="CL65" s="205">
        <f t="shared" si="93"/>
        <v>228.70350909165154</v>
      </c>
      <c r="CM65" s="205">
        <f t="shared" si="93"/>
        <v>187.12105289316946</v>
      </c>
      <c r="CN65" s="205">
        <f t="shared" si="93"/>
        <v>145.53859669468739</v>
      </c>
      <c r="CO65" s="205">
        <f t="shared" si="93"/>
        <v>103.95614049620531</v>
      </c>
      <c r="CP65" s="205">
        <f t="shared" si="93"/>
        <v>62.37368429772323</v>
      </c>
      <c r="CQ65" s="205">
        <f t="shared" si="93"/>
        <v>20.791228099241152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971.57738927247033</v>
      </c>
      <c r="BO66" s="205">
        <f t="shared" si="94"/>
        <v>2914.7321678174112</v>
      </c>
      <c r="BP66" s="205">
        <f t="shared" si="94"/>
        <v>4857.8869463623514</v>
      </c>
      <c r="BQ66" s="205">
        <f t="shared" si="94"/>
        <v>6801.0417249072925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8744.1965034522327</v>
      </c>
      <c r="BS66" s="205">
        <f t="shared" si="95"/>
        <v>10687.351281997173</v>
      </c>
      <c r="BT66" s="205">
        <f t="shared" si="95"/>
        <v>12630.506060542115</v>
      </c>
      <c r="BU66" s="205">
        <f t="shared" si="95"/>
        <v>14573.660839087055</v>
      </c>
      <c r="BV66" s="205">
        <f t="shared" si="95"/>
        <v>16516.815617631997</v>
      </c>
      <c r="BW66" s="205">
        <f t="shared" si="95"/>
        <v>18459.970396176937</v>
      </c>
      <c r="BX66" s="205">
        <f t="shared" si="95"/>
        <v>20403.125174721878</v>
      </c>
      <c r="BY66" s="205">
        <f t="shared" si="95"/>
        <v>22346.279953266818</v>
      </c>
      <c r="BZ66" s="205">
        <f t="shared" si="95"/>
        <v>24289.434731811758</v>
      </c>
      <c r="CA66" s="205">
        <f t="shared" si="95"/>
        <v>26232.589510356698</v>
      </c>
      <c r="CB66" s="205">
        <f t="shared" si="95"/>
        <v>28175.744288901638</v>
      </c>
      <c r="CC66" s="205">
        <f t="shared" si="95"/>
        <v>30118.899067446579</v>
      </c>
      <c r="CD66" s="205">
        <f t="shared" si="95"/>
        <v>32062.053845991522</v>
      </c>
      <c r="CE66" s="205">
        <f t="shared" si="95"/>
        <v>34005.208624536463</v>
      </c>
      <c r="CF66" s="205">
        <f t="shared" si="95"/>
        <v>35948.363403081399</v>
      </c>
      <c r="CG66" s="205">
        <f t="shared" si="95"/>
        <v>37891.518181626343</v>
      </c>
      <c r="CH66" s="205">
        <f t="shared" si="95"/>
        <v>39834.672960171287</v>
      </c>
      <c r="CI66" s="205">
        <f t="shared" si="95"/>
        <v>41777.827738716223</v>
      </c>
      <c r="CJ66" s="205">
        <f t="shared" si="95"/>
        <v>43720.982517261167</v>
      </c>
      <c r="CK66" s="205">
        <f t="shared" si="95"/>
        <v>45664.137295806104</v>
      </c>
      <c r="CL66" s="205">
        <f t="shared" si="95"/>
        <v>47607.292074351048</v>
      </c>
      <c r="CM66" s="205">
        <f t="shared" si="95"/>
        <v>49550.446852895984</v>
      </c>
      <c r="CN66" s="205">
        <f t="shared" si="95"/>
        <v>51493.601631440928</v>
      </c>
      <c r="CO66" s="205">
        <f t="shared" si="95"/>
        <v>53436.756409985865</v>
      </c>
      <c r="CP66" s="205">
        <f t="shared" si="95"/>
        <v>55379.911188530808</v>
      </c>
      <c r="CQ66" s="205">
        <f t="shared" si="95"/>
        <v>57323.065967075752</v>
      </c>
      <c r="CR66" s="205">
        <f t="shared" si="95"/>
        <v>55518.707958426879</v>
      </c>
      <c r="CS66" s="205">
        <f t="shared" si="95"/>
        <v>49966.83716258419</v>
      </c>
      <c r="CT66" s="205">
        <f t="shared" si="95"/>
        <v>44414.966366741501</v>
      </c>
      <c r="CU66" s="205">
        <f t="shared" si="95"/>
        <v>38863.095570898819</v>
      </c>
      <c r="CV66" s="205">
        <f t="shared" si="95"/>
        <v>33311.224775056122</v>
      </c>
      <c r="CW66" s="205">
        <f t="shared" si="95"/>
        <v>27759.35397921344</v>
      </c>
      <c r="CX66" s="205">
        <f t="shared" si="95"/>
        <v>22207.48318337075</v>
      </c>
      <c r="CY66" s="205">
        <f t="shared" si="95"/>
        <v>16655.612387528061</v>
      </c>
      <c r="CZ66" s="205">
        <f t="shared" si="95"/>
        <v>11103.741591685379</v>
      </c>
      <c r="DA66" s="205">
        <f t="shared" si="95"/>
        <v>5551.8707958426894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81.878254117967572</v>
      </c>
      <c r="AB68" s="205">
        <f t="shared" si="98"/>
        <v>163.75650823593514</v>
      </c>
      <c r="AC68" s="205">
        <f t="shared" si="98"/>
        <v>245.63476235390272</v>
      </c>
      <c r="AD68" s="205">
        <f t="shared" si="98"/>
        <v>327.51301647187029</v>
      </c>
      <c r="AE68" s="205">
        <f t="shared" si="98"/>
        <v>409.39127058983786</v>
      </c>
      <c r="AF68" s="205">
        <f t="shared" si="98"/>
        <v>491.26952470780543</v>
      </c>
      <c r="AG68" s="205">
        <f t="shared" si="98"/>
        <v>573.147778825773</v>
      </c>
      <c r="AH68" s="205">
        <f t="shared" si="98"/>
        <v>655.02603294374057</v>
      </c>
      <c r="AI68" s="205">
        <f t="shared" si="98"/>
        <v>736.90428706170815</v>
      </c>
      <c r="AJ68" s="205">
        <f t="shared" si="98"/>
        <v>818.78254117967572</v>
      </c>
      <c r="AK68" s="205">
        <f t="shared" si="98"/>
        <v>900.66079529764329</v>
      </c>
      <c r="AL68" s="205">
        <f t="shared" si="98"/>
        <v>982.53904941561086</v>
      </c>
      <c r="AM68" s="205">
        <f t="shared" si="98"/>
        <v>1064.4173035335784</v>
      </c>
      <c r="AN68" s="205">
        <f t="shared" si="98"/>
        <v>1146.295557651546</v>
      </c>
      <c r="AO68" s="205">
        <f t="shared" si="98"/>
        <v>1228.1738117695136</v>
      </c>
      <c r="AP68" s="205">
        <f t="shared" si="98"/>
        <v>1310.0520658874811</v>
      </c>
      <c r="AQ68" s="205">
        <f t="shared" si="98"/>
        <v>1391.9303200054487</v>
      </c>
      <c r="AR68" s="205">
        <f t="shared" si="98"/>
        <v>1473.8085741234163</v>
      </c>
      <c r="AS68" s="205">
        <f t="shared" si="98"/>
        <v>1555.6868282413839</v>
      </c>
      <c r="AT68" s="205">
        <f t="shared" si="98"/>
        <v>1637.5650823593514</v>
      </c>
      <c r="AU68" s="205">
        <f t="shared" si="98"/>
        <v>1719.443336477319</v>
      </c>
      <c r="AV68" s="205">
        <f t="shared" si="98"/>
        <v>1801.3215905952866</v>
      </c>
      <c r="AW68" s="205">
        <f t="shared" si="98"/>
        <v>1883.1998447132542</v>
      </c>
      <c r="AX68" s="205">
        <f t="shared" si="98"/>
        <v>1965.0780988312217</v>
      </c>
      <c r="AY68" s="205">
        <f t="shared" si="98"/>
        <v>2046.9563529491893</v>
      </c>
      <c r="AZ68" s="205">
        <f t="shared" si="98"/>
        <v>2128.8346070671569</v>
      </c>
      <c r="BA68" s="205">
        <f t="shared" si="98"/>
        <v>2210.7128611851244</v>
      </c>
      <c r="BB68" s="205">
        <f t="shared" si="98"/>
        <v>2292.591115303092</v>
      </c>
      <c r="BC68" s="205">
        <f t="shared" si="98"/>
        <v>2374.4693694210596</v>
      </c>
      <c r="BD68" s="205">
        <f t="shared" si="98"/>
        <v>2456.3476235390272</v>
      </c>
      <c r="BE68" s="205">
        <f t="shared" si="98"/>
        <v>2538.2258776569947</v>
      </c>
      <c r="BF68" s="205">
        <f t="shared" si="98"/>
        <v>2620.1041317749623</v>
      </c>
      <c r="BG68" s="205">
        <f t="shared" si="98"/>
        <v>2701.9823858929299</v>
      </c>
      <c r="BH68" s="205">
        <f t="shared" si="98"/>
        <v>2783.8606400108974</v>
      </c>
      <c r="BI68" s="205">
        <f t="shared" si="98"/>
        <v>2865.738894128865</v>
      </c>
      <c r="BJ68" s="205">
        <f t="shared" si="98"/>
        <v>2947.6171482468326</v>
      </c>
      <c r="BK68" s="205">
        <f t="shared" si="98"/>
        <v>3029.4954023648002</v>
      </c>
      <c r="BL68" s="205">
        <f t="shared" si="98"/>
        <v>3111.3736564827677</v>
      </c>
      <c r="BM68" s="205">
        <f t="shared" si="98"/>
        <v>3193.2519106007353</v>
      </c>
      <c r="BN68" s="205">
        <f t="shared" si="98"/>
        <v>3180.2878536987237</v>
      </c>
      <c r="BO68" s="205">
        <f t="shared" si="98"/>
        <v>3072.4814857767328</v>
      </c>
      <c r="BP68" s="205">
        <f t="shared" si="98"/>
        <v>2964.6751178547424</v>
      </c>
      <c r="BQ68" s="205">
        <f t="shared" si="98"/>
        <v>2856.8687499327516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2749.0623820107612</v>
      </c>
      <c r="BS68" s="205">
        <f t="shared" si="99"/>
        <v>2641.2560140887704</v>
      </c>
      <c r="BT68" s="205">
        <f t="shared" si="99"/>
        <v>2533.4496461667795</v>
      </c>
      <c r="BU68" s="205">
        <f t="shared" si="99"/>
        <v>2425.6432782447891</v>
      </c>
      <c r="BV68" s="205">
        <f t="shared" si="99"/>
        <v>2317.8369103227988</v>
      </c>
      <c r="BW68" s="205">
        <f t="shared" si="99"/>
        <v>2210.0305424008079</v>
      </c>
      <c r="BX68" s="205">
        <f t="shared" si="99"/>
        <v>2102.2241744788171</v>
      </c>
      <c r="BY68" s="205">
        <f t="shared" si="99"/>
        <v>1994.4178065568267</v>
      </c>
      <c r="BZ68" s="205">
        <f t="shared" si="99"/>
        <v>1886.6114386348361</v>
      </c>
      <c r="CA68" s="205">
        <f t="shared" si="99"/>
        <v>1778.8050707128455</v>
      </c>
      <c r="CB68" s="205">
        <f t="shared" si="99"/>
        <v>1670.9987027908548</v>
      </c>
      <c r="CC68" s="205">
        <f t="shared" si="99"/>
        <v>1563.1923348688642</v>
      </c>
      <c r="CD68" s="205">
        <f t="shared" si="99"/>
        <v>1455.3859669468734</v>
      </c>
      <c r="CE68" s="205">
        <f t="shared" si="99"/>
        <v>1347.5795990248828</v>
      </c>
      <c r="CF68" s="205">
        <f t="shared" si="99"/>
        <v>1239.7732311028922</v>
      </c>
      <c r="CG68" s="205">
        <f t="shared" si="99"/>
        <v>1131.9668631809018</v>
      </c>
      <c r="CH68" s="205">
        <f t="shared" si="99"/>
        <v>1024.1604952589109</v>
      </c>
      <c r="CI68" s="205">
        <f t="shared" si="99"/>
        <v>916.35412733692056</v>
      </c>
      <c r="CJ68" s="205">
        <f t="shared" si="99"/>
        <v>808.54775941492971</v>
      </c>
      <c r="CK68" s="205">
        <f t="shared" si="99"/>
        <v>700.74139149293933</v>
      </c>
      <c r="CL68" s="205">
        <f t="shared" si="99"/>
        <v>592.93502357094849</v>
      </c>
      <c r="CM68" s="205">
        <f t="shared" si="99"/>
        <v>485.12865564895765</v>
      </c>
      <c r="CN68" s="205">
        <f t="shared" si="99"/>
        <v>377.32228772696726</v>
      </c>
      <c r="CO68" s="205">
        <f t="shared" si="99"/>
        <v>269.51591980497642</v>
      </c>
      <c r="CP68" s="205">
        <f t="shared" si="99"/>
        <v>161.70955188298603</v>
      </c>
      <c r="CQ68" s="205">
        <f t="shared" si="99"/>
        <v>53.903183960995193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1586.5419027330825</v>
      </c>
      <c r="G69" s="205">
        <f t="shared" si="100"/>
        <v>1586.5419027330825</v>
      </c>
      <c r="H69" s="205">
        <f t="shared" si="100"/>
        <v>1586.5419027330825</v>
      </c>
      <c r="I69" s="205">
        <f t="shared" si="100"/>
        <v>1586.5419027330825</v>
      </c>
      <c r="J69" s="205">
        <f t="shared" si="100"/>
        <v>1586.5419027330825</v>
      </c>
      <c r="K69" s="205">
        <f t="shared" si="100"/>
        <v>1586.5419027330825</v>
      </c>
      <c r="L69" s="205">
        <f t="shared" si="88"/>
        <v>1586.5419027330825</v>
      </c>
      <c r="M69" s="205">
        <f t="shared" si="100"/>
        <v>1586.5419027330825</v>
      </c>
      <c r="N69" s="205">
        <f t="shared" si="100"/>
        <v>1586.5419027330825</v>
      </c>
      <c r="O69" s="205">
        <f t="shared" si="100"/>
        <v>1586.5419027330825</v>
      </c>
      <c r="P69" s="205">
        <f t="shared" si="100"/>
        <v>1586.5419027330825</v>
      </c>
      <c r="Q69" s="205">
        <f t="shared" si="100"/>
        <v>1586.5419027330825</v>
      </c>
      <c r="R69" s="205">
        <f t="shared" si="100"/>
        <v>1586.5419027330825</v>
      </c>
      <c r="S69" s="205">
        <f t="shared" si="100"/>
        <v>1586.5419027330825</v>
      </c>
      <c r="T69" s="205">
        <f t="shared" si="100"/>
        <v>1586.5419027330825</v>
      </c>
      <c r="U69" s="205">
        <f t="shared" si="100"/>
        <v>1586.5419027330825</v>
      </c>
      <c r="V69" s="205">
        <f t="shared" si="100"/>
        <v>1586.5419027330825</v>
      </c>
      <c r="W69" s="205">
        <f t="shared" si="100"/>
        <v>1586.5419027330825</v>
      </c>
      <c r="X69" s="205">
        <f t="shared" si="100"/>
        <v>1586.5419027330825</v>
      </c>
      <c r="Y69" s="205">
        <f t="shared" si="100"/>
        <v>1586.5419027330825</v>
      </c>
      <c r="Z69" s="205">
        <f t="shared" si="100"/>
        <v>1586.5419027330825</v>
      </c>
      <c r="AA69" s="205">
        <f t="shared" si="100"/>
        <v>1586.5419027330825</v>
      </c>
      <c r="AB69" s="205">
        <f t="shared" si="100"/>
        <v>1586.5419027330825</v>
      </c>
      <c r="AC69" s="205">
        <f t="shared" si="100"/>
        <v>1586.5419027330825</v>
      </c>
      <c r="AD69" s="205">
        <f t="shared" si="100"/>
        <v>1586.5419027330825</v>
      </c>
      <c r="AE69" s="205">
        <f t="shared" si="100"/>
        <v>1586.5419027330825</v>
      </c>
      <c r="AF69" s="205">
        <f t="shared" si="100"/>
        <v>1586.5419027330825</v>
      </c>
      <c r="AG69" s="205">
        <f t="shared" si="100"/>
        <v>1586.5419027330825</v>
      </c>
      <c r="AH69" s="205">
        <f t="shared" si="100"/>
        <v>1586.5419027330825</v>
      </c>
      <c r="AI69" s="205">
        <f t="shared" si="100"/>
        <v>1586.5419027330825</v>
      </c>
      <c r="AJ69" s="205">
        <f t="shared" si="100"/>
        <v>1586.5419027330827</v>
      </c>
      <c r="AK69" s="205">
        <f t="shared" si="100"/>
        <v>1586.5419027330827</v>
      </c>
      <c r="AL69" s="205">
        <f t="shared" si="100"/>
        <v>1586.5419027330827</v>
      </c>
      <c r="AM69" s="205">
        <f t="shared" si="100"/>
        <v>1586.5419027330827</v>
      </c>
      <c r="AN69" s="205">
        <f t="shared" si="100"/>
        <v>1586.5419027330827</v>
      </c>
      <c r="AO69" s="205">
        <f t="shared" si="100"/>
        <v>1586.5419027330827</v>
      </c>
      <c r="AP69" s="205">
        <f t="shared" si="100"/>
        <v>1586.5419027330827</v>
      </c>
      <c r="AQ69" s="205">
        <f t="shared" si="100"/>
        <v>1586.5419027330827</v>
      </c>
      <c r="AR69" s="205">
        <f t="shared" si="100"/>
        <v>1586.5419027330827</v>
      </c>
      <c r="AS69" s="205">
        <f t="shared" si="100"/>
        <v>1586.5419027330827</v>
      </c>
      <c r="AT69" s="205">
        <f t="shared" si="100"/>
        <v>1586.5419027330827</v>
      </c>
      <c r="AU69" s="205">
        <f t="shared" si="100"/>
        <v>1586.5419027330827</v>
      </c>
      <c r="AV69" s="205">
        <f t="shared" si="100"/>
        <v>1586.5419027330827</v>
      </c>
      <c r="AW69" s="205">
        <f t="shared" si="100"/>
        <v>1586.5419027330827</v>
      </c>
      <c r="AX69" s="205">
        <f t="shared" si="100"/>
        <v>1586.5419027330827</v>
      </c>
      <c r="AY69" s="205">
        <f t="shared" si="100"/>
        <v>1586.5419027330827</v>
      </c>
      <c r="AZ69" s="205">
        <f t="shared" si="100"/>
        <v>1586.5419027330827</v>
      </c>
      <c r="BA69" s="205">
        <f t="shared" si="100"/>
        <v>1586.5419027330827</v>
      </c>
      <c r="BB69" s="205">
        <f t="shared" si="100"/>
        <v>1586.5419027330827</v>
      </c>
      <c r="BC69" s="205">
        <f t="shared" si="100"/>
        <v>1586.5419027330827</v>
      </c>
      <c r="BD69" s="205">
        <f t="shared" si="100"/>
        <v>1586.5419027330829</v>
      </c>
      <c r="BE69" s="205">
        <f t="shared" si="100"/>
        <v>1586.5419027330829</v>
      </c>
      <c r="BF69" s="205">
        <f t="shared" si="100"/>
        <v>1586.5419027330829</v>
      </c>
      <c r="BG69" s="205">
        <f t="shared" si="100"/>
        <v>1586.5419027330829</v>
      </c>
      <c r="BH69" s="205">
        <f t="shared" si="100"/>
        <v>1586.5419027330829</v>
      </c>
      <c r="BI69" s="205">
        <f t="shared" si="100"/>
        <v>1586.5419027330829</v>
      </c>
      <c r="BJ69" s="205">
        <f t="shared" si="100"/>
        <v>1586.5419027330829</v>
      </c>
      <c r="BK69" s="205">
        <f t="shared" si="100"/>
        <v>1586.5419027330829</v>
      </c>
      <c r="BL69" s="205">
        <f t="shared" si="100"/>
        <v>1586.5419027330829</v>
      </c>
      <c r="BM69" s="205">
        <f t="shared" si="100"/>
        <v>1586.5419027330829</v>
      </c>
      <c r="BN69" s="205">
        <f t="shared" si="100"/>
        <v>1584.2754143006071</v>
      </c>
      <c r="BO69" s="205">
        <f t="shared" si="100"/>
        <v>1579.7424374356553</v>
      </c>
      <c r="BP69" s="205">
        <f t="shared" si="100"/>
        <v>1575.2094605707036</v>
      </c>
      <c r="BQ69" s="205">
        <f t="shared" si="100"/>
        <v>1570.6764837057519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1566.1435068408002</v>
      </c>
      <c r="BS69" s="205">
        <f t="shared" si="101"/>
        <v>1561.6105299758485</v>
      </c>
      <c r="BT69" s="205">
        <f t="shared" si="101"/>
        <v>1557.0775531108968</v>
      </c>
      <c r="BU69" s="205">
        <f t="shared" si="101"/>
        <v>1552.5445762459453</v>
      </c>
      <c r="BV69" s="205">
        <f t="shared" si="101"/>
        <v>1548.0115993809936</v>
      </c>
      <c r="BW69" s="205">
        <f t="shared" si="101"/>
        <v>1543.4786225160419</v>
      </c>
      <c r="BX69" s="205">
        <f t="shared" si="101"/>
        <v>1538.9456456510902</v>
      </c>
      <c r="BY69" s="205">
        <f t="shared" si="101"/>
        <v>1534.4126687861385</v>
      </c>
      <c r="BZ69" s="205">
        <f t="shared" si="101"/>
        <v>1529.8796919211868</v>
      </c>
      <c r="CA69" s="205">
        <f t="shared" si="101"/>
        <v>1525.3467150562351</v>
      </c>
      <c r="CB69" s="205">
        <f t="shared" si="101"/>
        <v>1520.8137381912834</v>
      </c>
      <c r="CC69" s="205">
        <f t="shared" si="101"/>
        <v>1516.2807613263317</v>
      </c>
      <c r="CD69" s="205">
        <f t="shared" si="101"/>
        <v>1511.74778446138</v>
      </c>
      <c r="CE69" s="205">
        <f t="shared" si="101"/>
        <v>1507.2148075964283</v>
      </c>
      <c r="CF69" s="205">
        <f t="shared" si="101"/>
        <v>1502.6818307314766</v>
      </c>
      <c r="CG69" s="205">
        <f t="shared" si="101"/>
        <v>1498.1488538665249</v>
      </c>
      <c r="CH69" s="205">
        <f t="shared" si="101"/>
        <v>1493.6158770015732</v>
      </c>
      <c r="CI69" s="205">
        <f t="shared" si="101"/>
        <v>1489.0829001366214</v>
      </c>
      <c r="CJ69" s="205">
        <f t="shared" si="101"/>
        <v>1484.5499232716697</v>
      </c>
      <c r="CK69" s="205">
        <f t="shared" si="101"/>
        <v>1480.0169464067183</v>
      </c>
      <c r="CL69" s="205">
        <f t="shared" si="101"/>
        <v>1475.4839695417666</v>
      </c>
      <c r="CM69" s="205">
        <f t="shared" si="101"/>
        <v>1470.9509926768148</v>
      </c>
      <c r="CN69" s="205">
        <f t="shared" si="101"/>
        <v>1466.4180158118631</v>
      </c>
      <c r="CO69" s="205">
        <f t="shared" si="101"/>
        <v>1461.8850389469114</v>
      </c>
      <c r="CP69" s="205">
        <f t="shared" si="101"/>
        <v>1457.3520620819597</v>
      </c>
      <c r="CQ69" s="205">
        <f t="shared" si="101"/>
        <v>1452.819085217008</v>
      </c>
      <c r="CR69" s="205">
        <f t="shared" si="101"/>
        <v>1381.4786636043164</v>
      </c>
      <c r="CS69" s="205">
        <f t="shared" si="101"/>
        <v>1243.3307972438847</v>
      </c>
      <c r="CT69" s="205">
        <f t="shared" si="101"/>
        <v>1105.1829308834531</v>
      </c>
      <c r="CU69" s="205">
        <f t="shared" si="101"/>
        <v>967.03506452302145</v>
      </c>
      <c r="CV69" s="205">
        <f t="shared" si="101"/>
        <v>828.88719816258981</v>
      </c>
      <c r="CW69" s="205">
        <f t="shared" si="101"/>
        <v>690.73933180215818</v>
      </c>
      <c r="CX69" s="205">
        <f t="shared" si="101"/>
        <v>552.59146544172654</v>
      </c>
      <c r="CY69" s="205">
        <f t="shared" si="101"/>
        <v>414.44359908129491</v>
      </c>
      <c r="CZ69" s="205">
        <f t="shared" si="101"/>
        <v>276.29573272086327</v>
      </c>
      <c r="DA69" s="205">
        <f t="shared" si="101"/>
        <v>138.14786636043164</v>
      </c>
    </row>
    <row r="70" spans="1:105" s="205" customFormat="1">
      <c r="A70" s="205" t="str">
        <f>Income!A85</f>
        <v>Cash transfer - official</v>
      </c>
      <c r="F70" s="205">
        <f t="shared" si="100"/>
        <v>24769.2830755625</v>
      </c>
      <c r="G70" s="205">
        <f t="shared" si="100"/>
        <v>24769.2830755625</v>
      </c>
      <c r="H70" s="205">
        <f t="shared" si="100"/>
        <v>24769.2830755625</v>
      </c>
      <c r="I70" s="205">
        <f t="shared" si="100"/>
        <v>24769.2830755625</v>
      </c>
      <c r="J70" s="205">
        <f t="shared" si="100"/>
        <v>24769.2830755625</v>
      </c>
      <c r="K70" s="205">
        <f t="shared" si="100"/>
        <v>24769.2830755625</v>
      </c>
      <c r="L70" s="205">
        <f t="shared" si="100"/>
        <v>24769.2830755625</v>
      </c>
      <c r="M70" s="205">
        <f t="shared" si="100"/>
        <v>24769.2830755625</v>
      </c>
      <c r="N70" s="205">
        <f t="shared" si="100"/>
        <v>24769.2830755625</v>
      </c>
      <c r="O70" s="205">
        <f t="shared" si="100"/>
        <v>24769.2830755625</v>
      </c>
      <c r="P70" s="205">
        <f t="shared" si="100"/>
        <v>24769.2830755625</v>
      </c>
      <c r="Q70" s="205">
        <f t="shared" si="100"/>
        <v>24769.2830755625</v>
      </c>
      <c r="R70" s="205">
        <f t="shared" si="100"/>
        <v>24769.2830755625</v>
      </c>
      <c r="S70" s="205">
        <f t="shared" si="100"/>
        <v>24769.2830755625</v>
      </c>
      <c r="T70" s="205">
        <f t="shared" si="100"/>
        <v>24769.2830755625</v>
      </c>
      <c r="U70" s="205">
        <f t="shared" si="100"/>
        <v>24769.2830755625</v>
      </c>
      <c r="V70" s="205">
        <f t="shared" si="100"/>
        <v>24769.2830755625</v>
      </c>
      <c r="W70" s="205">
        <f t="shared" si="100"/>
        <v>24769.2830755625</v>
      </c>
      <c r="X70" s="205">
        <f t="shared" si="100"/>
        <v>24769.2830755625</v>
      </c>
      <c r="Y70" s="205">
        <f t="shared" si="100"/>
        <v>24769.2830755625</v>
      </c>
      <c r="Z70" s="205">
        <f t="shared" si="100"/>
        <v>24769.2830755625</v>
      </c>
      <c r="AA70" s="205">
        <f t="shared" si="100"/>
        <v>24773.318503801172</v>
      </c>
      <c r="AB70" s="205">
        <f t="shared" si="100"/>
        <v>24777.353932039841</v>
      </c>
      <c r="AC70" s="205">
        <f t="shared" si="100"/>
        <v>24781.389360278514</v>
      </c>
      <c r="AD70" s="205">
        <f t="shared" si="100"/>
        <v>24785.424788517186</v>
      </c>
      <c r="AE70" s="205">
        <f t="shared" si="100"/>
        <v>24789.460216755859</v>
      </c>
      <c r="AF70" s="205">
        <f t="shared" si="100"/>
        <v>24793.495644994528</v>
      </c>
      <c r="AG70" s="205">
        <f t="shared" si="100"/>
        <v>24797.5310732332</v>
      </c>
      <c r="AH70" s="205">
        <f t="shared" si="100"/>
        <v>24801.566501471872</v>
      </c>
      <c r="AI70" s="205">
        <f t="shared" si="100"/>
        <v>24805.601929710541</v>
      </c>
      <c r="AJ70" s="205">
        <f t="shared" si="100"/>
        <v>24809.637357949214</v>
      </c>
      <c r="AK70" s="205">
        <f t="shared" si="100"/>
        <v>24813.672786187886</v>
      </c>
      <c r="AL70" s="205">
        <f t="shared" si="100"/>
        <v>24817.708214426559</v>
      </c>
      <c r="AM70" s="205">
        <f t="shared" si="100"/>
        <v>24821.743642665228</v>
      </c>
      <c r="AN70" s="205">
        <f t="shared" si="100"/>
        <v>24825.7790709039</v>
      </c>
      <c r="AO70" s="205">
        <f t="shared" si="100"/>
        <v>24829.814499142572</v>
      </c>
      <c r="AP70" s="205">
        <f t="shared" si="100"/>
        <v>24833.849927381241</v>
      </c>
      <c r="AQ70" s="205">
        <f t="shared" si="100"/>
        <v>24837.885355619914</v>
      </c>
      <c r="AR70" s="205">
        <f t="shared" si="100"/>
        <v>24841.920783858586</v>
      </c>
      <c r="AS70" s="205">
        <f t="shared" si="100"/>
        <v>24845.956212097255</v>
      </c>
      <c r="AT70" s="205">
        <f t="shared" si="100"/>
        <v>24849.991640335928</v>
      </c>
      <c r="AU70" s="205">
        <f t="shared" si="100"/>
        <v>24854.0270685746</v>
      </c>
      <c r="AV70" s="205">
        <f t="shared" si="100"/>
        <v>24858.062496813272</v>
      </c>
      <c r="AW70" s="205">
        <f t="shared" si="100"/>
        <v>24862.097925051941</v>
      </c>
      <c r="AX70" s="205">
        <f t="shared" si="100"/>
        <v>24866.133353290614</v>
      </c>
      <c r="AY70" s="205">
        <f t="shared" si="100"/>
        <v>24870.168781529286</v>
      </c>
      <c r="AZ70" s="205">
        <f t="shared" si="100"/>
        <v>24874.204209767955</v>
      </c>
      <c r="BA70" s="205">
        <f t="shared" si="100"/>
        <v>24878.239638006628</v>
      </c>
      <c r="BB70" s="205">
        <f t="shared" si="100"/>
        <v>24882.2750662453</v>
      </c>
      <c r="BC70" s="205">
        <f t="shared" si="100"/>
        <v>24886.310494483972</v>
      </c>
      <c r="BD70" s="205">
        <f t="shared" si="100"/>
        <v>24890.345922722641</v>
      </c>
      <c r="BE70" s="205">
        <f t="shared" si="100"/>
        <v>24894.381350961314</v>
      </c>
      <c r="BF70" s="205">
        <f t="shared" si="100"/>
        <v>24898.416779199986</v>
      </c>
      <c r="BG70" s="205">
        <f t="shared" si="100"/>
        <v>24902.452207438655</v>
      </c>
      <c r="BH70" s="205">
        <f t="shared" si="100"/>
        <v>24906.487635677327</v>
      </c>
      <c r="BI70" s="205">
        <f t="shared" si="100"/>
        <v>24910.523063916</v>
      </c>
      <c r="BJ70" s="205">
        <f t="shared" si="100"/>
        <v>24914.558492154672</v>
      </c>
      <c r="BK70" s="205">
        <f t="shared" si="100"/>
        <v>24918.593920393341</v>
      </c>
      <c r="BL70" s="205">
        <f t="shared" si="100"/>
        <v>24922.629348632014</v>
      </c>
      <c r="BM70" s="205">
        <f t="shared" si="100"/>
        <v>24926.664776870686</v>
      </c>
      <c r="BN70" s="205">
        <f t="shared" si="100"/>
        <v>24951.734352620686</v>
      </c>
      <c r="BO70" s="205">
        <f t="shared" si="100"/>
        <v>24997.83807588202</v>
      </c>
      <c r="BP70" s="205">
        <f t="shared" si="100"/>
        <v>25043.941799143351</v>
      </c>
      <c r="BQ70" s="205">
        <f t="shared" si="100"/>
        <v>25090.045522404685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25136.149245666016</v>
      </c>
      <c r="BS70" s="205">
        <f t="shared" si="102"/>
        <v>25182.252968927351</v>
      </c>
      <c r="BT70" s="205">
        <f t="shared" si="102"/>
        <v>25228.356692188681</v>
      </c>
      <c r="BU70" s="205">
        <f t="shared" si="102"/>
        <v>25274.460415450012</v>
      </c>
      <c r="BV70" s="205">
        <f t="shared" si="102"/>
        <v>25320.564138711346</v>
      </c>
      <c r="BW70" s="205">
        <f t="shared" si="102"/>
        <v>25366.667861972677</v>
      </c>
      <c r="BX70" s="205">
        <f t="shared" si="102"/>
        <v>25412.771585234012</v>
      </c>
      <c r="BY70" s="205">
        <f t="shared" si="102"/>
        <v>25458.875308495342</v>
      </c>
      <c r="BZ70" s="205">
        <f t="shared" si="102"/>
        <v>25504.979031756677</v>
      </c>
      <c r="CA70" s="205">
        <f t="shared" si="102"/>
        <v>25551.082755018007</v>
      </c>
      <c r="CB70" s="205">
        <f t="shared" si="102"/>
        <v>25597.186478279342</v>
      </c>
      <c r="CC70" s="205">
        <f t="shared" si="102"/>
        <v>25643.290201540673</v>
      </c>
      <c r="CD70" s="205">
        <f t="shared" si="102"/>
        <v>25689.393924802007</v>
      </c>
      <c r="CE70" s="205">
        <f t="shared" si="102"/>
        <v>25735.497648063338</v>
      </c>
      <c r="CF70" s="205">
        <f t="shared" si="102"/>
        <v>25781.601371324672</v>
      </c>
      <c r="CG70" s="205">
        <f t="shared" si="102"/>
        <v>25827.705094586003</v>
      </c>
      <c r="CH70" s="205">
        <f t="shared" si="102"/>
        <v>25873.808817847337</v>
      </c>
      <c r="CI70" s="205">
        <f t="shared" si="102"/>
        <v>25919.912541108668</v>
      </c>
      <c r="CJ70" s="205">
        <f t="shared" si="102"/>
        <v>25966.016264370002</v>
      </c>
      <c r="CK70" s="205">
        <f t="shared" si="102"/>
        <v>26012.119987631333</v>
      </c>
      <c r="CL70" s="205">
        <f t="shared" si="102"/>
        <v>26058.223710892664</v>
      </c>
      <c r="CM70" s="205">
        <f t="shared" si="102"/>
        <v>26104.327434153998</v>
      </c>
      <c r="CN70" s="205">
        <f t="shared" si="102"/>
        <v>26150.431157415329</v>
      </c>
      <c r="CO70" s="205">
        <f t="shared" si="102"/>
        <v>26196.534880676663</v>
      </c>
      <c r="CP70" s="205">
        <f t="shared" si="102"/>
        <v>26242.638603937994</v>
      </c>
      <c r="CQ70" s="205">
        <f t="shared" si="102"/>
        <v>26288.742327199328</v>
      </c>
      <c r="CR70" s="205">
        <f t="shared" si="102"/>
        <v>25058.851608409517</v>
      </c>
      <c r="CS70" s="205">
        <f t="shared" si="102"/>
        <v>22552.966447568564</v>
      </c>
      <c r="CT70" s="205">
        <f t="shared" si="102"/>
        <v>20047.081286727614</v>
      </c>
      <c r="CU70" s="205">
        <f t="shared" si="102"/>
        <v>17541.196125886665</v>
      </c>
      <c r="CV70" s="205">
        <f t="shared" si="102"/>
        <v>15035.31096504571</v>
      </c>
      <c r="CW70" s="205">
        <f t="shared" si="102"/>
        <v>12529.425804204759</v>
      </c>
      <c r="CX70" s="205">
        <f t="shared" si="102"/>
        <v>10023.540643363807</v>
      </c>
      <c r="CY70" s="205">
        <f t="shared" si="102"/>
        <v>7517.6554825228559</v>
      </c>
      <c r="CZ70" s="205">
        <f t="shared" si="102"/>
        <v>5011.7703216819027</v>
      </c>
      <c r="DA70" s="205">
        <f t="shared" si="102"/>
        <v>2505.8851608409532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44980.464175231486</v>
      </c>
      <c r="G72" s="205">
        <f t="shared" ref="G72:BR72" si="105">SUM(G59:G71)</f>
        <v>44640.204175231484</v>
      </c>
      <c r="H72" s="205">
        <f t="shared" si="105"/>
        <v>44299.944175231489</v>
      </c>
      <c r="I72" s="205">
        <f t="shared" si="105"/>
        <v>43959.684175231487</v>
      </c>
      <c r="J72" s="205">
        <f t="shared" si="105"/>
        <v>43619.424175231485</v>
      </c>
      <c r="K72" s="205">
        <f t="shared" si="105"/>
        <v>43279.16417523149</v>
      </c>
      <c r="L72" s="205">
        <f t="shared" si="105"/>
        <v>42938.904175231488</v>
      </c>
      <c r="M72" s="205">
        <f t="shared" si="105"/>
        <v>42598.644175231486</v>
      </c>
      <c r="N72" s="205">
        <f t="shared" si="105"/>
        <v>42258.384175231491</v>
      </c>
      <c r="O72" s="205">
        <f t="shared" si="105"/>
        <v>41918.124175231489</v>
      </c>
      <c r="P72" s="205">
        <f t="shared" si="105"/>
        <v>41577.864175231487</v>
      </c>
      <c r="Q72" s="205">
        <f t="shared" si="105"/>
        <v>41237.604175231492</v>
      </c>
      <c r="R72" s="205">
        <f t="shared" si="105"/>
        <v>40897.344175231483</v>
      </c>
      <c r="S72" s="205">
        <f t="shared" si="105"/>
        <v>40557.084175231488</v>
      </c>
      <c r="T72" s="205">
        <f t="shared" si="105"/>
        <v>40216.824175231486</v>
      </c>
      <c r="U72" s="205">
        <f t="shared" si="105"/>
        <v>39876.564175231484</v>
      </c>
      <c r="V72" s="205">
        <f t="shared" si="105"/>
        <v>39536.304175231489</v>
      </c>
      <c r="W72" s="205">
        <f t="shared" si="105"/>
        <v>39196.044175231487</v>
      </c>
      <c r="X72" s="205">
        <f t="shared" si="105"/>
        <v>38855.784175231485</v>
      </c>
      <c r="Y72" s="205">
        <f t="shared" si="105"/>
        <v>38515.524175231491</v>
      </c>
      <c r="Z72" s="205">
        <f t="shared" si="105"/>
        <v>38175.264175231488</v>
      </c>
      <c r="AA72" s="205">
        <f t="shared" si="105"/>
        <v>38390.675981306515</v>
      </c>
      <c r="AB72" s="205">
        <f t="shared" si="105"/>
        <v>38606.087787381533</v>
      </c>
      <c r="AC72" s="205">
        <f t="shared" si="105"/>
        <v>38821.49959345656</v>
      </c>
      <c r="AD72" s="205">
        <f t="shared" si="105"/>
        <v>39036.911399531586</v>
      </c>
      <c r="AE72" s="205">
        <f t="shared" si="105"/>
        <v>39252.323205606612</v>
      </c>
      <c r="AF72" s="205">
        <f t="shared" si="105"/>
        <v>39467.735011681638</v>
      </c>
      <c r="AG72" s="205">
        <f t="shared" si="105"/>
        <v>39683.146817756664</v>
      </c>
      <c r="AH72" s="205">
        <f t="shared" si="105"/>
        <v>39898.55862383169</v>
      </c>
      <c r="AI72" s="205">
        <f t="shared" si="105"/>
        <v>40113.970429906709</v>
      </c>
      <c r="AJ72" s="205">
        <f t="shared" si="105"/>
        <v>40329.382235981742</v>
      </c>
      <c r="AK72" s="205">
        <f t="shared" si="105"/>
        <v>40544.794042056761</v>
      </c>
      <c r="AL72" s="205">
        <f t="shared" si="105"/>
        <v>40760.205848131787</v>
      </c>
      <c r="AM72" s="205">
        <f t="shared" si="105"/>
        <v>40975.617654206813</v>
      </c>
      <c r="AN72" s="205">
        <f t="shared" si="105"/>
        <v>41191.029460281832</v>
      </c>
      <c r="AO72" s="205">
        <f t="shared" si="105"/>
        <v>41406.441266356866</v>
      </c>
      <c r="AP72" s="205">
        <f t="shared" si="105"/>
        <v>41621.853072431884</v>
      </c>
      <c r="AQ72" s="205">
        <f t="shared" si="105"/>
        <v>41837.264878506918</v>
      </c>
      <c r="AR72" s="205">
        <f t="shared" si="105"/>
        <v>42052.676684581937</v>
      </c>
      <c r="AS72" s="205">
        <f t="shared" si="105"/>
        <v>42268.088490656963</v>
      </c>
      <c r="AT72" s="205">
        <f t="shared" si="105"/>
        <v>42483.500296731989</v>
      </c>
      <c r="AU72" s="205">
        <f t="shared" si="105"/>
        <v>42698.912102807015</v>
      </c>
      <c r="AV72" s="205">
        <f t="shared" si="105"/>
        <v>42914.323908882041</v>
      </c>
      <c r="AW72" s="205">
        <f t="shared" si="105"/>
        <v>43129.73571495706</v>
      </c>
      <c r="AX72" s="205">
        <f t="shared" si="105"/>
        <v>43345.147521032093</v>
      </c>
      <c r="AY72" s="205">
        <f t="shared" si="105"/>
        <v>43560.559327107112</v>
      </c>
      <c r="AZ72" s="205">
        <f t="shared" si="105"/>
        <v>43775.971133182138</v>
      </c>
      <c r="BA72" s="205">
        <f t="shared" si="105"/>
        <v>43991.382939257164</v>
      </c>
      <c r="BB72" s="205">
        <f t="shared" si="105"/>
        <v>44206.79474533219</v>
      </c>
      <c r="BC72" s="205">
        <f t="shared" si="105"/>
        <v>44422.206551407216</v>
      </c>
      <c r="BD72" s="205">
        <f t="shared" si="105"/>
        <v>44637.618357482235</v>
      </c>
      <c r="BE72" s="205">
        <f t="shared" si="105"/>
        <v>44853.030163557269</v>
      </c>
      <c r="BF72" s="205">
        <f t="shared" si="105"/>
        <v>45068.441969632288</v>
      </c>
      <c r="BG72" s="205">
        <f t="shared" si="105"/>
        <v>45283.853775707314</v>
      </c>
      <c r="BH72" s="205">
        <f t="shared" si="105"/>
        <v>45499.26558178234</v>
      </c>
      <c r="BI72" s="205">
        <f t="shared" si="105"/>
        <v>45714.677387857366</v>
      </c>
      <c r="BJ72" s="205">
        <f t="shared" si="105"/>
        <v>45930.089193932392</v>
      </c>
      <c r="BK72" s="205">
        <f t="shared" si="105"/>
        <v>46145.501000007411</v>
      </c>
      <c r="BL72" s="205">
        <f t="shared" si="105"/>
        <v>46360.912806082437</v>
      </c>
      <c r="BM72" s="205">
        <f t="shared" si="105"/>
        <v>46576.324612157463</v>
      </c>
      <c r="BN72" s="205">
        <f t="shared" si="105"/>
        <v>47699.892233593971</v>
      </c>
      <c r="BO72" s="205">
        <f t="shared" si="105"/>
        <v>49731.61567039197</v>
      </c>
      <c r="BP72" s="205">
        <f t="shared" si="105"/>
        <v>51763.339107189953</v>
      </c>
      <c r="BQ72" s="205">
        <f t="shared" si="105"/>
        <v>53795.062543987944</v>
      </c>
      <c r="BR72" s="205">
        <f t="shared" si="105"/>
        <v>55826.785980785935</v>
      </c>
      <c r="BS72" s="205">
        <f t="shared" ref="BS72:DA72" si="106">SUM(BS59:BS71)</f>
        <v>57858.509417583926</v>
      </c>
      <c r="BT72" s="205">
        <f t="shared" si="106"/>
        <v>59890.232854381917</v>
      </c>
      <c r="BU72" s="205">
        <f t="shared" si="106"/>
        <v>61921.9562911799</v>
      </c>
      <c r="BV72" s="205">
        <f t="shared" si="106"/>
        <v>63953.679727977898</v>
      </c>
      <c r="BW72" s="205">
        <f t="shared" si="106"/>
        <v>65985.403164775897</v>
      </c>
      <c r="BX72" s="205">
        <f t="shared" si="106"/>
        <v>68017.12660157388</v>
      </c>
      <c r="BY72" s="205">
        <f t="shared" si="106"/>
        <v>70048.850038371864</v>
      </c>
      <c r="BZ72" s="205">
        <f t="shared" si="106"/>
        <v>72080.573475169862</v>
      </c>
      <c r="CA72" s="205">
        <f t="shared" si="106"/>
        <v>74112.296911967846</v>
      </c>
      <c r="CB72" s="205">
        <f t="shared" si="106"/>
        <v>76144.020348765829</v>
      </c>
      <c r="CC72" s="205">
        <f t="shared" si="106"/>
        <v>78175.743785563827</v>
      </c>
      <c r="CD72" s="205">
        <f t="shared" si="106"/>
        <v>80207.467222361825</v>
      </c>
      <c r="CE72" s="205">
        <f t="shared" si="106"/>
        <v>82239.190659159809</v>
      </c>
      <c r="CF72" s="205">
        <f t="shared" si="106"/>
        <v>84270.914095957807</v>
      </c>
      <c r="CG72" s="205">
        <f t="shared" si="106"/>
        <v>86302.637532755791</v>
      </c>
      <c r="CH72" s="205">
        <f t="shared" si="106"/>
        <v>88334.360969553789</v>
      </c>
      <c r="CI72" s="205">
        <f t="shared" si="106"/>
        <v>90366.084406351772</v>
      </c>
      <c r="CJ72" s="205">
        <f t="shared" si="106"/>
        <v>92397.807843149771</v>
      </c>
      <c r="CK72" s="205">
        <f t="shared" si="106"/>
        <v>94429.53127994774</v>
      </c>
      <c r="CL72" s="205">
        <f t="shared" si="106"/>
        <v>96461.254716745738</v>
      </c>
      <c r="CM72" s="205">
        <f t="shared" si="106"/>
        <v>98492.978153543721</v>
      </c>
      <c r="CN72" s="205">
        <f t="shared" si="106"/>
        <v>100524.70159034173</v>
      </c>
      <c r="CO72" s="205">
        <f t="shared" si="106"/>
        <v>102556.42502713972</v>
      </c>
      <c r="CP72" s="205">
        <f t="shared" si="106"/>
        <v>104588.14846393772</v>
      </c>
      <c r="CQ72" s="205">
        <f t="shared" si="106"/>
        <v>106619.87190073571</v>
      </c>
      <c r="CR72" s="205">
        <f t="shared" si="106"/>
        <v>102510.22249441399</v>
      </c>
      <c r="CS72" s="205">
        <f t="shared" si="106"/>
        <v>92259.200244972599</v>
      </c>
      <c r="CT72" s="205">
        <f t="shared" si="106"/>
        <v>82008.177995531194</v>
      </c>
      <c r="CU72" s="205">
        <f t="shared" si="106"/>
        <v>71757.155746089804</v>
      </c>
      <c r="CV72" s="205">
        <f t="shared" si="106"/>
        <v>61506.133496648399</v>
      </c>
      <c r="CW72" s="205">
        <f t="shared" si="106"/>
        <v>51255.111247206994</v>
      </c>
      <c r="CX72" s="205">
        <f t="shared" si="106"/>
        <v>41004.088997765597</v>
      </c>
      <c r="CY72" s="205">
        <f t="shared" si="106"/>
        <v>30753.0667483242</v>
      </c>
      <c r="CZ72" s="205">
        <f t="shared" si="106"/>
        <v>20502.044498882802</v>
      </c>
      <c r="DA72" s="205">
        <f t="shared" si="106"/>
        <v>10251.022249441403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17.639013272527578</v>
      </c>
      <c r="D108" s="213">
        <f>BU42</f>
        <v>-9.2569232525744614</v>
      </c>
      <c r="E108" s="213">
        <f>CR42</f>
        <v>-223.93686295617076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4.2401238739661773</v>
      </c>
      <c r="D109" s="213">
        <f t="shared" ref="D109:D120" si="108">BU43</f>
        <v>-0.44002599151833122</v>
      </c>
      <c r="E109" s="213">
        <f t="shared" ref="E109:E120" si="109">CR43</f>
        <v>-16.343822542109358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18.137751714399197</v>
      </c>
      <c r="D110" s="213">
        <f t="shared" si="108"/>
        <v>17.784021384230382</v>
      </c>
      <c r="E110" s="213">
        <f t="shared" si="109"/>
        <v>-177.74537273263542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-17364.72096289504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-0.7688370952543353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105.27204100881545</v>
      </c>
      <c r="D112" s="213">
        <f t="shared" si="108"/>
        <v>186.46101390589169</v>
      </c>
      <c r="E112" s="213">
        <f t="shared" si="109"/>
        <v>-1621.8100830246979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7.1953694760516473E-16</v>
      </c>
      <c r="D113" s="213">
        <f t="shared" si="108"/>
        <v>1.8386499311125855</v>
      </c>
      <c r="E113" s="213">
        <f t="shared" si="109"/>
        <v>-15.282285141715002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-15.790806151322307</v>
      </c>
      <c r="D114" s="213">
        <f t="shared" si="108"/>
        <v>-41.582456198482099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1943.1547785449407</v>
      </c>
      <c r="E115" s="213">
        <f t="shared" si="109"/>
        <v>-5551.8707958426876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81.878254117967572</v>
      </c>
      <c r="D117" s="213">
        <f t="shared" si="108"/>
        <v>-107.80636792199063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1.1512591161682636E-14</v>
      </c>
      <c r="D118" s="213">
        <f t="shared" si="108"/>
        <v>-4.5329768649516913</v>
      </c>
      <c r="E118" s="213">
        <f t="shared" si="109"/>
        <v>-138.14786636043164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4.0354282386714067</v>
      </c>
      <c r="D119" s="213">
        <f t="shared" si="108"/>
        <v>46.103723261332441</v>
      </c>
      <c r="E119" s="213">
        <f t="shared" si="109"/>
        <v>-2505.8851608409518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2016-05-04T14:24:10Z</dcterms:modified>
  <cp:category/>
</cp:coreProperties>
</file>