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7" l="1"/>
  <c r="J31" i="7"/>
  <c r="J30" i="1"/>
  <c r="J31" i="1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I83" i="12"/>
  <c r="I84" i="12"/>
  <c r="H84" i="12"/>
  <c r="R8" i="12"/>
  <c r="G41" i="1"/>
  <c r="G41" i="12"/>
  <c r="H95" i="12"/>
  <c r="L95" i="12"/>
  <c r="G42" i="1"/>
  <c r="G42" i="12"/>
  <c r="H96" i="12"/>
  <c r="L96" i="12"/>
  <c r="G43" i="1"/>
  <c r="G43" i="12"/>
  <c r="H97" i="12"/>
  <c r="L97" i="12"/>
  <c r="S8" i="12"/>
  <c r="H91" i="12"/>
  <c r="I91" i="12"/>
  <c r="G38" i="1"/>
  <c r="G38" i="12"/>
  <c r="H92" i="12"/>
  <c r="I92" i="12"/>
  <c r="G39" i="1"/>
  <c r="G39" i="12"/>
  <c r="H93" i="12"/>
  <c r="I93" i="12"/>
  <c r="G40" i="1"/>
  <c r="G40" i="12"/>
  <c r="H94" i="12"/>
  <c r="I94" i="12"/>
  <c r="I95" i="12"/>
  <c r="I96" i="12"/>
  <c r="I97" i="12"/>
  <c r="G44" i="1"/>
  <c r="G44" i="12"/>
  <c r="H98" i="12"/>
  <c r="I98" i="12"/>
  <c r="G45" i="1"/>
  <c r="G45" i="12"/>
  <c r="H99" i="12"/>
  <c r="I99" i="12"/>
  <c r="G46" i="1"/>
  <c r="G46" i="12"/>
  <c r="H100" i="12"/>
  <c r="I100" i="12"/>
  <c r="G47" i="1"/>
  <c r="G47" i="12"/>
  <c r="H101" i="12"/>
  <c r="I101" i="12"/>
  <c r="G48" i="1"/>
  <c r="G48" i="12"/>
  <c r="H102" i="12"/>
  <c r="I102" i="12"/>
  <c r="G49" i="1"/>
  <c r="G49" i="12"/>
  <c r="H103" i="12"/>
  <c r="I103" i="12"/>
  <c r="G50" i="1"/>
  <c r="G50" i="12"/>
  <c r="H104" i="12"/>
  <c r="I104" i="12"/>
  <c r="G51" i="1"/>
  <c r="G51" i="12"/>
  <c r="H105" i="12"/>
  <c r="I105" i="12"/>
  <c r="G52" i="1"/>
  <c r="G52" i="12"/>
  <c r="H106" i="12"/>
  <c r="I106" i="12"/>
  <c r="G53" i="1"/>
  <c r="G53" i="12"/>
  <c r="H107" i="12"/>
  <c r="I107" i="12"/>
  <c r="G54" i="1"/>
  <c r="G54" i="12"/>
  <c r="H108" i="12"/>
  <c r="I108" i="12"/>
  <c r="G55" i="1"/>
  <c r="G55" i="12"/>
  <c r="H109" i="12"/>
  <c r="I109" i="12"/>
  <c r="G56" i="1"/>
  <c r="G56" i="12"/>
  <c r="H110" i="12"/>
  <c r="I110" i="12"/>
  <c r="G57" i="1"/>
  <c r="G57" i="12"/>
  <c r="H111" i="12"/>
  <c r="I111" i="12"/>
  <c r="G58" i="1"/>
  <c r="G58" i="12"/>
  <c r="H112" i="12"/>
  <c r="I112" i="12"/>
  <c r="G59" i="1"/>
  <c r="G59" i="12"/>
  <c r="H113" i="12"/>
  <c r="I113" i="12"/>
  <c r="G60" i="1"/>
  <c r="G60" i="12"/>
  <c r="H114" i="12"/>
  <c r="I114" i="12"/>
  <c r="G61" i="1"/>
  <c r="G61" i="12"/>
  <c r="H115" i="12"/>
  <c r="I115" i="12"/>
  <c r="G62" i="1"/>
  <c r="G62" i="12"/>
  <c r="H116" i="12"/>
  <c r="I116" i="12"/>
  <c r="G63" i="1"/>
  <c r="G63" i="12"/>
  <c r="H117" i="12"/>
  <c r="I117" i="12"/>
  <c r="G64" i="1"/>
  <c r="G64" i="12"/>
  <c r="H118" i="12"/>
  <c r="I118" i="12"/>
  <c r="I119" i="12"/>
  <c r="H124" i="12"/>
  <c r="I124" i="12"/>
  <c r="I30" i="12"/>
  <c r="I32" i="12"/>
  <c r="H125" i="12"/>
  <c r="I128" i="12"/>
  <c r="I131" i="12"/>
  <c r="J95" i="12"/>
  <c r="M95" i="12"/>
  <c r="J96" i="12"/>
  <c r="M96" i="12"/>
  <c r="J97" i="12"/>
  <c r="M97" i="12"/>
  <c r="T8" i="12"/>
  <c r="R9" i="12"/>
  <c r="S9" i="12"/>
  <c r="J6" i="12"/>
  <c r="M6" i="12"/>
  <c r="J7" i="12"/>
  <c r="M7" i="12"/>
  <c r="T9" i="12"/>
  <c r="R10" i="12"/>
  <c r="S10" i="12"/>
  <c r="T10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L98" i="12"/>
  <c r="S12" i="12"/>
  <c r="J11" i="12"/>
  <c r="M11" i="12"/>
  <c r="J98" i="12"/>
  <c r="M98" i="12"/>
  <c r="T12" i="12"/>
  <c r="R13" i="12"/>
  <c r="L99" i="12"/>
  <c r="L100" i="12"/>
  <c r="L101" i="12"/>
  <c r="S13" i="12"/>
  <c r="J99" i="12"/>
  <c r="M99" i="12"/>
  <c r="J100" i="12"/>
  <c r="M100" i="12"/>
  <c r="J101" i="12"/>
  <c r="M101" i="12"/>
  <c r="T13" i="12"/>
  <c r="R14" i="12"/>
  <c r="L102" i="12"/>
  <c r="S14" i="12"/>
  <c r="J102" i="12"/>
  <c r="M102" i="12"/>
  <c r="T14" i="12"/>
  <c r="R15" i="12"/>
  <c r="L105" i="12"/>
  <c r="S15" i="12"/>
  <c r="J105" i="12"/>
  <c r="M105" i="12"/>
  <c r="T15" i="12"/>
  <c r="R16" i="12"/>
  <c r="S16" i="12"/>
  <c r="T16" i="12"/>
  <c r="R17" i="12"/>
  <c r="L103" i="12"/>
  <c r="S17" i="12"/>
  <c r="J103" i="12"/>
  <c r="M103" i="12"/>
  <c r="T17" i="12"/>
  <c r="R18" i="12"/>
  <c r="S18" i="12"/>
  <c r="J26" i="12"/>
  <c r="M26" i="12"/>
  <c r="T18" i="12"/>
  <c r="R19" i="12"/>
  <c r="S19" i="12"/>
  <c r="T19" i="12"/>
  <c r="R20" i="12"/>
  <c r="L104" i="12"/>
  <c r="S20" i="12"/>
  <c r="J104" i="12"/>
  <c r="M104" i="12"/>
  <c r="T20" i="12"/>
  <c r="R21" i="12"/>
  <c r="L106" i="12"/>
  <c r="L107" i="12"/>
  <c r="S21" i="12"/>
  <c r="H12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L30" i="12"/>
  <c r="L32" i="12"/>
  <c r="H126" i="12"/>
  <c r="L128" i="12"/>
  <c r="L127" i="12"/>
  <c r="J33" i="12"/>
  <c r="J106" i="12"/>
  <c r="M106" i="12"/>
  <c r="J107" i="12"/>
  <c r="M107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/>
  <c r="H124" i="1"/>
  <c r="I124" i="1"/>
  <c r="I30" i="1"/>
  <c r="I32" i="1"/>
  <c r="H125" i="1"/>
  <c r="I128" i="1"/>
  <c r="I131" i="1"/>
  <c r="H12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4" i="1"/>
  <c r="L30" i="1"/>
  <c r="L32" i="1"/>
  <c r="H126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37" i="7"/>
  <c r="H91" i="7"/>
  <c r="I91" i="7"/>
  <c r="G38" i="7"/>
  <c r="H92" i="7"/>
  <c r="I92" i="7"/>
  <c r="G39" i="7"/>
  <c r="H93" i="7"/>
  <c r="I93" i="7"/>
  <c r="G40" i="7"/>
  <c r="H94" i="7"/>
  <c r="I94" i="7"/>
  <c r="G41" i="7"/>
  <c r="H95" i="7"/>
  <c r="I95" i="7"/>
  <c r="G42" i="7"/>
  <c r="H96" i="7"/>
  <c r="I96" i="7"/>
  <c r="G43" i="7"/>
  <c r="H97" i="7"/>
  <c r="I97" i="7"/>
  <c r="G44" i="7"/>
  <c r="H98" i="7"/>
  <c r="I98" i="7"/>
  <c r="G45" i="7"/>
  <c r="H99" i="7"/>
  <c r="I99" i="7"/>
  <c r="G46" i="7"/>
  <c r="H100" i="7"/>
  <c r="I100" i="7"/>
  <c r="G47" i="7"/>
  <c r="H101" i="7"/>
  <c r="I101" i="7"/>
  <c r="G48" i="7"/>
  <c r="H102" i="7"/>
  <c r="I102" i="7"/>
  <c r="G49" i="7"/>
  <c r="H103" i="7"/>
  <c r="I103" i="7"/>
  <c r="G50" i="7"/>
  <c r="H104" i="7"/>
  <c r="I104" i="7"/>
  <c r="G51" i="7"/>
  <c r="H105" i="7"/>
  <c r="I105" i="7"/>
  <c r="G52" i="7"/>
  <c r="H106" i="7"/>
  <c r="I106" i="7"/>
  <c r="G53" i="7"/>
  <c r="H107" i="7"/>
  <c r="I107" i="7"/>
  <c r="G54" i="7"/>
  <c r="H108" i="7"/>
  <c r="I108" i="7"/>
  <c r="G55" i="7"/>
  <c r="H109" i="7"/>
  <c r="I109" i="7"/>
  <c r="G56" i="7"/>
  <c r="H110" i="7"/>
  <c r="I110" i="7"/>
  <c r="G57" i="7"/>
  <c r="H111" i="7"/>
  <c r="I111" i="7"/>
  <c r="G58" i="7"/>
  <c r="H112" i="7"/>
  <c r="I112" i="7"/>
  <c r="G59" i="7"/>
  <c r="H113" i="7"/>
  <c r="I113" i="7"/>
  <c r="G60" i="7"/>
  <c r="H114" i="7"/>
  <c r="I114" i="7"/>
  <c r="G61" i="7"/>
  <c r="H115" i="7"/>
  <c r="I115" i="7"/>
  <c r="G62" i="7"/>
  <c r="H116" i="7"/>
  <c r="I116" i="7"/>
  <c r="G63" i="7"/>
  <c r="H117" i="7"/>
  <c r="I117" i="7"/>
  <c r="G64" i="7"/>
  <c r="H118" i="7"/>
  <c r="I118" i="7"/>
  <c r="I119" i="7"/>
  <c r="H124" i="7"/>
  <c r="I124" i="7"/>
  <c r="I30" i="7"/>
  <c r="I32" i="7"/>
  <c r="H125" i="7"/>
  <c r="I128" i="7"/>
  <c r="I131" i="7"/>
  <c r="H127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30" i="7"/>
  <c r="L32" i="7"/>
  <c r="H126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G37" i="8"/>
  <c r="H91" i="8"/>
  <c r="I91" i="8"/>
  <c r="G38" i="8"/>
  <c r="H92" i="8"/>
  <c r="I92" i="8"/>
  <c r="G39" i="8"/>
  <c r="H93" i="8"/>
  <c r="I93" i="8"/>
  <c r="G40" i="8"/>
  <c r="H94" i="8"/>
  <c r="I94" i="8"/>
  <c r="G41" i="8"/>
  <c r="H95" i="8"/>
  <c r="I95" i="8"/>
  <c r="G42" i="8"/>
  <c r="H96" i="8"/>
  <c r="I96" i="8"/>
  <c r="G43" i="8"/>
  <c r="H97" i="8"/>
  <c r="I97" i="8"/>
  <c r="G44" i="8"/>
  <c r="H98" i="8"/>
  <c r="I98" i="8"/>
  <c r="G45" i="8"/>
  <c r="H99" i="8"/>
  <c r="I99" i="8"/>
  <c r="G46" i="8"/>
  <c r="H100" i="8"/>
  <c r="I100" i="8"/>
  <c r="G47" i="8"/>
  <c r="H101" i="8"/>
  <c r="I101" i="8"/>
  <c r="G48" i="8"/>
  <c r="H102" i="8"/>
  <c r="I102" i="8"/>
  <c r="G49" i="8"/>
  <c r="H103" i="8"/>
  <c r="I103" i="8"/>
  <c r="G50" i="8"/>
  <c r="H104" i="8"/>
  <c r="I104" i="8"/>
  <c r="G51" i="8"/>
  <c r="H105" i="8"/>
  <c r="I105" i="8"/>
  <c r="G52" i="8"/>
  <c r="H106" i="8"/>
  <c r="I106" i="8"/>
  <c r="G53" i="8"/>
  <c r="H107" i="8"/>
  <c r="I107" i="8"/>
  <c r="G54" i="8"/>
  <c r="H108" i="8"/>
  <c r="I108" i="8"/>
  <c r="G55" i="8"/>
  <c r="H109" i="8"/>
  <c r="I109" i="8"/>
  <c r="G56" i="8"/>
  <c r="H110" i="8"/>
  <c r="I110" i="8"/>
  <c r="G57" i="8"/>
  <c r="H111" i="8"/>
  <c r="I111" i="8"/>
  <c r="G58" i="8"/>
  <c r="H112" i="8"/>
  <c r="I112" i="8"/>
  <c r="G59" i="8"/>
  <c r="H113" i="8"/>
  <c r="I113" i="8"/>
  <c r="G60" i="8"/>
  <c r="H114" i="8"/>
  <c r="I114" i="8"/>
  <c r="G61" i="8"/>
  <c r="H115" i="8"/>
  <c r="I115" i="8"/>
  <c r="G62" i="8"/>
  <c r="H116" i="8"/>
  <c r="I116" i="8"/>
  <c r="G63" i="8"/>
  <c r="H117" i="8"/>
  <c r="I117" i="8"/>
  <c r="G64" i="8"/>
  <c r="H118" i="8"/>
  <c r="I118" i="8"/>
  <c r="I119" i="8"/>
  <c r="H124" i="8"/>
  <c r="I124" i="8"/>
  <c r="I30" i="8"/>
  <c r="I32" i="8"/>
  <c r="H125" i="8"/>
  <c r="I128" i="8"/>
  <c r="I131" i="8"/>
  <c r="H127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4" i="8"/>
  <c r="L30" i="8"/>
  <c r="L32" i="8"/>
  <c r="H126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B83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24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24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1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B119" i="8"/>
  <c r="B128" i="8"/>
  <c r="K128" i="8"/>
  <c r="B125" i="8"/>
  <c r="B126" i="8"/>
  <c r="B127" i="8"/>
  <c r="L126" i="8"/>
  <c r="L125" i="8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B119" i="7"/>
  <c r="B128" i="7"/>
  <c r="K128" i="7"/>
  <c r="B125" i="7"/>
  <c r="B126" i="7"/>
  <c r="B127" i="7"/>
  <c r="L126" i="7"/>
  <c r="L125" i="7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B119" i="12"/>
  <c r="B128" i="12"/>
  <c r="K128" i="12"/>
  <c r="B125" i="12"/>
  <c r="B126" i="12"/>
  <c r="B127" i="12"/>
  <c r="L126" i="12"/>
  <c r="L125" i="12"/>
  <c r="L130" i="8"/>
  <c r="L129" i="8"/>
  <c r="B130" i="8"/>
  <c r="B129" i="8"/>
  <c r="K129" i="8"/>
  <c r="K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127" i="8"/>
  <c r="L130" i="7"/>
  <c r="L129" i="7"/>
  <c r="B130" i="7"/>
  <c r="B129" i="7"/>
  <c r="K129" i="7"/>
  <c r="K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127" i="7"/>
  <c r="L130" i="12"/>
  <c r="L129" i="12"/>
  <c r="B130" i="12"/>
  <c r="B129" i="12"/>
  <c r="K129" i="12"/>
  <c r="K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127" i="12"/>
  <c r="J108" i="12"/>
  <c r="J109" i="12"/>
  <c r="J110" i="12"/>
  <c r="J111" i="12"/>
  <c r="J112" i="12"/>
  <c r="J113" i="12"/>
  <c r="J114" i="12"/>
  <c r="J115" i="12"/>
  <c r="J116" i="12"/>
  <c r="J117" i="12"/>
  <c r="J118" i="12"/>
  <c r="B83" i="1"/>
  <c r="B91" i="1"/>
  <c r="K91" i="1"/>
  <c r="B92" i="1"/>
  <c r="K92" i="1"/>
  <c r="B93" i="1"/>
  <c r="K93" i="1"/>
  <c r="B94" i="1"/>
  <c r="K94" i="1"/>
  <c r="B95" i="1"/>
  <c r="K95" i="1"/>
  <c r="B96" i="1"/>
  <c r="K96" i="1"/>
  <c r="B97" i="1"/>
  <c r="K97" i="1"/>
  <c r="B98" i="1"/>
  <c r="K98" i="1"/>
  <c r="B99" i="1"/>
  <c r="K99" i="1"/>
  <c r="B100" i="1"/>
  <c r="K100" i="1"/>
  <c r="B101" i="1"/>
  <c r="K101" i="1"/>
  <c r="B102" i="1"/>
  <c r="K102" i="1"/>
  <c r="B103" i="1"/>
  <c r="K103" i="1"/>
  <c r="B104" i="1"/>
  <c r="K104" i="1"/>
  <c r="B105" i="1"/>
  <c r="K105" i="1"/>
  <c r="B106" i="1"/>
  <c r="K106" i="1"/>
  <c r="B107" i="1"/>
  <c r="K107" i="1"/>
  <c r="B108" i="1"/>
  <c r="K108" i="1"/>
  <c r="B109" i="1"/>
  <c r="K109" i="1"/>
  <c r="B110" i="1"/>
  <c r="K110" i="1"/>
  <c r="B111" i="1"/>
  <c r="K111" i="1"/>
  <c r="B112" i="1"/>
  <c r="K112" i="1"/>
  <c r="B113" i="1"/>
  <c r="K113" i="1"/>
  <c r="B114" i="1"/>
  <c r="K114" i="1"/>
  <c r="B115" i="1"/>
  <c r="K115" i="1"/>
  <c r="B116" i="1"/>
  <c r="K116" i="1"/>
  <c r="B117" i="1"/>
  <c r="K117" i="1"/>
  <c r="B118" i="1"/>
  <c r="K118" i="1"/>
  <c r="B124" i="1"/>
  <c r="B125" i="1"/>
  <c r="L125" i="1"/>
  <c r="B119" i="1"/>
  <c r="B128" i="1"/>
  <c r="K128" i="1"/>
  <c r="B126" i="1"/>
  <c r="L126" i="1"/>
  <c r="B127" i="1"/>
  <c r="L130" i="1"/>
  <c r="L129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130" i="1"/>
  <c r="B129" i="1"/>
  <c r="B75" i="1"/>
  <c r="L75" i="12"/>
  <c r="H83" i="8"/>
  <c r="I83" i="8"/>
  <c r="I84" i="8"/>
  <c r="B84" i="8"/>
  <c r="H84" i="8"/>
  <c r="M20" i="8"/>
  <c r="M11" i="8"/>
  <c r="J98" i="8"/>
  <c r="M98" i="8"/>
  <c r="M21" i="8"/>
  <c r="M22" i="8"/>
  <c r="M23" i="8"/>
  <c r="M24" i="8"/>
  <c r="J106" i="8"/>
  <c r="M106" i="8"/>
  <c r="J107" i="8"/>
  <c r="M107" i="8"/>
  <c r="H83" i="7"/>
  <c r="I83" i="7"/>
  <c r="I84" i="7"/>
  <c r="B84" i="7"/>
  <c r="H84" i="7"/>
  <c r="M20" i="7"/>
  <c r="M11" i="7"/>
  <c r="J98" i="7"/>
  <c r="M98" i="7"/>
  <c r="M21" i="7"/>
  <c r="M22" i="7"/>
  <c r="M23" i="7"/>
  <c r="M24" i="7"/>
  <c r="J106" i="7"/>
  <c r="M106" i="7"/>
  <c r="J107" i="7"/>
  <c r="M107" i="7"/>
  <c r="B84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H83" i="1"/>
  <c r="I83" i="1"/>
  <c r="I84" i="1"/>
  <c r="B84" i="1"/>
  <c r="H84" i="1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22" i="1"/>
  <c r="K26" i="1"/>
  <c r="K23" i="1"/>
  <c r="K24" i="1"/>
  <c r="L6" i="1"/>
  <c r="L7" i="1"/>
  <c r="L8" i="1"/>
  <c r="L20" i="1"/>
  <c r="L11" i="1"/>
  <c r="K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127" i="1"/>
  <c r="M20" i="1"/>
  <c r="M11" i="1"/>
  <c r="J98" i="1"/>
  <c r="M98" i="1"/>
  <c r="M21" i="1"/>
  <c r="M22" i="1"/>
  <c r="M23" i="1"/>
  <c r="M24" i="1"/>
  <c r="J106" i="1"/>
  <c r="M106" i="1"/>
  <c r="J107" i="1"/>
  <c r="M107" i="1"/>
  <c r="M18" i="1"/>
  <c r="M19" i="1"/>
  <c r="M25" i="1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M6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M26" i="7"/>
  <c r="AA26" i="7"/>
  <c r="M27" i="7"/>
  <c r="AA27" i="7"/>
  <c r="M28" i="7"/>
  <c r="AA28" i="7"/>
  <c r="M29" i="7"/>
  <c r="AA29" i="7"/>
  <c r="M8" i="7"/>
  <c r="M7" i="7"/>
  <c r="M9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M26" i="8"/>
  <c r="AE26" i="8"/>
  <c r="M27" i="8"/>
  <c r="AE27" i="8"/>
  <c r="M28" i="8"/>
  <c r="AE28" i="8"/>
  <c r="M29" i="8"/>
  <c r="AE29" i="8"/>
  <c r="M7" i="8"/>
  <c r="Y7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M9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M6" i="1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M26" i="1"/>
  <c r="AE26" i="1"/>
  <c r="M27" i="1"/>
  <c r="AE27" i="1"/>
  <c r="M28" i="1"/>
  <c r="AE28" i="1"/>
  <c r="M29" i="1"/>
  <c r="AE29" i="1"/>
  <c r="M7" i="1"/>
  <c r="Y7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M9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I85" i="9"/>
  <c r="M99" i="8"/>
  <c r="M100" i="8"/>
  <c r="M101" i="8"/>
  <c r="I78" i="9"/>
  <c r="M108" i="8"/>
  <c r="M103" i="8"/>
  <c r="I82" i="9"/>
  <c r="M105" i="8"/>
  <c r="M102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M91" i="7"/>
  <c r="M92" i="7"/>
  <c r="M93" i="7"/>
  <c r="M94" i="7"/>
  <c r="H76" i="9"/>
  <c r="M105" i="7"/>
  <c r="M102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<sst xmlns="http://schemas.openxmlformats.org/spreadsheetml/2006/main" count="790" uniqueCount="145">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</sst>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456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0.0234666874221669</c:v>
                </c:pt>
                <c:pt idx="2" formatCode="0.0%">
                  <c:v>0.0234666874221669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0.0249943617683686</c:v>
                </c:pt>
                <c:pt idx="2" formatCode="0.0%">
                  <c:v>0.0249943617683686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0.192815044520548</c:v>
                </c:pt>
                <c:pt idx="2" formatCode="0.0%">
                  <c:v>0.192815044520548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0.0110737252953876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0.0111713246968066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0.198577512885177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0.589584081070984</c:v>
                </c:pt>
                <c:pt idx="2" formatCode="0.0%">
                  <c:v>0.391236095160937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781544"/>
        <c:axId val="1819223656"/>
      </c:barChart>
      <c:catAx>
        <c:axId val="-201578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8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0.186328170490276</c:v>
                </c:pt>
                <c:pt idx="2">
                  <c:v>0.186328170490276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0.0698730639338535</c:v>
                </c:pt>
                <c:pt idx="2">
                  <c:v>0.0671613444828466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0.0186328170490276</c:v>
                </c:pt>
                <c:pt idx="2">
                  <c:v>0.0186328170490276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0.0151391638523349</c:v>
                </c:pt>
                <c:pt idx="2">
                  <c:v>0.0151391638523349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0.0279492255735414</c:v>
                </c:pt>
                <c:pt idx="2">
                  <c:v>0.0295762572441455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0.200885058809829</c:v>
                </c:pt>
                <c:pt idx="2">
                  <c:v>0.200885058809829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0.0291137766391056</c:v>
                </c:pt>
                <c:pt idx="2">
                  <c:v>0.0308086012959849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0.223593804588331</c:v>
                </c:pt>
                <c:pt idx="2">
                  <c:v>0.223593804588331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0.0887387911959939</c:v>
                </c:pt>
                <c:pt idx="2">
                  <c:v>0.0887387911959939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0.139746127867707</c:v>
                </c:pt>
                <c:pt idx="2">
                  <c:v>0.139746127867707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27864"/>
        <c:axId val="-2110003112"/>
      </c:barChart>
      <c:catAx>
        <c:axId val="18175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00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00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2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0.10407838243101</c:v>
                </c:pt>
                <c:pt idx="2">
                  <c:v>0.10407838243101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0.0372540071341424</c:v>
                </c:pt>
                <c:pt idx="2">
                  <c:v>0.0370160679797566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0.0111762021402427</c:v>
                </c:pt>
                <c:pt idx="2">
                  <c:v>0.0111762021402427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0.0167643032103641</c:v>
                </c:pt>
                <c:pt idx="2">
                  <c:v>0.0171069355926795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0.0279405053506068</c:v>
                </c:pt>
                <c:pt idx="2">
                  <c:v>0.0279405053506068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0.00201171638524369</c:v>
                </c:pt>
                <c:pt idx="2">
                  <c:v>0.00205283227112154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0.352050367417645</c:v>
                </c:pt>
                <c:pt idx="2">
                  <c:v>0.352050367417645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0.291978280913841</c:v>
                </c:pt>
                <c:pt idx="2">
                  <c:v>0.291978280913841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0.0354844417952706</c:v>
                </c:pt>
                <c:pt idx="2">
                  <c:v>0.0354844417952706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0.0419107580259102</c:v>
                </c:pt>
                <c:pt idx="2">
                  <c:v>0.0419107580259102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65272"/>
        <c:axId val="1834657672"/>
      </c:barChart>
      <c:catAx>
        <c:axId val="18346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6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6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0.0404022266115999</c:v>
                </c:pt>
                <c:pt idx="2">
                  <c:v>0.0404022266115999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0.0272939486442808</c:v>
                </c:pt>
                <c:pt idx="2">
                  <c:v>0.0272939486442808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0.0337583049021368</c:v>
                </c:pt>
                <c:pt idx="2">
                  <c:v>0.0337583049021368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0.172382833542826</c:v>
                </c:pt>
                <c:pt idx="2">
                  <c:v>0.172382833542826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0.726162686299156</c:v>
                </c:pt>
                <c:pt idx="2">
                  <c:v>0.726162686299156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55624"/>
        <c:axId val="2104642152"/>
      </c:barChart>
      <c:catAx>
        <c:axId val="21046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4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5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984.254455906166</c:v>
                </c:pt>
                <c:pt idx="5">
                  <c:v>2725.064093102438</c:v>
                </c:pt>
                <c:pt idx="6">
                  <c:v>1815.30444486413</c:v>
                </c:pt>
                <c:pt idx="7">
                  <c:v>1518.258424958084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1647.090825931874</c:v>
                </c:pt>
                <c:pt idx="6">
                  <c:v>25640.28320324685</c:v>
                </c:pt>
                <c:pt idx="7">
                  <c:v>10114.40687060836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119.1850081059545</c:v>
                </c:pt>
                <c:pt idx="5">
                  <c:v>570.4354852515507</c:v>
                </c:pt>
                <c:pt idx="6">
                  <c:v>1656.364147132637</c:v>
                </c:pt>
                <c:pt idx="7">
                  <c:v>2032.202121774313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  <c:pt idx="4">
                  <c:v>1285.714285714286</c:v>
                </c:pt>
                <c:pt idx="5">
                  <c:v>9548.294155185532</c:v>
                </c:pt>
                <c:pt idx="6">
                  <c:v>28191.0224579909</c:v>
                </c:pt>
                <c:pt idx="7">
                  <c:v>32698.90447010891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7428.571428571428</c:v>
                </c:pt>
                <c:pt idx="5">
                  <c:v>4960.0</c:v>
                </c:pt>
                <c:pt idx="6">
                  <c:v>21942.85714285714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75600.0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14916.0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8708.57142857143</c:v>
                </c:pt>
                <c:pt idx="7">
                  <c:v>62700.0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23108.57142857143</c:v>
                </c:pt>
                <c:pt idx="5">
                  <c:v>22020.0</c:v>
                </c:pt>
                <c:pt idx="6">
                  <c:v>0.0</c:v>
                </c:pt>
                <c:pt idx="7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13714.28571428571</c:v>
                </c:pt>
                <c:pt idx="7">
                  <c:v>26040.0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54344"/>
        <c:axId val="-20079177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24062.6463840672</c:v>
                </c:pt>
                <c:pt idx="5" formatCode="#,##0">
                  <c:v>24062.6463840672</c:v>
                </c:pt>
                <c:pt idx="6" formatCode="#,##0">
                  <c:v>24062.6463840672</c:v>
                </c:pt>
                <c:pt idx="7" formatCode="#,##0">
                  <c:v>24062.64638406721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39641.31305073387</c:v>
                </c:pt>
                <c:pt idx="5" formatCode="#,##0">
                  <c:v>39641.31305073387</c:v>
                </c:pt>
                <c:pt idx="6" formatCode="#,##0">
                  <c:v>39641.31305073387</c:v>
                </c:pt>
                <c:pt idx="7" formatCode="#,##0">
                  <c:v>39641.31305073388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67385.31305073386</c:v>
                </c:pt>
                <c:pt idx="5" formatCode="#,##0">
                  <c:v>67385.31305073386</c:v>
                </c:pt>
                <c:pt idx="6" formatCode="#,##0">
                  <c:v>67385.31305073386</c:v>
                </c:pt>
                <c:pt idx="7" formatCode="#,##0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54344"/>
        <c:axId val="-2007917704"/>
      </c:lineChart>
      <c:catAx>
        <c:axId val="-20177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91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1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166</c:v>
                </c:pt>
                <c:pt idx="2">
                  <c:v>25314.28571428571</c:v>
                </c:pt>
                <c:pt idx="3">
                  <c:v>10032.0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1285.714285714286</c:v>
                </c:pt>
                <c:pt idx="1">
                  <c:v>9750.0</c:v>
                </c:pt>
                <c:pt idx="2">
                  <c:v>28457.14285714285</c:v>
                </c:pt>
                <c:pt idx="3">
                  <c:v>32750.0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241768"/>
        <c:axId val="-20122498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67385.31305073386</c:v>
                </c:pt>
                <c:pt idx="1">
                  <c:v>67385.31305073386</c:v>
                </c:pt>
                <c:pt idx="2">
                  <c:v>67385.31305073386</c:v>
                </c:pt>
                <c:pt idx="3">
                  <c:v>67385.31305073387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41768"/>
        <c:axId val="-2012249880"/>
      </c:lineChart>
      <c:catAx>
        <c:axId val="-201224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24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24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498456"/>
        <c:axId val="183449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39641.31305073387</c:v>
                </c:pt>
                <c:pt idx="1">
                  <c:v>39641.31305073387</c:v>
                </c:pt>
                <c:pt idx="2">
                  <c:v>39641.31305073387</c:v>
                </c:pt>
                <c:pt idx="3">
                  <c:v>39641.31305073388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498456"/>
        <c:axId val="1834494360"/>
      </c:lineChart>
      <c:catAx>
        <c:axId val="1834498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49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9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0.280190564788116</c:v>
                </c:pt>
                <c:pt idx="2">
                  <c:v>0.280190564788116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0.292249778011231</c:v>
                </c:pt>
                <c:pt idx="2">
                  <c:v>0.292249778011231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0.297367933942483</c:v>
                </c:pt>
                <c:pt idx="2">
                  <c:v>0.337140962651253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0.13019172325817</c:v>
                </c:pt>
                <c:pt idx="2">
                  <c:v>0.0863925995716754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86856"/>
        <c:axId val="2105244616"/>
      </c:barChart>
      <c:catAx>
        <c:axId val="21024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24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24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0.152193530520215</c:v>
                </c:pt>
                <c:pt idx="2">
                  <c:v>0.152193530520215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0.249213928030744</c:v>
                </c:pt>
                <c:pt idx="2">
                  <c:v>0.249213928030744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0.282706416676371</c:v>
                </c:pt>
                <c:pt idx="2">
                  <c:v>0.282706416676371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0.0919924298954638</c:v>
                </c:pt>
                <c:pt idx="2">
                  <c:v>0.123046175527513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0.0651498572932606</c:v>
                </c:pt>
                <c:pt idx="2">
                  <c:v>0.0347062485376877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91544"/>
        <c:axId val="2104600280"/>
      </c:barChart>
      <c:catAx>
        <c:axId val="21024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0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9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0.0695524780741323</c:v>
                </c:pt>
                <c:pt idx="2">
                  <c:v>0.0695524780741323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0.0521556099877993</c:v>
                </c:pt>
                <c:pt idx="2">
                  <c:v>0.0521556099877993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0.648782928666486</c:v>
                </c:pt>
                <c:pt idx="2">
                  <c:v>0.666166155145251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0.0277661166378234</c:v>
                </c:pt>
                <c:pt idx="2">
                  <c:v>0.010528699272866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03288"/>
        <c:axId val="2104578248"/>
      </c:barChart>
      <c:catAx>
        <c:axId val="210460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5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57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0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0.469343094479113</c:v>
                </c:pt>
                <c:pt idx="2">
                  <c:v>0.469343094479113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0.489543305201412</c:v>
                </c:pt>
                <c:pt idx="2">
                  <c:v>0.489543305201413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0.255002797323439</c:v>
                </c:pt>
                <c:pt idx="2">
                  <c:v>0.208091245625467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-0.489543305201413</c:v>
                </c:pt>
                <c:pt idx="2">
                  <c:v>-0.166977645305992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33512"/>
        <c:axId val="2103028904"/>
      </c:barChart>
      <c:catAx>
        <c:axId val="21030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3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0.0804572140188578</c:v>
                </c:pt>
                <c:pt idx="2" formatCode="0.0%">
                  <c:v>0.0804572140188578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0.0602583383739548</c:v>
                </c:pt>
                <c:pt idx="2" formatCode="0.0%">
                  <c:v>0.0602583383739548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0.0675951076320939</c:v>
                </c:pt>
                <c:pt idx="2" formatCode="0.0%">
                  <c:v>0.0282454016425924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0.0944098360596533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0.0160321960464952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0.280633808810954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0.543166725493684</c:v>
                </c:pt>
                <c:pt idx="2" formatCode="0.0%">
                  <c:v>0.289352581196457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53176"/>
        <c:axId val="1819093448"/>
      </c:barChart>
      <c:catAx>
        <c:axId val="-20159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5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984.254455906166</c:v>
                </c:pt>
                <c:pt idx="27">
                  <c:v>984.254455906166</c:v>
                </c:pt>
                <c:pt idx="28">
                  <c:v>984.254455906166</c:v>
                </c:pt>
                <c:pt idx="29">
                  <c:v>984.254455906166</c:v>
                </c:pt>
                <c:pt idx="30">
                  <c:v>984.254455906166</c:v>
                </c:pt>
                <c:pt idx="31">
                  <c:v>984.254455906166</c:v>
                </c:pt>
                <c:pt idx="32">
                  <c:v>984.254455906166</c:v>
                </c:pt>
                <c:pt idx="33">
                  <c:v>984.254455906166</c:v>
                </c:pt>
                <c:pt idx="34">
                  <c:v>984.254455906166</c:v>
                </c:pt>
                <c:pt idx="35">
                  <c:v>984.254455906166</c:v>
                </c:pt>
                <c:pt idx="36">
                  <c:v>984.254455906166</c:v>
                </c:pt>
                <c:pt idx="37">
                  <c:v>984.254455906166</c:v>
                </c:pt>
                <c:pt idx="38">
                  <c:v>984.254455906166</c:v>
                </c:pt>
                <c:pt idx="39">
                  <c:v>984.254455906166</c:v>
                </c:pt>
                <c:pt idx="40">
                  <c:v>984.254455906166</c:v>
                </c:pt>
                <c:pt idx="41">
                  <c:v>984.254455906166</c:v>
                </c:pt>
                <c:pt idx="42">
                  <c:v>984.254455906166</c:v>
                </c:pt>
                <c:pt idx="43">
                  <c:v>984.254455906166</c:v>
                </c:pt>
                <c:pt idx="44">
                  <c:v>984.254455906166</c:v>
                </c:pt>
                <c:pt idx="45">
                  <c:v>984.254455906166</c:v>
                </c:pt>
                <c:pt idx="46">
                  <c:v>984.254455906166</c:v>
                </c:pt>
                <c:pt idx="47">
                  <c:v>984.254455906166</c:v>
                </c:pt>
                <c:pt idx="48">
                  <c:v>984.254455906166</c:v>
                </c:pt>
                <c:pt idx="49">
                  <c:v>984.254455906166</c:v>
                </c:pt>
                <c:pt idx="50">
                  <c:v>2704.266735645449</c:v>
                </c:pt>
                <c:pt idx="51">
                  <c:v>2704.266735645449</c:v>
                </c:pt>
                <c:pt idx="52">
                  <c:v>2704.266735645449</c:v>
                </c:pt>
                <c:pt idx="53">
                  <c:v>2704.266735645449</c:v>
                </c:pt>
                <c:pt idx="54">
                  <c:v>2704.266735645449</c:v>
                </c:pt>
                <c:pt idx="55">
                  <c:v>2704.266735645449</c:v>
                </c:pt>
                <c:pt idx="56">
                  <c:v>2704.266735645449</c:v>
                </c:pt>
                <c:pt idx="57">
                  <c:v>2704.266735645449</c:v>
                </c:pt>
                <c:pt idx="58">
                  <c:v>2704.266735645449</c:v>
                </c:pt>
                <c:pt idx="59">
                  <c:v>2704.266735645449</c:v>
                </c:pt>
                <c:pt idx="60">
                  <c:v>2704.266735645449</c:v>
                </c:pt>
                <c:pt idx="61">
                  <c:v>2704.266735645449</c:v>
                </c:pt>
                <c:pt idx="62">
                  <c:v>2704.266735645449</c:v>
                </c:pt>
                <c:pt idx="63">
                  <c:v>2704.266735645449</c:v>
                </c:pt>
                <c:pt idx="64">
                  <c:v>2704.266735645449</c:v>
                </c:pt>
                <c:pt idx="65">
                  <c:v>2704.266735645449</c:v>
                </c:pt>
                <c:pt idx="66">
                  <c:v>2704.266735645449</c:v>
                </c:pt>
                <c:pt idx="67">
                  <c:v>2704.266735645449</c:v>
                </c:pt>
                <c:pt idx="68">
                  <c:v>2704.266735645449</c:v>
                </c:pt>
                <c:pt idx="69">
                  <c:v>2704.266735645449</c:v>
                </c:pt>
                <c:pt idx="70">
                  <c:v>2704.266735645449</c:v>
                </c:pt>
                <c:pt idx="71">
                  <c:v>2704.266735645449</c:v>
                </c:pt>
                <c:pt idx="72">
                  <c:v>2704.266735645449</c:v>
                </c:pt>
                <c:pt idx="73">
                  <c:v>2704.266735645449</c:v>
                </c:pt>
                <c:pt idx="74">
                  <c:v>2704.266735645449</c:v>
                </c:pt>
                <c:pt idx="75">
                  <c:v>2492.85719023268</c:v>
                </c:pt>
                <c:pt idx="76">
                  <c:v>2492.85719023268</c:v>
                </c:pt>
                <c:pt idx="77">
                  <c:v>2492.85719023268</c:v>
                </c:pt>
                <c:pt idx="78">
                  <c:v>2492.85719023268</c:v>
                </c:pt>
                <c:pt idx="79">
                  <c:v>2492.85719023268</c:v>
                </c:pt>
                <c:pt idx="80">
                  <c:v>2492.85719023268</c:v>
                </c:pt>
                <c:pt idx="81">
                  <c:v>2492.85719023268</c:v>
                </c:pt>
                <c:pt idx="82">
                  <c:v>2492.85719023268</c:v>
                </c:pt>
                <c:pt idx="83">
                  <c:v>2492.85719023268</c:v>
                </c:pt>
                <c:pt idx="84">
                  <c:v>2492.85719023268</c:v>
                </c:pt>
                <c:pt idx="85">
                  <c:v>2492.85719023268</c:v>
                </c:pt>
                <c:pt idx="86">
                  <c:v>2492.85719023268</c:v>
                </c:pt>
                <c:pt idx="87">
                  <c:v>2492.85719023268</c:v>
                </c:pt>
                <c:pt idx="88">
                  <c:v>2492.85719023268</c:v>
                </c:pt>
                <c:pt idx="89">
                  <c:v>2492.85719023268</c:v>
                </c:pt>
                <c:pt idx="90">
                  <c:v>1745.920634604798</c:v>
                </c:pt>
                <c:pt idx="91">
                  <c:v>1745.920634604798</c:v>
                </c:pt>
                <c:pt idx="92">
                  <c:v>1745.920634604798</c:v>
                </c:pt>
                <c:pt idx="93">
                  <c:v>1745.920634604798</c:v>
                </c:pt>
                <c:pt idx="94">
                  <c:v>1745.920634604798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166</c:v>
                </c:pt>
                <c:pt idx="51">
                  <c:v>166</c:v>
                </c:pt>
                <c:pt idx="52">
                  <c:v>166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166</c:v>
                </c:pt>
                <c:pt idx="58">
                  <c:v>166</c:v>
                </c:pt>
                <c:pt idx="59">
                  <c:v>166</c:v>
                </c:pt>
                <c:pt idx="60">
                  <c:v>166</c:v>
                </c:pt>
                <c:pt idx="61">
                  <c:v>166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166</c:v>
                </c:pt>
                <c:pt idx="70">
                  <c:v>166</c:v>
                </c:pt>
                <c:pt idx="71">
                  <c:v>166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25314.28571428571</c:v>
                </c:pt>
                <c:pt idx="76">
                  <c:v>25314.28571428571</c:v>
                </c:pt>
                <c:pt idx="77">
                  <c:v>25314.28571428571</c:v>
                </c:pt>
                <c:pt idx="78">
                  <c:v>25314.28571428571</c:v>
                </c:pt>
                <c:pt idx="79">
                  <c:v>25314.28571428571</c:v>
                </c:pt>
                <c:pt idx="80">
                  <c:v>25314.28571428571</c:v>
                </c:pt>
                <c:pt idx="81">
                  <c:v>25314.28571428571</c:v>
                </c:pt>
                <c:pt idx="82">
                  <c:v>25314.28571428571</c:v>
                </c:pt>
                <c:pt idx="83">
                  <c:v>25314.28571428571</c:v>
                </c:pt>
                <c:pt idx="84">
                  <c:v>25314.28571428571</c:v>
                </c:pt>
                <c:pt idx="85">
                  <c:v>25314.28571428571</c:v>
                </c:pt>
                <c:pt idx="86">
                  <c:v>25314.28571428571</c:v>
                </c:pt>
                <c:pt idx="87">
                  <c:v>25314.28571428571</c:v>
                </c:pt>
                <c:pt idx="88">
                  <c:v>25314.28571428571</c:v>
                </c:pt>
                <c:pt idx="89">
                  <c:v>25314.28571428571</c:v>
                </c:pt>
                <c:pt idx="90">
                  <c:v>10032.0</c:v>
                </c:pt>
                <c:pt idx="91">
                  <c:v>10032.0</c:v>
                </c:pt>
                <c:pt idx="92">
                  <c:v>10032.0</c:v>
                </c:pt>
                <c:pt idx="93">
                  <c:v>10032.0</c:v>
                </c:pt>
                <c:pt idx="94">
                  <c:v>10032.0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119.1850081059545</c:v>
                </c:pt>
                <c:pt idx="27">
                  <c:v>119.1850081059545</c:v>
                </c:pt>
                <c:pt idx="28">
                  <c:v>119.1850081059545</c:v>
                </c:pt>
                <c:pt idx="29">
                  <c:v>119.1850081059545</c:v>
                </c:pt>
                <c:pt idx="30">
                  <c:v>119.1850081059545</c:v>
                </c:pt>
                <c:pt idx="31">
                  <c:v>119.1850081059545</c:v>
                </c:pt>
                <c:pt idx="32">
                  <c:v>119.1850081059545</c:v>
                </c:pt>
                <c:pt idx="33">
                  <c:v>119.1850081059545</c:v>
                </c:pt>
                <c:pt idx="34">
                  <c:v>119.1850081059545</c:v>
                </c:pt>
                <c:pt idx="35">
                  <c:v>119.1850081059545</c:v>
                </c:pt>
                <c:pt idx="36">
                  <c:v>119.1850081059545</c:v>
                </c:pt>
                <c:pt idx="37">
                  <c:v>119.1850081059545</c:v>
                </c:pt>
                <c:pt idx="38">
                  <c:v>119.1850081059545</c:v>
                </c:pt>
                <c:pt idx="39">
                  <c:v>119.1850081059545</c:v>
                </c:pt>
                <c:pt idx="40">
                  <c:v>119.1850081059545</c:v>
                </c:pt>
                <c:pt idx="41">
                  <c:v>119.1850081059545</c:v>
                </c:pt>
                <c:pt idx="42">
                  <c:v>119.1850081059545</c:v>
                </c:pt>
                <c:pt idx="43">
                  <c:v>119.1850081059545</c:v>
                </c:pt>
                <c:pt idx="44">
                  <c:v>119.1850081059545</c:v>
                </c:pt>
                <c:pt idx="45">
                  <c:v>119.1850081059545</c:v>
                </c:pt>
                <c:pt idx="46">
                  <c:v>119.1850081059545</c:v>
                </c:pt>
                <c:pt idx="47">
                  <c:v>119.1850081059545</c:v>
                </c:pt>
                <c:pt idx="48">
                  <c:v>119.1850081059545</c:v>
                </c:pt>
                <c:pt idx="49">
                  <c:v>119.1850081059545</c:v>
                </c:pt>
                <c:pt idx="50">
                  <c:v>570.4354852515507</c:v>
                </c:pt>
                <c:pt idx="51">
                  <c:v>570.4354852515507</c:v>
                </c:pt>
                <c:pt idx="52">
                  <c:v>570.4354852515507</c:v>
                </c:pt>
                <c:pt idx="53">
                  <c:v>570.4354852515507</c:v>
                </c:pt>
                <c:pt idx="54">
                  <c:v>570.4354852515507</c:v>
                </c:pt>
                <c:pt idx="55">
                  <c:v>570.4354852515507</c:v>
                </c:pt>
                <c:pt idx="56">
                  <c:v>570.4354852515507</c:v>
                </c:pt>
                <c:pt idx="57">
                  <c:v>570.4354852515507</c:v>
                </c:pt>
                <c:pt idx="58">
                  <c:v>570.4354852515507</c:v>
                </c:pt>
                <c:pt idx="59">
                  <c:v>570.4354852515507</c:v>
                </c:pt>
                <c:pt idx="60">
                  <c:v>570.4354852515507</c:v>
                </c:pt>
                <c:pt idx="61">
                  <c:v>570.4354852515507</c:v>
                </c:pt>
                <c:pt idx="62">
                  <c:v>570.4354852515507</c:v>
                </c:pt>
                <c:pt idx="63">
                  <c:v>570.4354852515507</c:v>
                </c:pt>
                <c:pt idx="64">
                  <c:v>570.4354852515507</c:v>
                </c:pt>
                <c:pt idx="65">
                  <c:v>570.4354852515507</c:v>
                </c:pt>
                <c:pt idx="66">
                  <c:v>570.4354852515507</c:v>
                </c:pt>
                <c:pt idx="67">
                  <c:v>570.4354852515507</c:v>
                </c:pt>
                <c:pt idx="68">
                  <c:v>570.4354852515507</c:v>
                </c:pt>
                <c:pt idx="69">
                  <c:v>570.4354852515507</c:v>
                </c:pt>
                <c:pt idx="70">
                  <c:v>570.4354852515507</c:v>
                </c:pt>
                <c:pt idx="71">
                  <c:v>570.4354852515507</c:v>
                </c:pt>
                <c:pt idx="72">
                  <c:v>570.4354852515507</c:v>
                </c:pt>
                <c:pt idx="73">
                  <c:v>570.4354852515507</c:v>
                </c:pt>
                <c:pt idx="74">
                  <c:v>570.4354852515507</c:v>
                </c:pt>
                <c:pt idx="75">
                  <c:v>1656.364147132637</c:v>
                </c:pt>
                <c:pt idx="76">
                  <c:v>1656.364147132637</c:v>
                </c:pt>
                <c:pt idx="77">
                  <c:v>1656.364147132637</c:v>
                </c:pt>
                <c:pt idx="78">
                  <c:v>1656.364147132637</c:v>
                </c:pt>
                <c:pt idx="79">
                  <c:v>1656.364147132637</c:v>
                </c:pt>
                <c:pt idx="80">
                  <c:v>1656.364147132637</c:v>
                </c:pt>
                <c:pt idx="81">
                  <c:v>1656.364147132637</c:v>
                </c:pt>
                <c:pt idx="82">
                  <c:v>1656.364147132637</c:v>
                </c:pt>
                <c:pt idx="83">
                  <c:v>1656.364147132637</c:v>
                </c:pt>
                <c:pt idx="84">
                  <c:v>1656.364147132637</c:v>
                </c:pt>
                <c:pt idx="85">
                  <c:v>1656.364147132637</c:v>
                </c:pt>
                <c:pt idx="86">
                  <c:v>1656.364147132637</c:v>
                </c:pt>
                <c:pt idx="87">
                  <c:v>1656.364147132637</c:v>
                </c:pt>
                <c:pt idx="88">
                  <c:v>1656.364147132637</c:v>
                </c:pt>
                <c:pt idx="89">
                  <c:v>1656.364147132637</c:v>
                </c:pt>
                <c:pt idx="90">
                  <c:v>2032.202121774313</c:v>
                </c:pt>
                <c:pt idx="91">
                  <c:v>2032.202121774313</c:v>
                </c:pt>
                <c:pt idx="92">
                  <c:v>2032.202121774313</c:v>
                </c:pt>
                <c:pt idx="93">
                  <c:v>2032.202121774313</c:v>
                </c:pt>
                <c:pt idx="94">
                  <c:v>2032.202121774313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1285.714285714286</c:v>
                </c:pt>
                <c:pt idx="27">
                  <c:v>1285.714285714286</c:v>
                </c:pt>
                <c:pt idx="28">
                  <c:v>1285.714285714286</c:v>
                </c:pt>
                <c:pt idx="29">
                  <c:v>1285.714285714286</c:v>
                </c:pt>
                <c:pt idx="30">
                  <c:v>1285.714285714286</c:v>
                </c:pt>
                <c:pt idx="31">
                  <c:v>1285.714285714286</c:v>
                </c:pt>
                <c:pt idx="32">
                  <c:v>1285.714285714286</c:v>
                </c:pt>
                <c:pt idx="33">
                  <c:v>1285.714285714286</c:v>
                </c:pt>
                <c:pt idx="34">
                  <c:v>1285.714285714286</c:v>
                </c:pt>
                <c:pt idx="35">
                  <c:v>1285.714285714286</c:v>
                </c:pt>
                <c:pt idx="36">
                  <c:v>1285.714285714286</c:v>
                </c:pt>
                <c:pt idx="37">
                  <c:v>1285.714285714286</c:v>
                </c:pt>
                <c:pt idx="38">
                  <c:v>1285.714285714286</c:v>
                </c:pt>
                <c:pt idx="39">
                  <c:v>1285.714285714286</c:v>
                </c:pt>
                <c:pt idx="40">
                  <c:v>1285.714285714286</c:v>
                </c:pt>
                <c:pt idx="41">
                  <c:v>1285.714285714286</c:v>
                </c:pt>
                <c:pt idx="42">
                  <c:v>1285.714285714286</c:v>
                </c:pt>
                <c:pt idx="43">
                  <c:v>1285.714285714286</c:v>
                </c:pt>
                <c:pt idx="44">
                  <c:v>1285.714285714286</c:v>
                </c:pt>
                <c:pt idx="45">
                  <c:v>1285.714285714286</c:v>
                </c:pt>
                <c:pt idx="46">
                  <c:v>1285.714285714286</c:v>
                </c:pt>
                <c:pt idx="47">
                  <c:v>1285.714285714286</c:v>
                </c:pt>
                <c:pt idx="48">
                  <c:v>1285.714285714286</c:v>
                </c:pt>
                <c:pt idx="49">
                  <c:v>1285.714285714286</c:v>
                </c:pt>
                <c:pt idx="50">
                  <c:v>9750.0</c:v>
                </c:pt>
                <c:pt idx="51">
                  <c:v>9750.0</c:v>
                </c:pt>
                <c:pt idx="52">
                  <c:v>9750.0</c:v>
                </c:pt>
                <c:pt idx="53">
                  <c:v>9750.0</c:v>
                </c:pt>
                <c:pt idx="54">
                  <c:v>9750.0</c:v>
                </c:pt>
                <c:pt idx="55">
                  <c:v>9750.0</c:v>
                </c:pt>
                <c:pt idx="56">
                  <c:v>9750.0</c:v>
                </c:pt>
                <c:pt idx="57">
                  <c:v>9750.0</c:v>
                </c:pt>
                <c:pt idx="58">
                  <c:v>9750.0</c:v>
                </c:pt>
                <c:pt idx="59">
                  <c:v>9750.0</c:v>
                </c:pt>
                <c:pt idx="60">
                  <c:v>9750.0</c:v>
                </c:pt>
                <c:pt idx="61">
                  <c:v>9750.0</c:v>
                </c:pt>
                <c:pt idx="62">
                  <c:v>9750.0</c:v>
                </c:pt>
                <c:pt idx="63">
                  <c:v>9750.0</c:v>
                </c:pt>
                <c:pt idx="64">
                  <c:v>9750.0</c:v>
                </c:pt>
                <c:pt idx="65">
                  <c:v>9750.0</c:v>
                </c:pt>
                <c:pt idx="66">
                  <c:v>9750.0</c:v>
                </c:pt>
                <c:pt idx="67">
                  <c:v>9750.0</c:v>
                </c:pt>
                <c:pt idx="68">
                  <c:v>9750.0</c:v>
                </c:pt>
                <c:pt idx="69">
                  <c:v>9750.0</c:v>
                </c:pt>
                <c:pt idx="70">
                  <c:v>9750.0</c:v>
                </c:pt>
                <c:pt idx="71">
                  <c:v>9750.0</c:v>
                </c:pt>
                <c:pt idx="72">
                  <c:v>9750.0</c:v>
                </c:pt>
                <c:pt idx="73">
                  <c:v>9750.0</c:v>
                </c:pt>
                <c:pt idx="74">
                  <c:v>9750.0</c:v>
                </c:pt>
                <c:pt idx="75">
                  <c:v>28457.14285714285</c:v>
                </c:pt>
                <c:pt idx="76">
                  <c:v>28457.14285714285</c:v>
                </c:pt>
                <c:pt idx="77">
                  <c:v>28457.14285714285</c:v>
                </c:pt>
                <c:pt idx="78">
                  <c:v>28457.14285714285</c:v>
                </c:pt>
                <c:pt idx="79">
                  <c:v>28457.14285714285</c:v>
                </c:pt>
                <c:pt idx="80">
                  <c:v>28457.14285714285</c:v>
                </c:pt>
                <c:pt idx="81">
                  <c:v>28457.14285714285</c:v>
                </c:pt>
                <c:pt idx="82">
                  <c:v>28457.14285714285</c:v>
                </c:pt>
                <c:pt idx="83">
                  <c:v>28457.14285714285</c:v>
                </c:pt>
                <c:pt idx="84">
                  <c:v>28457.14285714285</c:v>
                </c:pt>
                <c:pt idx="85">
                  <c:v>28457.14285714285</c:v>
                </c:pt>
                <c:pt idx="86">
                  <c:v>28457.14285714285</c:v>
                </c:pt>
                <c:pt idx="87">
                  <c:v>28457.14285714285</c:v>
                </c:pt>
                <c:pt idx="88">
                  <c:v>28457.14285714285</c:v>
                </c:pt>
                <c:pt idx="89">
                  <c:v>28457.14285714285</c:v>
                </c:pt>
                <c:pt idx="90">
                  <c:v>32750.0</c:v>
                </c:pt>
                <c:pt idx="91">
                  <c:v>32750.0</c:v>
                </c:pt>
                <c:pt idx="92">
                  <c:v>32750.0</c:v>
                </c:pt>
                <c:pt idx="93">
                  <c:v>32750.0</c:v>
                </c:pt>
                <c:pt idx="94">
                  <c:v>32750.0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7428.571428571428</c:v>
                </c:pt>
                <c:pt idx="27">
                  <c:v>7428.571428571428</c:v>
                </c:pt>
                <c:pt idx="28">
                  <c:v>7428.571428571428</c:v>
                </c:pt>
                <c:pt idx="29">
                  <c:v>7428.571428571428</c:v>
                </c:pt>
                <c:pt idx="30">
                  <c:v>7428.571428571428</c:v>
                </c:pt>
                <c:pt idx="31">
                  <c:v>7428.571428571428</c:v>
                </c:pt>
                <c:pt idx="32">
                  <c:v>7428.571428571428</c:v>
                </c:pt>
                <c:pt idx="33">
                  <c:v>7428.571428571428</c:v>
                </c:pt>
                <c:pt idx="34">
                  <c:v>7428.571428571428</c:v>
                </c:pt>
                <c:pt idx="35">
                  <c:v>7428.571428571428</c:v>
                </c:pt>
                <c:pt idx="36">
                  <c:v>7428.571428571428</c:v>
                </c:pt>
                <c:pt idx="37">
                  <c:v>7428.571428571428</c:v>
                </c:pt>
                <c:pt idx="38">
                  <c:v>7428.571428571428</c:v>
                </c:pt>
                <c:pt idx="39">
                  <c:v>7428.571428571428</c:v>
                </c:pt>
                <c:pt idx="40">
                  <c:v>7428.571428571428</c:v>
                </c:pt>
                <c:pt idx="41">
                  <c:v>7428.571428571428</c:v>
                </c:pt>
                <c:pt idx="42">
                  <c:v>7428.571428571428</c:v>
                </c:pt>
                <c:pt idx="43">
                  <c:v>7428.571428571428</c:v>
                </c:pt>
                <c:pt idx="44">
                  <c:v>7428.571428571428</c:v>
                </c:pt>
                <c:pt idx="45">
                  <c:v>7428.571428571428</c:v>
                </c:pt>
                <c:pt idx="46">
                  <c:v>7428.571428571428</c:v>
                </c:pt>
                <c:pt idx="47">
                  <c:v>7428.571428571428</c:v>
                </c:pt>
                <c:pt idx="48">
                  <c:v>7428.571428571428</c:v>
                </c:pt>
                <c:pt idx="49">
                  <c:v>7428.571428571428</c:v>
                </c:pt>
                <c:pt idx="50">
                  <c:v>4960.0</c:v>
                </c:pt>
                <c:pt idx="51">
                  <c:v>4960.0</c:v>
                </c:pt>
                <c:pt idx="52">
                  <c:v>4960.0</c:v>
                </c:pt>
                <c:pt idx="53">
                  <c:v>4960.0</c:v>
                </c:pt>
                <c:pt idx="54">
                  <c:v>4960.0</c:v>
                </c:pt>
                <c:pt idx="55">
                  <c:v>4960.0</c:v>
                </c:pt>
                <c:pt idx="56">
                  <c:v>4960.0</c:v>
                </c:pt>
                <c:pt idx="57">
                  <c:v>4960.0</c:v>
                </c:pt>
                <c:pt idx="58">
                  <c:v>4960.0</c:v>
                </c:pt>
                <c:pt idx="59">
                  <c:v>4960.0</c:v>
                </c:pt>
                <c:pt idx="60">
                  <c:v>4960.0</c:v>
                </c:pt>
                <c:pt idx="61">
                  <c:v>4960.0</c:v>
                </c:pt>
                <c:pt idx="62">
                  <c:v>4960.0</c:v>
                </c:pt>
                <c:pt idx="63">
                  <c:v>4960.0</c:v>
                </c:pt>
                <c:pt idx="64">
                  <c:v>4960.0</c:v>
                </c:pt>
                <c:pt idx="65">
                  <c:v>4960.0</c:v>
                </c:pt>
                <c:pt idx="66">
                  <c:v>4960.0</c:v>
                </c:pt>
                <c:pt idx="67">
                  <c:v>4960.0</c:v>
                </c:pt>
                <c:pt idx="68">
                  <c:v>4960.0</c:v>
                </c:pt>
                <c:pt idx="69">
                  <c:v>4960.0</c:v>
                </c:pt>
                <c:pt idx="70">
                  <c:v>4960.0</c:v>
                </c:pt>
                <c:pt idx="71">
                  <c:v>4960.0</c:v>
                </c:pt>
                <c:pt idx="72">
                  <c:v>4960.0</c:v>
                </c:pt>
                <c:pt idx="73">
                  <c:v>4960.0</c:v>
                </c:pt>
                <c:pt idx="74">
                  <c:v>4960.0</c:v>
                </c:pt>
                <c:pt idx="75">
                  <c:v>21942.85714285714</c:v>
                </c:pt>
                <c:pt idx="76">
                  <c:v>21942.85714285714</c:v>
                </c:pt>
                <c:pt idx="77">
                  <c:v>21942.85714285714</c:v>
                </c:pt>
                <c:pt idx="78">
                  <c:v>21942.85714285714</c:v>
                </c:pt>
                <c:pt idx="79">
                  <c:v>21942.85714285714</c:v>
                </c:pt>
                <c:pt idx="80">
                  <c:v>21942.85714285714</c:v>
                </c:pt>
                <c:pt idx="81">
                  <c:v>21942.85714285714</c:v>
                </c:pt>
                <c:pt idx="82">
                  <c:v>21942.85714285714</c:v>
                </c:pt>
                <c:pt idx="83">
                  <c:v>21942.85714285714</c:v>
                </c:pt>
                <c:pt idx="84">
                  <c:v>21942.85714285714</c:v>
                </c:pt>
                <c:pt idx="85">
                  <c:v>21942.85714285714</c:v>
                </c:pt>
                <c:pt idx="86">
                  <c:v>21942.85714285714</c:v>
                </c:pt>
                <c:pt idx="87">
                  <c:v>21942.85714285714</c:v>
                </c:pt>
                <c:pt idx="88">
                  <c:v>21942.85714285714</c:v>
                </c:pt>
                <c:pt idx="89">
                  <c:v>21942.85714285714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75600.0</c:v>
                </c:pt>
                <c:pt idx="91">
                  <c:v>75600.0</c:v>
                </c:pt>
                <c:pt idx="92">
                  <c:v>75600.0</c:v>
                </c:pt>
                <c:pt idx="93">
                  <c:v>75600.0</c:v>
                </c:pt>
                <c:pt idx="94">
                  <c:v>75600.0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8708.57142857143</c:v>
                </c:pt>
                <c:pt idx="76">
                  <c:v>8708.57142857143</c:v>
                </c:pt>
                <c:pt idx="77">
                  <c:v>8708.57142857143</c:v>
                </c:pt>
                <c:pt idx="78">
                  <c:v>8708.57142857143</c:v>
                </c:pt>
                <c:pt idx="79">
                  <c:v>8708.57142857143</c:v>
                </c:pt>
                <c:pt idx="80">
                  <c:v>8708.57142857143</c:v>
                </c:pt>
                <c:pt idx="81">
                  <c:v>8708.57142857143</c:v>
                </c:pt>
                <c:pt idx="82">
                  <c:v>8708.57142857143</c:v>
                </c:pt>
                <c:pt idx="83">
                  <c:v>8708.57142857143</c:v>
                </c:pt>
                <c:pt idx="84">
                  <c:v>8708.57142857143</c:v>
                </c:pt>
                <c:pt idx="85">
                  <c:v>8708.57142857143</c:v>
                </c:pt>
                <c:pt idx="86">
                  <c:v>8708.57142857143</c:v>
                </c:pt>
                <c:pt idx="87">
                  <c:v>8708.57142857143</c:v>
                </c:pt>
                <c:pt idx="88">
                  <c:v>8708.57142857143</c:v>
                </c:pt>
                <c:pt idx="89">
                  <c:v>8708.57142857143</c:v>
                </c:pt>
                <c:pt idx="90">
                  <c:v>62700.0</c:v>
                </c:pt>
                <c:pt idx="91">
                  <c:v>62700.0</c:v>
                </c:pt>
                <c:pt idx="92">
                  <c:v>62700.0</c:v>
                </c:pt>
                <c:pt idx="93">
                  <c:v>62700.0</c:v>
                </c:pt>
                <c:pt idx="94">
                  <c:v>62700.0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1401.310691241349</c:v>
                </c:pt>
                <c:pt idx="84">
                  <c:v>1401.310691241349</c:v>
                </c:pt>
                <c:pt idx="85">
                  <c:v>1401.310691241349</c:v>
                </c:pt>
                <c:pt idx="86">
                  <c:v>1401.310691241349</c:v>
                </c:pt>
                <c:pt idx="87">
                  <c:v>1401.310691241349</c:v>
                </c:pt>
                <c:pt idx="88">
                  <c:v>1401.310691241349</c:v>
                </c:pt>
                <c:pt idx="89">
                  <c:v>1401.310691241349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23108.57142857143</c:v>
                </c:pt>
                <c:pt idx="27">
                  <c:v>23108.57142857143</c:v>
                </c:pt>
                <c:pt idx="28">
                  <c:v>23108.57142857143</c:v>
                </c:pt>
                <c:pt idx="29">
                  <c:v>23108.57142857143</c:v>
                </c:pt>
                <c:pt idx="30">
                  <c:v>23108.57142857143</c:v>
                </c:pt>
                <c:pt idx="31">
                  <c:v>23108.57142857143</c:v>
                </c:pt>
                <c:pt idx="32">
                  <c:v>23108.57142857143</c:v>
                </c:pt>
                <c:pt idx="33">
                  <c:v>23108.57142857143</c:v>
                </c:pt>
                <c:pt idx="34">
                  <c:v>23108.57142857143</c:v>
                </c:pt>
                <c:pt idx="35">
                  <c:v>23108.57142857143</c:v>
                </c:pt>
                <c:pt idx="36">
                  <c:v>23108.57142857143</c:v>
                </c:pt>
                <c:pt idx="37">
                  <c:v>23108.57142857143</c:v>
                </c:pt>
                <c:pt idx="38">
                  <c:v>23108.57142857143</c:v>
                </c:pt>
                <c:pt idx="39">
                  <c:v>23108.57142857143</c:v>
                </c:pt>
                <c:pt idx="40">
                  <c:v>23108.57142857143</c:v>
                </c:pt>
                <c:pt idx="41">
                  <c:v>23108.57142857143</c:v>
                </c:pt>
                <c:pt idx="42">
                  <c:v>23108.57142857143</c:v>
                </c:pt>
                <c:pt idx="43">
                  <c:v>23108.57142857143</c:v>
                </c:pt>
                <c:pt idx="44">
                  <c:v>23108.57142857143</c:v>
                </c:pt>
                <c:pt idx="45">
                  <c:v>23108.57142857143</c:v>
                </c:pt>
                <c:pt idx="46">
                  <c:v>23108.57142857143</c:v>
                </c:pt>
                <c:pt idx="47">
                  <c:v>23108.57142857143</c:v>
                </c:pt>
                <c:pt idx="48">
                  <c:v>23108.57142857143</c:v>
                </c:pt>
                <c:pt idx="49">
                  <c:v>23108.57142857143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7620.0</c:v>
                </c:pt>
                <c:pt idx="91">
                  <c:v>7620.0</c:v>
                </c:pt>
                <c:pt idx="92">
                  <c:v>7620.0</c:v>
                </c:pt>
                <c:pt idx="93">
                  <c:v>7620.0</c:v>
                </c:pt>
                <c:pt idx="94">
                  <c:v>7620.0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13714.28571428571</c:v>
                </c:pt>
                <c:pt idx="76">
                  <c:v>13714.28571428571</c:v>
                </c:pt>
                <c:pt idx="77">
                  <c:v>13714.28571428571</c:v>
                </c:pt>
                <c:pt idx="78">
                  <c:v>13714.28571428571</c:v>
                </c:pt>
                <c:pt idx="79">
                  <c:v>13714.28571428571</c:v>
                </c:pt>
                <c:pt idx="80">
                  <c:v>13714.28571428571</c:v>
                </c:pt>
                <c:pt idx="81">
                  <c:v>13714.28571428571</c:v>
                </c:pt>
                <c:pt idx="82">
                  <c:v>13714.28571428571</c:v>
                </c:pt>
                <c:pt idx="83">
                  <c:v>13714.28571428571</c:v>
                </c:pt>
                <c:pt idx="84">
                  <c:v>13714.28571428571</c:v>
                </c:pt>
                <c:pt idx="85">
                  <c:v>13714.28571428571</c:v>
                </c:pt>
                <c:pt idx="86">
                  <c:v>13714.28571428571</c:v>
                </c:pt>
                <c:pt idx="87">
                  <c:v>13714.28571428571</c:v>
                </c:pt>
                <c:pt idx="88">
                  <c:v>13714.28571428571</c:v>
                </c:pt>
                <c:pt idx="89">
                  <c:v>13714.28571428571</c:v>
                </c:pt>
                <c:pt idx="90">
                  <c:v>26040.0</c:v>
                </c:pt>
                <c:pt idx="91">
                  <c:v>26040.0</c:v>
                </c:pt>
                <c:pt idx="92">
                  <c:v>26040.0</c:v>
                </c:pt>
                <c:pt idx="93">
                  <c:v>26040.0</c:v>
                </c:pt>
                <c:pt idx="94">
                  <c:v>26040.0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399896"/>
        <c:axId val="-2007899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99896"/>
        <c:axId val="-2007899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34327.60729811061</c:v>
                </c:pt>
                <c:pt idx="13">
                  <c:v>34958.39144781802</c:v>
                </c:pt>
                <c:pt idx="14">
                  <c:v>35589.17559752543</c:v>
                </c:pt>
                <c:pt idx="15">
                  <c:v>36219.95974723283</c:v>
                </c:pt>
                <c:pt idx="16">
                  <c:v>36850.74389694024</c:v>
                </c:pt>
                <c:pt idx="17">
                  <c:v>37481.52804664765</c:v>
                </c:pt>
                <c:pt idx="18">
                  <c:v>38112.31219635505</c:v>
                </c:pt>
                <c:pt idx="19">
                  <c:v>38743.09634606246</c:v>
                </c:pt>
                <c:pt idx="20">
                  <c:v>39373.88049576986</c:v>
                </c:pt>
                <c:pt idx="21">
                  <c:v>40004.66464547727</c:v>
                </c:pt>
                <c:pt idx="22">
                  <c:v>40635.44879518467</c:v>
                </c:pt>
                <c:pt idx="23">
                  <c:v>41266.23294489208</c:v>
                </c:pt>
                <c:pt idx="24">
                  <c:v>41897.0170945995</c:v>
                </c:pt>
                <c:pt idx="25">
                  <c:v>42527.8012443069</c:v>
                </c:pt>
                <c:pt idx="26">
                  <c:v>43158.5853940143</c:v>
                </c:pt>
                <c:pt idx="27">
                  <c:v>43789.36954372171</c:v>
                </c:pt>
                <c:pt idx="28">
                  <c:v>44420.15369342911</c:v>
                </c:pt>
                <c:pt idx="29">
                  <c:v>45050.93784313652</c:v>
                </c:pt>
                <c:pt idx="30">
                  <c:v>45681.72199284393</c:v>
                </c:pt>
                <c:pt idx="31">
                  <c:v>46312.50614255133</c:v>
                </c:pt>
                <c:pt idx="32">
                  <c:v>46943.29029225874</c:v>
                </c:pt>
                <c:pt idx="33">
                  <c:v>47574.07444196615</c:v>
                </c:pt>
                <c:pt idx="34">
                  <c:v>48204.85859167355</c:v>
                </c:pt>
                <c:pt idx="35">
                  <c:v>48835.64274138096</c:v>
                </c:pt>
                <c:pt idx="36">
                  <c:v>49466.42689108837</c:v>
                </c:pt>
                <c:pt idx="37">
                  <c:v>50097.21104079577</c:v>
                </c:pt>
                <c:pt idx="38">
                  <c:v>50727.99519050318</c:v>
                </c:pt>
                <c:pt idx="39">
                  <c:v>51358.77934021059</c:v>
                </c:pt>
                <c:pt idx="40">
                  <c:v>51989.56348991799</c:v>
                </c:pt>
                <c:pt idx="41">
                  <c:v>52620.3476396254</c:v>
                </c:pt>
                <c:pt idx="42">
                  <c:v>53251.13178933281</c:v>
                </c:pt>
                <c:pt idx="43">
                  <c:v>53881.9159390402</c:v>
                </c:pt>
                <c:pt idx="44">
                  <c:v>54512.70008874762</c:v>
                </c:pt>
                <c:pt idx="45">
                  <c:v>55143.48423845502</c:v>
                </c:pt>
                <c:pt idx="46">
                  <c:v>55774.26838816243</c:v>
                </c:pt>
                <c:pt idx="47">
                  <c:v>56405.05253786983</c:v>
                </c:pt>
                <c:pt idx="48">
                  <c:v>57035.83668757724</c:v>
                </c:pt>
                <c:pt idx="49">
                  <c:v>57666.62083728464</c:v>
                </c:pt>
                <c:pt idx="50">
                  <c:v>59124.65446147863</c:v>
                </c:pt>
                <c:pt idx="51">
                  <c:v>61409.93756015919</c:v>
                </c:pt>
                <c:pt idx="52">
                  <c:v>63695.22065883975</c:v>
                </c:pt>
                <c:pt idx="53">
                  <c:v>65980.5037575203</c:v>
                </c:pt>
                <c:pt idx="54">
                  <c:v>68265.78685620087</c:v>
                </c:pt>
                <c:pt idx="55">
                  <c:v>70551.06995488143</c:v>
                </c:pt>
                <c:pt idx="56">
                  <c:v>72836.35305356197</c:v>
                </c:pt>
                <c:pt idx="57">
                  <c:v>75121.63615224254</c:v>
                </c:pt>
                <c:pt idx="58">
                  <c:v>77406.91925092309</c:v>
                </c:pt>
                <c:pt idx="59">
                  <c:v>79692.20234960366</c:v>
                </c:pt>
                <c:pt idx="60">
                  <c:v>81977.4854482842</c:v>
                </c:pt>
                <c:pt idx="61">
                  <c:v>84262.76854696477</c:v>
                </c:pt>
                <c:pt idx="62">
                  <c:v>86548.05164564533</c:v>
                </c:pt>
                <c:pt idx="63">
                  <c:v>88833.3347443259</c:v>
                </c:pt>
                <c:pt idx="64">
                  <c:v>91118.61784300645</c:v>
                </c:pt>
                <c:pt idx="65">
                  <c:v>93403.90094168701</c:v>
                </c:pt>
                <c:pt idx="66">
                  <c:v>95689.18404036757</c:v>
                </c:pt>
                <c:pt idx="67">
                  <c:v>97974.46713904812</c:v>
                </c:pt>
                <c:pt idx="68">
                  <c:v>100259.7502377287</c:v>
                </c:pt>
                <c:pt idx="69">
                  <c:v>102545.0333364093</c:v>
                </c:pt>
                <c:pt idx="70">
                  <c:v>108280.9728005747</c:v>
                </c:pt>
                <c:pt idx="71">
                  <c:v>117467.5686302251</c:v>
                </c:pt>
                <c:pt idx="72">
                  <c:v>126654.1644598754</c:v>
                </c:pt>
                <c:pt idx="73">
                  <c:v>135840.7602895258</c:v>
                </c:pt>
                <c:pt idx="74">
                  <c:v>145027.3561191762</c:v>
                </c:pt>
                <c:pt idx="75">
                  <c:v>154213.9519488266</c:v>
                </c:pt>
                <c:pt idx="76">
                  <c:v>163400.547778477</c:v>
                </c:pt>
                <c:pt idx="77">
                  <c:v>172587.1436081273</c:v>
                </c:pt>
                <c:pt idx="78">
                  <c:v>181773.7394377776</c:v>
                </c:pt>
                <c:pt idx="79">
                  <c:v>190960.335267428</c:v>
                </c:pt>
                <c:pt idx="80">
                  <c:v>200146.9310970784</c:v>
                </c:pt>
                <c:pt idx="81">
                  <c:v>209333.5269267288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99896"/>
        <c:axId val="-2007899720"/>
      </c:scatterChart>
      <c:catAx>
        <c:axId val="-2015399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899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7899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998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1901.594338433783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1745.920634604798</c:v>
                </c:pt>
                <c:pt idx="97">
                  <c:v>1745.920634604798</c:v>
                </c:pt>
                <c:pt idx="98">
                  <c:v>1745.920634604798</c:v>
                </c:pt>
                <c:pt idx="99">
                  <c:v>1745.920634604798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398.4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796.8</c:v>
                </c:pt>
                <c:pt idx="44">
                  <c:v>841.0666666666666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1637.866666666667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4616.785714285714</c:v>
                </c:pt>
                <c:pt idx="66">
                  <c:v>5799.5</c:v>
                </c:pt>
                <c:pt idx="67">
                  <c:v>6982.214285714285</c:v>
                </c:pt>
                <c:pt idx="68">
                  <c:v>8164.92857142857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12895.78571428571</c:v>
                </c:pt>
                <c:pt idx="73">
                  <c:v>14078.5</c:v>
                </c:pt>
                <c:pt idx="74">
                  <c:v>15261.21428571428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239.5184686781134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323.7518910786247</c:v>
                </c:pt>
                <c:pt idx="43">
                  <c:v>335.7852371358406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432.0520055935678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540.3521201085109</c:v>
                </c:pt>
                <c:pt idx="61">
                  <c:v>552.3854661657268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869.0658672688495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1520.623064397502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1791.665818003641</c:v>
                </c:pt>
                <c:pt idx="88">
                  <c:v>1821.732855974974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2032.202121774313</c:v>
                </c:pt>
                <c:pt idx="97">
                  <c:v>2032.202121774313</c:v>
                </c:pt>
                <c:pt idx="98">
                  <c:v>2032.202121774313</c:v>
                </c:pt>
                <c:pt idx="99">
                  <c:v>2032.202121774313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2865.714285714286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4445.714285714286</c:v>
                </c:pt>
                <c:pt idx="40">
                  <c:v>4671.428571428571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5348.571428571427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7605.714285714286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8282.857142857141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9185.714285714286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27989.46428571428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6046.171428571427</c:v>
                </c:pt>
                <c:pt idx="47">
                  <c:v>5980.342857142857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5453.714285714285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4992.914285714285</c:v>
                </c:pt>
                <c:pt idx="63">
                  <c:v>5384.571428571428</c:v>
                </c:pt>
                <c:pt idx="64">
                  <c:v>6233.714285714285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12288.0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3510.857142857144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653.1428571428572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2830.285714285715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4136.57142857143</c:v>
                </c:pt>
                <c:pt idx="73">
                  <c:v>4572.000000000001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7184.57142857143</c:v>
                </c:pt>
                <c:pt idx="80">
                  <c:v>7620.0</c:v>
                </c:pt>
                <c:pt idx="81">
                  <c:v>8055.428571428572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36784.11428571429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58380.68571428572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896.8388423944635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1028.571428571429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5142.857142857143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7200.0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12685.71428571429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2386440"/>
        <c:axId val="-20123996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86440"/>
        <c:axId val="-2012399688"/>
      </c:lineChart>
      <c:catAx>
        <c:axId val="-2012386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99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2399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23864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-10.57047727063846</c:v>
                </c:pt>
                <c:pt idx="2">
                  <c:v>-59.75492445023058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1182.714285714286</c:v>
                </c:pt>
                <c:pt idx="2">
                  <c:v>-1222.582857142857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-112.1048552993079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-1101.0</c:v>
                </c:pt>
                <c:pt idx="2">
                  <c:v>609.6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38552"/>
        <c:axId val="-2038678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54.29643309405432</c:v>
                </c:pt>
                <c:pt idx="2">
                  <c:v>30.06703797133405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935.3571428571425</c:v>
                </c:pt>
                <c:pt idx="2">
                  <c:v>343.4285714285719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849.1428571428571</c:v>
                </c:pt>
                <c:pt idx="2">
                  <c:v>-1755.428571428571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6048.0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435.4285714285714</c:v>
                </c:pt>
                <c:pt idx="2">
                  <c:v>4319.314285714286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685.7142857142857</c:v>
                </c:pt>
                <c:pt idx="2">
                  <c:v>986.057142857143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04776"/>
        <c:axId val="-2039083560"/>
      </c:scatterChart>
      <c:valAx>
        <c:axId val="-2038538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678072"/>
        <c:crosses val="autoZero"/>
        <c:crossBetween val="midCat"/>
      </c:valAx>
      <c:valAx>
        <c:axId val="-2038678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38552"/>
        <c:crosses val="autoZero"/>
        <c:crossBetween val="midCat"/>
      </c:valAx>
      <c:valAx>
        <c:axId val="-20388047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083560"/>
        <c:crosses val="autoZero"/>
        <c:crossBetween val="midCat"/>
      </c:valAx>
      <c:valAx>
        <c:axId val="-2039083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047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984.254455906166</c:v>
                </c:pt>
                <c:pt idx="1">
                  <c:v>984.254455906166</c:v>
                </c:pt>
                <c:pt idx="2">
                  <c:v>984.254455906166</c:v>
                </c:pt>
                <c:pt idx="3">
                  <c:v>984.254455906166</c:v>
                </c:pt>
                <c:pt idx="4">
                  <c:v>984.254455906166</c:v>
                </c:pt>
                <c:pt idx="5">
                  <c:v>984.254455906166</c:v>
                </c:pt>
                <c:pt idx="6">
                  <c:v>984.254455906166</c:v>
                </c:pt>
                <c:pt idx="7">
                  <c:v>984.254455906166</c:v>
                </c:pt>
                <c:pt idx="8">
                  <c:v>984.254455906166</c:v>
                </c:pt>
                <c:pt idx="9">
                  <c:v>984.254455906166</c:v>
                </c:pt>
                <c:pt idx="10">
                  <c:v>984.254455906166</c:v>
                </c:pt>
                <c:pt idx="11">
                  <c:v>984.254455906166</c:v>
                </c:pt>
                <c:pt idx="12">
                  <c:v>984.254455906166</c:v>
                </c:pt>
                <c:pt idx="13">
                  <c:v>984.254455906166</c:v>
                </c:pt>
                <c:pt idx="14">
                  <c:v>984.254455906166</c:v>
                </c:pt>
                <c:pt idx="15">
                  <c:v>984.254455906166</c:v>
                </c:pt>
                <c:pt idx="16">
                  <c:v>984.254455906166</c:v>
                </c:pt>
                <c:pt idx="17">
                  <c:v>984.254455906166</c:v>
                </c:pt>
                <c:pt idx="18">
                  <c:v>984.254455906166</c:v>
                </c:pt>
                <c:pt idx="19">
                  <c:v>984.254455906166</c:v>
                </c:pt>
                <c:pt idx="20">
                  <c:v>984.254455906166</c:v>
                </c:pt>
                <c:pt idx="21">
                  <c:v>984.254455906166</c:v>
                </c:pt>
                <c:pt idx="22">
                  <c:v>984.254455906166</c:v>
                </c:pt>
                <c:pt idx="23">
                  <c:v>984.254455906166</c:v>
                </c:pt>
                <c:pt idx="24">
                  <c:v>984.254455906166</c:v>
                </c:pt>
                <c:pt idx="25">
                  <c:v>984.254455906166</c:v>
                </c:pt>
                <c:pt idx="26">
                  <c:v>1030.121450032547</c:v>
                </c:pt>
                <c:pt idx="27">
                  <c:v>1075.988444158928</c:v>
                </c:pt>
                <c:pt idx="28">
                  <c:v>1121.855438285309</c:v>
                </c:pt>
                <c:pt idx="29">
                  <c:v>1167.722432411689</c:v>
                </c:pt>
                <c:pt idx="30">
                  <c:v>1213.58942653807</c:v>
                </c:pt>
                <c:pt idx="31">
                  <c:v>1259.456420664451</c:v>
                </c:pt>
                <c:pt idx="32">
                  <c:v>1305.323414790832</c:v>
                </c:pt>
                <c:pt idx="33">
                  <c:v>1351.190408917213</c:v>
                </c:pt>
                <c:pt idx="34">
                  <c:v>1397.057403043594</c:v>
                </c:pt>
                <c:pt idx="35">
                  <c:v>1442.924397169975</c:v>
                </c:pt>
                <c:pt idx="36">
                  <c:v>1488.791391296356</c:v>
                </c:pt>
                <c:pt idx="37">
                  <c:v>1534.658385422737</c:v>
                </c:pt>
                <c:pt idx="38">
                  <c:v>1580.525379549117</c:v>
                </c:pt>
                <c:pt idx="39">
                  <c:v>1626.392373675498</c:v>
                </c:pt>
                <c:pt idx="40">
                  <c:v>1672.259367801879</c:v>
                </c:pt>
                <c:pt idx="41">
                  <c:v>1718.12636192826</c:v>
                </c:pt>
                <c:pt idx="42">
                  <c:v>1763.993356054641</c:v>
                </c:pt>
                <c:pt idx="43">
                  <c:v>1809.860350181022</c:v>
                </c:pt>
                <c:pt idx="44">
                  <c:v>1855.727344307403</c:v>
                </c:pt>
                <c:pt idx="45">
                  <c:v>1901.594338433784</c:v>
                </c:pt>
                <c:pt idx="46">
                  <c:v>1947.461332560164</c:v>
                </c:pt>
                <c:pt idx="47">
                  <c:v>1993.328326686545</c:v>
                </c:pt>
                <c:pt idx="48">
                  <c:v>2039.195320812926</c:v>
                </c:pt>
                <c:pt idx="49">
                  <c:v>2085.062314939307</c:v>
                </c:pt>
                <c:pt idx="50">
                  <c:v>2130.929309065688</c:v>
                </c:pt>
                <c:pt idx="51">
                  <c:v>2176.796303192069</c:v>
                </c:pt>
                <c:pt idx="52">
                  <c:v>2222.66329731845</c:v>
                </c:pt>
                <c:pt idx="53">
                  <c:v>2268.530291444831</c:v>
                </c:pt>
                <c:pt idx="54">
                  <c:v>2314.397285571212</c:v>
                </c:pt>
                <c:pt idx="55">
                  <c:v>2360.264279697592</c:v>
                </c:pt>
                <c:pt idx="56">
                  <c:v>2406.131273823973</c:v>
                </c:pt>
                <c:pt idx="57">
                  <c:v>2451.998267950354</c:v>
                </c:pt>
                <c:pt idx="58">
                  <c:v>2497.865262076735</c:v>
                </c:pt>
                <c:pt idx="59">
                  <c:v>2543.732256203116</c:v>
                </c:pt>
                <c:pt idx="60">
                  <c:v>2589.599250329496</c:v>
                </c:pt>
                <c:pt idx="61">
                  <c:v>2635.466244455878</c:v>
                </c:pt>
                <c:pt idx="62">
                  <c:v>2681.333238582258</c:v>
                </c:pt>
                <c:pt idx="63">
                  <c:v>2698.98149701013</c:v>
                </c:pt>
                <c:pt idx="64">
                  <c:v>2688.411019739491</c:v>
                </c:pt>
                <c:pt idx="65">
                  <c:v>2677.840542468853</c:v>
                </c:pt>
                <c:pt idx="66">
                  <c:v>2667.270065198215</c:v>
                </c:pt>
                <c:pt idx="67">
                  <c:v>2656.699587927576</c:v>
                </c:pt>
                <c:pt idx="68">
                  <c:v>2646.129110656937</c:v>
                </c:pt>
                <c:pt idx="69">
                  <c:v>2635.558633386299</c:v>
                </c:pt>
                <c:pt idx="70">
                  <c:v>2624.988156115661</c:v>
                </c:pt>
                <c:pt idx="71">
                  <c:v>2614.417678845022</c:v>
                </c:pt>
                <c:pt idx="72">
                  <c:v>2603.847201574383</c:v>
                </c:pt>
                <c:pt idx="73">
                  <c:v>2593.276724303745</c:v>
                </c:pt>
                <c:pt idx="74">
                  <c:v>2582.706247033107</c:v>
                </c:pt>
                <c:pt idx="75">
                  <c:v>2572.135769762468</c:v>
                </c:pt>
                <c:pt idx="76">
                  <c:v>2561.56529249183</c:v>
                </c:pt>
                <c:pt idx="77">
                  <c:v>2550.994815221191</c:v>
                </c:pt>
                <c:pt idx="78">
                  <c:v>2540.424337950553</c:v>
                </c:pt>
                <c:pt idx="79">
                  <c:v>2529.853860679914</c:v>
                </c:pt>
                <c:pt idx="80">
                  <c:v>2519.283383409276</c:v>
                </c:pt>
                <c:pt idx="81">
                  <c:v>2508.712906138638</c:v>
                </c:pt>
                <c:pt idx="82">
                  <c:v>2498.142428867999</c:v>
                </c:pt>
                <c:pt idx="83">
                  <c:v>2462.979728007564</c:v>
                </c:pt>
                <c:pt idx="84">
                  <c:v>2403.224803557334</c:v>
                </c:pt>
                <c:pt idx="85">
                  <c:v>2343.469879107103</c:v>
                </c:pt>
                <c:pt idx="86">
                  <c:v>2283.714954656873</c:v>
                </c:pt>
                <c:pt idx="87">
                  <c:v>2223.960030206642</c:v>
                </c:pt>
                <c:pt idx="88">
                  <c:v>2164.205105756412</c:v>
                </c:pt>
                <c:pt idx="89">
                  <c:v>2104.450181306181</c:v>
                </c:pt>
                <c:pt idx="90">
                  <c:v>2044.69525685595</c:v>
                </c:pt>
                <c:pt idx="91">
                  <c:v>1984.94033240572</c:v>
                </c:pt>
                <c:pt idx="92">
                  <c:v>1925.185407955489</c:v>
                </c:pt>
                <c:pt idx="93">
                  <c:v>1865.430483505259</c:v>
                </c:pt>
                <c:pt idx="94">
                  <c:v>1805.675559055028</c:v>
                </c:pt>
                <c:pt idx="95">
                  <c:v>1745.920634604798</c:v>
                </c:pt>
                <c:pt idx="96">
                  <c:v>1852.280634604798</c:v>
                </c:pt>
                <c:pt idx="97">
                  <c:v>1958.640634604798</c:v>
                </c:pt>
                <c:pt idx="98">
                  <c:v>2065.000634604798</c:v>
                </c:pt>
                <c:pt idx="99">
                  <c:v>2171.360634604798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44.26666666666666</c:v>
                </c:pt>
                <c:pt idx="27">
                  <c:v>88.53333333333332</c:v>
                </c:pt>
                <c:pt idx="28">
                  <c:v>132.8</c:v>
                </c:pt>
                <c:pt idx="29">
                  <c:v>177.0666666666666</c:v>
                </c:pt>
                <c:pt idx="30">
                  <c:v>221.3333333333333</c:v>
                </c:pt>
                <c:pt idx="31">
                  <c:v>265.6</c:v>
                </c:pt>
                <c:pt idx="32">
                  <c:v>309.8666666666666</c:v>
                </c:pt>
                <c:pt idx="33">
                  <c:v>354.1333333333332</c:v>
                </c:pt>
                <c:pt idx="34">
                  <c:v>398.3999999999999</c:v>
                </c:pt>
                <c:pt idx="35">
                  <c:v>442.6666666666665</c:v>
                </c:pt>
                <c:pt idx="36">
                  <c:v>486.9333333333332</c:v>
                </c:pt>
                <c:pt idx="37">
                  <c:v>531.2</c:v>
                </c:pt>
                <c:pt idx="38">
                  <c:v>575.4666666666666</c:v>
                </c:pt>
                <c:pt idx="39">
                  <c:v>619.7333333333332</c:v>
                </c:pt>
                <c:pt idx="40">
                  <c:v>663.9999999999999</c:v>
                </c:pt>
                <c:pt idx="41">
                  <c:v>708.2666666666665</c:v>
                </c:pt>
                <c:pt idx="42">
                  <c:v>752.5333333333331</c:v>
                </c:pt>
                <c:pt idx="43">
                  <c:v>796.7999999999998</c:v>
                </c:pt>
                <c:pt idx="44">
                  <c:v>841.0666666666664</c:v>
                </c:pt>
                <c:pt idx="45">
                  <c:v>885.3333333333331</c:v>
                </c:pt>
                <c:pt idx="46">
                  <c:v>929.5999999999998</c:v>
                </c:pt>
                <c:pt idx="47">
                  <c:v>973.8666666666664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1239.466666666666</c:v>
                </c:pt>
                <c:pt idx="54">
                  <c:v>1283.733333333333</c:v>
                </c:pt>
                <c:pt idx="55">
                  <c:v>1328</c:v>
                </c:pt>
                <c:pt idx="56">
                  <c:v>1372.266666666666</c:v>
                </c:pt>
                <c:pt idx="57">
                  <c:v>1416.533333333333</c:v>
                </c:pt>
                <c:pt idx="58">
                  <c:v>1460.8</c:v>
                </c:pt>
                <c:pt idx="59">
                  <c:v>1505.066666666666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1637.866666666666</c:v>
                </c:pt>
                <c:pt idx="63">
                  <c:v>2251.357142857142</c:v>
                </c:pt>
                <c:pt idx="64">
                  <c:v>3434.071428571428</c:v>
                </c:pt>
                <c:pt idx="65">
                  <c:v>4616.785714285715</c:v>
                </c:pt>
                <c:pt idx="66">
                  <c:v>5799.5</c:v>
                </c:pt>
                <c:pt idx="67">
                  <c:v>6982.214285714286</c:v>
                </c:pt>
                <c:pt idx="68">
                  <c:v>8164.928571428571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12895.78571428572</c:v>
                </c:pt>
                <c:pt idx="73">
                  <c:v>14078.5</c:v>
                </c:pt>
                <c:pt idx="74">
                  <c:v>15261.21428571429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23480.41142857143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10756.86</c:v>
                </c:pt>
                <c:pt idx="97">
                  <c:v>11481.72</c:v>
                </c:pt>
                <c:pt idx="98">
                  <c:v>12206.58</c:v>
                </c:pt>
                <c:pt idx="99">
                  <c:v>12931.44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119.1850081059545</c:v>
                </c:pt>
                <c:pt idx="1">
                  <c:v>119.1850081059545</c:v>
                </c:pt>
                <c:pt idx="2">
                  <c:v>119.1850081059545</c:v>
                </c:pt>
                <c:pt idx="3">
                  <c:v>119.1850081059545</c:v>
                </c:pt>
                <c:pt idx="4">
                  <c:v>119.1850081059545</c:v>
                </c:pt>
                <c:pt idx="5">
                  <c:v>119.1850081059545</c:v>
                </c:pt>
                <c:pt idx="6">
                  <c:v>119.1850081059545</c:v>
                </c:pt>
                <c:pt idx="7">
                  <c:v>119.1850081059545</c:v>
                </c:pt>
                <c:pt idx="8">
                  <c:v>119.1850081059545</c:v>
                </c:pt>
                <c:pt idx="9">
                  <c:v>119.1850081059545</c:v>
                </c:pt>
                <c:pt idx="10">
                  <c:v>119.1850081059545</c:v>
                </c:pt>
                <c:pt idx="11">
                  <c:v>119.1850081059545</c:v>
                </c:pt>
                <c:pt idx="12">
                  <c:v>119.1850081059545</c:v>
                </c:pt>
                <c:pt idx="13">
                  <c:v>119.1850081059545</c:v>
                </c:pt>
                <c:pt idx="14">
                  <c:v>119.1850081059545</c:v>
                </c:pt>
                <c:pt idx="15">
                  <c:v>119.1850081059545</c:v>
                </c:pt>
                <c:pt idx="16">
                  <c:v>119.1850081059545</c:v>
                </c:pt>
                <c:pt idx="17">
                  <c:v>119.1850081059545</c:v>
                </c:pt>
                <c:pt idx="18">
                  <c:v>119.1850081059545</c:v>
                </c:pt>
                <c:pt idx="19">
                  <c:v>119.1850081059545</c:v>
                </c:pt>
                <c:pt idx="20">
                  <c:v>119.1850081059545</c:v>
                </c:pt>
                <c:pt idx="21">
                  <c:v>119.1850081059545</c:v>
                </c:pt>
                <c:pt idx="22">
                  <c:v>119.1850081059545</c:v>
                </c:pt>
                <c:pt idx="23">
                  <c:v>119.1850081059545</c:v>
                </c:pt>
                <c:pt idx="24">
                  <c:v>119.1850081059545</c:v>
                </c:pt>
                <c:pt idx="25">
                  <c:v>119.1850081059545</c:v>
                </c:pt>
                <c:pt idx="26">
                  <c:v>131.2183541631703</c:v>
                </c:pt>
                <c:pt idx="27">
                  <c:v>143.2517002203863</c:v>
                </c:pt>
                <c:pt idx="28">
                  <c:v>155.2850462776022</c:v>
                </c:pt>
                <c:pt idx="29">
                  <c:v>167.318392334818</c:v>
                </c:pt>
                <c:pt idx="30">
                  <c:v>179.351738392034</c:v>
                </c:pt>
                <c:pt idx="31">
                  <c:v>191.3850844492499</c:v>
                </c:pt>
                <c:pt idx="32">
                  <c:v>203.4184305064658</c:v>
                </c:pt>
                <c:pt idx="33">
                  <c:v>215.4517765636817</c:v>
                </c:pt>
                <c:pt idx="34">
                  <c:v>227.4851226208976</c:v>
                </c:pt>
                <c:pt idx="35">
                  <c:v>239.5184686781135</c:v>
                </c:pt>
                <c:pt idx="36">
                  <c:v>251.5518147353293</c:v>
                </c:pt>
                <c:pt idx="37">
                  <c:v>263.5851607925453</c:v>
                </c:pt>
                <c:pt idx="38">
                  <c:v>275.6185068497611</c:v>
                </c:pt>
                <c:pt idx="39">
                  <c:v>287.6518529069771</c:v>
                </c:pt>
                <c:pt idx="40">
                  <c:v>299.685198964193</c:v>
                </c:pt>
                <c:pt idx="41">
                  <c:v>311.7185450214089</c:v>
                </c:pt>
                <c:pt idx="42">
                  <c:v>323.7518910786248</c:v>
                </c:pt>
                <c:pt idx="43">
                  <c:v>335.7852371358407</c:v>
                </c:pt>
                <c:pt idx="44">
                  <c:v>347.8185831930565</c:v>
                </c:pt>
                <c:pt idx="45">
                  <c:v>359.8519292502725</c:v>
                </c:pt>
                <c:pt idx="46">
                  <c:v>371.8852753074884</c:v>
                </c:pt>
                <c:pt idx="47">
                  <c:v>383.9186213647043</c:v>
                </c:pt>
                <c:pt idx="48">
                  <c:v>395.9519674219202</c:v>
                </c:pt>
                <c:pt idx="49">
                  <c:v>407.9853134791361</c:v>
                </c:pt>
                <c:pt idx="50">
                  <c:v>420.018659536352</c:v>
                </c:pt>
                <c:pt idx="51">
                  <c:v>432.052005593568</c:v>
                </c:pt>
                <c:pt idx="52">
                  <c:v>444.0853516507838</c:v>
                </c:pt>
                <c:pt idx="53">
                  <c:v>456.1186977079997</c:v>
                </c:pt>
                <c:pt idx="54">
                  <c:v>468.1520437652156</c:v>
                </c:pt>
                <c:pt idx="55">
                  <c:v>480.1853898224315</c:v>
                </c:pt>
                <c:pt idx="56">
                  <c:v>492.2187358796474</c:v>
                </c:pt>
                <c:pt idx="57">
                  <c:v>504.2520819368633</c:v>
                </c:pt>
                <c:pt idx="58">
                  <c:v>516.2854279940792</c:v>
                </c:pt>
                <c:pt idx="59">
                  <c:v>528.318774051295</c:v>
                </c:pt>
                <c:pt idx="60">
                  <c:v>540.352120108511</c:v>
                </c:pt>
                <c:pt idx="61">
                  <c:v>552.3854661657269</c:v>
                </c:pt>
                <c:pt idx="62">
                  <c:v>564.4188122229427</c:v>
                </c:pt>
                <c:pt idx="63">
                  <c:v>597.5837017985778</c:v>
                </c:pt>
                <c:pt idx="64">
                  <c:v>651.8801348926322</c:v>
                </c:pt>
                <c:pt idx="65">
                  <c:v>706.1765679866865</c:v>
                </c:pt>
                <c:pt idx="66">
                  <c:v>760.473001080741</c:v>
                </c:pt>
                <c:pt idx="67">
                  <c:v>814.7694341747952</c:v>
                </c:pt>
                <c:pt idx="68">
                  <c:v>869.0658672688496</c:v>
                </c:pt>
                <c:pt idx="69">
                  <c:v>923.3623003629039</c:v>
                </c:pt>
                <c:pt idx="70">
                  <c:v>977.6587334569582</c:v>
                </c:pt>
                <c:pt idx="71">
                  <c:v>1031.955166551013</c:v>
                </c:pt>
                <c:pt idx="72">
                  <c:v>1086.251599645067</c:v>
                </c:pt>
                <c:pt idx="73">
                  <c:v>1140.548032739121</c:v>
                </c:pt>
                <c:pt idx="74">
                  <c:v>1194.844465833175</c:v>
                </c:pt>
                <c:pt idx="75">
                  <c:v>1249.14089892723</c:v>
                </c:pt>
                <c:pt idx="76">
                  <c:v>1303.437332021284</c:v>
                </c:pt>
                <c:pt idx="77">
                  <c:v>1357.733765115338</c:v>
                </c:pt>
                <c:pt idx="78">
                  <c:v>1412.030198209393</c:v>
                </c:pt>
                <c:pt idx="79">
                  <c:v>1466.326631303447</c:v>
                </c:pt>
                <c:pt idx="80">
                  <c:v>1520.623064397501</c:v>
                </c:pt>
                <c:pt idx="81">
                  <c:v>1574.919497491556</c:v>
                </c:pt>
                <c:pt idx="82">
                  <c:v>1629.21593058561</c:v>
                </c:pt>
                <c:pt idx="83">
                  <c:v>1671.397666118304</c:v>
                </c:pt>
                <c:pt idx="84">
                  <c:v>1701.464704089638</c:v>
                </c:pt>
                <c:pt idx="85">
                  <c:v>1731.531742060972</c:v>
                </c:pt>
                <c:pt idx="86">
                  <c:v>1761.598780032306</c:v>
                </c:pt>
                <c:pt idx="87">
                  <c:v>1791.66581800364</c:v>
                </c:pt>
                <c:pt idx="88">
                  <c:v>1821.732855974975</c:v>
                </c:pt>
                <c:pt idx="89">
                  <c:v>1851.799893946309</c:v>
                </c:pt>
                <c:pt idx="90">
                  <c:v>1881.866931917643</c:v>
                </c:pt>
                <c:pt idx="91">
                  <c:v>1911.933969888977</c:v>
                </c:pt>
                <c:pt idx="92">
                  <c:v>1942.001007860311</c:v>
                </c:pt>
                <c:pt idx="93">
                  <c:v>1972.068045831645</c:v>
                </c:pt>
                <c:pt idx="94">
                  <c:v>2002.135083802979</c:v>
                </c:pt>
                <c:pt idx="95">
                  <c:v>2032.202121774313</c:v>
                </c:pt>
                <c:pt idx="96">
                  <c:v>2040.633121774313</c:v>
                </c:pt>
                <c:pt idx="97">
                  <c:v>2049.064121774313</c:v>
                </c:pt>
                <c:pt idx="98">
                  <c:v>2057.495121774313</c:v>
                </c:pt>
                <c:pt idx="99">
                  <c:v>2065.926121774313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2865.714285714285</c:v>
                </c:pt>
                <c:pt idx="33">
                  <c:v>3091.428571428572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4445.714285714285</c:v>
                </c:pt>
                <c:pt idx="40">
                  <c:v>4671.42857142857</c:v>
                </c:pt>
                <c:pt idx="41">
                  <c:v>4897.142857142857</c:v>
                </c:pt>
                <c:pt idx="42">
                  <c:v>5122.857142857143</c:v>
                </c:pt>
                <c:pt idx="43">
                  <c:v>5348.571428571428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6025.714285714286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6702.857142857143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7380.0</c:v>
                </c:pt>
                <c:pt idx="53">
                  <c:v>7605.714285714284</c:v>
                </c:pt>
                <c:pt idx="54">
                  <c:v>7831.42857142857</c:v>
                </c:pt>
                <c:pt idx="55">
                  <c:v>8057.142857142857</c:v>
                </c:pt>
                <c:pt idx="56">
                  <c:v>8282.857142857143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8960.0</c:v>
                </c:pt>
                <c:pt idx="60">
                  <c:v>9185.714285714284</c:v>
                </c:pt>
                <c:pt idx="61">
                  <c:v>9411.428571428571</c:v>
                </c:pt>
                <c:pt idx="62">
                  <c:v>9637.142857142856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22377.32142857142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25183.39285714285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27989.46428571427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6375.314285714286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6046.171428571428</c:v>
                </c:pt>
                <c:pt idx="47">
                  <c:v>5980.342857142858</c:v>
                </c:pt>
                <c:pt idx="48">
                  <c:v>5914.514285714286</c:v>
                </c:pt>
                <c:pt idx="49">
                  <c:v>5848.685714285714</c:v>
                </c:pt>
                <c:pt idx="50">
                  <c:v>5782.857142857143</c:v>
                </c:pt>
                <c:pt idx="51">
                  <c:v>5717.02857142857</c:v>
                </c:pt>
                <c:pt idx="52">
                  <c:v>5651.2</c:v>
                </c:pt>
                <c:pt idx="53">
                  <c:v>5585.371428571428</c:v>
                </c:pt>
                <c:pt idx="54">
                  <c:v>5519.542857142857</c:v>
                </c:pt>
                <c:pt idx="55">
                  <c:v>5453.714285714286</c:v>
                </c:pt>
                <c:pt idx="56">
                  <c:v>5387.885714285714</c:v>
                </c:pt>
                <c:pt idx="57">
                  <c:v>5322.057142857143</c:v>
                </c:pt>
                <c:pt idx="58">
                  <c:v>5256.228571428571</c:v>
                </c:pt>
                <c:pt idx="59">
                  <c:v>5190.4</c:v>
                </c:pt>
                <c:pt idx="60">
                  <c:v>5124.571428571428</c:v>
                </c:pt>
                <c:pt idx="61">
                  <c:v>5058.742857142857</c:v>
                </c:pt>
                <c:pt idx="62">
                  <c:v>4992.914285714286</c:v>
                </c:pt>
                <c:pt idx="63">
                  <c:v>5384.571428571428</c:v>
                </c:pt>
                <c:pt idx="64">
                  <c:v>6233.714285714286</c:v>
                </c:pt>
                <c:pt idx="65">
                  <c:v>7082.857142857143</c:v>
                </c:pt>
                <c:pt idx="66">
                  <c:v>7932.0</c:v>
                </c:pt>
                <c:pt idx="67">
                  <c:v>8781.142857142856</c:v>
                </c:pt>
                <c:pt idx="68">
                  <c:v>9630.285714285714</c:v>
                </c:pt>
                <c:pt idx="69">
                  <c:v>10479.42857142857</c:v>
                </c:pt>
                <c:pt idx="70">
                  <c:v>11328.57142857143</c:v>
                </c:pt>
                <c:pt idx="71">
                  <c:v>12177.71428571429</c:v>
                </c:pt>
                <c:pt idx="72">
                  <c:v>13026.85714285714</c:v>
                </c:pt>
                <c:pt idx="73">
                  <c:v>13876.0</c:v>
                </c:pt>
                <c:pt idx="74">
                  <c:v>14725.14285714286</c:v>
                </c:pt>
                <c:pt idx="75">
                  <c:v>15574.28571428571</c:v>
                </c:pt>
                <c:pt idx="76">
                  <c:v>16423.42857142857</c:v>
                </c:pt>
                <c:pt idx="77">
                  <c:v>17272.57142857143</c:v>
                </c:pt>
                <c:pt idx="78">
                  <c:v>18121.71428571428</c:v>
                </c:pt>
                <c:pt idx="79">
                  <c:v>18970.85714285714</c:v>
                </c:pt>
                <c:pt idx="80">
                  <c:v>19820.0</c:v>
                </c:pt>
                <c:pt idx="81">
                  <c:v>20669.14285714286</c:v>
                </c:pt>
                <c:pt idx="82">
                  <c:v>21518.28571428571</c:v>
                </c:pt>
                <c:pt idx="83">
                  <c:v>21065.14285714286</c:v>
                </c:pt>
                <c:pt idx="84">
                  <c:v>19309.71428571428</c:v>
                </c:pt>
                <c:pt idx="85">
                  <c:v>17554.28571428571</c:v>
                </c:pt>
                <c:pt idx="86">
                  <c:v>15798.85714285714</c:v>
                </c:pt>
                <c:pt idx="87">
                  <c:v>14043.42857142857</c:v>
                </c:pt>
                <c:pt idx="88">
                  <c:v>12288</c:v>
                </c:pt>
                <c:pt idx="89">
                  <c:v>10532.57142857143</c:v>
                </c:pt>
                <c:pt idx="90">
                  <c:v>8777.142857142856</c:v>
                </c:pt>
                <c:pt idx="91">
                  <c:v>7021.714285714284</c:v>
                </c:pt>
                <c:pt idx="92">
                  <c:v>5266.285714285714</c:v>
                </c:pt>
                <c:pt idx="93">
                  <c:v>3510.857142857141</c:v>
                </c:pt>
                <c:pt idx="94">
                  <c:v>1755.428571428572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3024.0</c:v>
                </c:pt>
                <c:pt idx="84">
                  <c:v>9072.0</c:v>
                </c:pt>
                <c:pt idx="85">
                  <c:v>15120.0</c:v>
                </c:pt>
                <c:pt idx="86">
                  <c:v>21168.0</c:v>
                </c:pt>
                <c:pt idx="87">
                  <c:v>27216.0</c:v>
                </c:pt>
                <c:pt idx="88">
                  <c:v>33264.0</c:v>
                </c:pt>
                <c:pt idx="89">
                  <c:v>39312.0</c:v>
                </c:pt>
                <c:pt idx="90">
                  <c:v>45360.0</c:v>
                </c:pt>
                <c:pt idx="91">
                  <c:v>51408.0</c:v>
                </c:pt>
                <c:pt idx="92">
                  <c:v>57456.0</c:v>
                </c:pt>
                <c:pt idx="93">
                  <c:v>63504.0</c:v>
                </c:pt>
                <c:pt idx="94">
                  <c:v>69552.0</c:v>
                </c:pt>
                <c:pt idx="95">
                  <c:v>75600.0</c:v>
                </c:pt>
                <c:pt idx="96">
                  <c:v>78271.7</c:v>
                </c:pt>
                <c:pt idx="97">
                  <c:v>80943.4</c:v>
                </c:pt>
                <c:pt idx="98">
                  <c:v>83615.1</c:v>
                </c:pt>
                <c:pt idx="99">
                  <c:v>86286.8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217.7142857142857</c:v>
                </c:pt>
                <c:pt idx="64">
                  <c:v>653.1428571428571</c:v>
                </c:pt>
                <c:pt idx="65">
                  <c:v>1088.571428571429</c:v>
                </c:pt>
                <c:pt idx="66">
                  <c:v>1524.0</c:v>
                </c:pt>
                <c:pt idx="67">
                  <c:v>1959.428571428572</c:v>
                </c:pt>
                <c:pt idx="68">
                  <c:v>2394.857142857143</c:v>
                </c:pt>
                <c:pt idx="69">
                  <c:v>2830.285714285714</c:v>
                </c:pt>
                <c:pt idx="70">
                  <c:v>3265.714285714286</c:v>
                </c:pt>
                <c:pt idx="71">
                  <c:v>3701.142857142857</c:v>
                </c:pt>
                <c:pt idx="72">
                  <c:v>4136.571428571428</c:v>
                </c:pt>
                <c:pt idx="73">
                  <c:v>4572.0</c:v>
                </c:pt>
                <c:pt idx="74">
                  <c:v>5007.428571428571</c:v>
                </c:pt>
                <c:pt idx="75">
                  <c:v>5442.857142857143</c:v>
                </c:pt>
                <c:pt idx="76">
                  <c:v>5878.285714285715</c:v>
                </c:pt>
                <c:pt idx="77">
                  <c:v>6313.714285714286</c:v>
                </c:pt>
                <c:pt idx="78">
                  <c:v>6749.142857142858</c:v>
                </c:pt>
                <c:pt idx="79">
                  <c:v>7184.571428571428</c:v>
                </c:pt>
                <c:pt idx="80">
                  <c:v>7620.0</c:v>
                </c:pt>
                <c:pt idx="81">
                  <c:v>8055.428571428571</c:v>
                </c:pt>
                <c:pt idx="82">
                  <c:v>8490.857142857143</c:v>
                </c:pt>
                <c:pt idx="83">
                  <c:v>10868.22857142857</c:v>
                </c:pt>
                <c:pt idx="84">
                  <c:v>15187.54285714286</c:v>
                </c:pt>
                <c:pt idx="85">
                  <c:v>19506.85714285714</c:v>
                </c:pt>
                <c:pt idx="86">
                  <c:v>23826.17142857143</c:v>
                </c:pt>
                <c:pt idx="87">
                  <c:v>28145.48571428571</c:v>
                </c:pt>
                <c:pt idx="88">
                  <c:v>32464.8</c:v>
                </c:pt>
                <c:pt idx="89">
                  <c:v>36784.11428571428</c:v>
                </c:pt>
                <c:pt idx="90">
                  <c:v>41103.42857142857</c:v>
                </c:pt>
                <c:pt idx="91">
                  <c:v>45422.74285714285</c:v>
                </c:pt>
                <c:pt idx="92">
                  <c:v>49742.05714285714</c:v>
                </c:pt>
                <c:pt idx="93">
                  <c:v>54061.37142857143</c:v>
                </c:pt>
                <c:pt idx="94">
                  <c:v>58380.68571428571</c:v>
                </c:pt>
                <c:pt idx="95">
                  <c:v>62700.0</c:v>
                </c:pt>
                <c:pt idx="96">
                  <c:v>68903.5</c:v>
                </c:pt>
                <c:pt idx="97">
                  <c:v>75107.0</c:v>
                </c:pt>
                <c:pt idx="98">
                  <c:v>81310.5</c:v>
                </c:pt>
                <c:pt idx="99">
                  <c:v>87514.0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1401.310691241349</c:v>
                </c:pt>
                <c:pt idx="4">
                  <c:v>1401.310691241349</c:v>
                </c:pt>
                <c:pt idx="5">
                  <c:v>1401.310691241349</c:v>
                </c:pt>
                <c:pt idx="6">
                  <c:v>1401.310691241349</c:v>
                </c:pt>
                <c:pt idx="7">
                  <c:v>1401.310691241349</c:v>
                </c:pt>
                <c:pt idx="8">
                  <c:v>1401.310691241349</c:v>
                </c:pt>
                <c:pt idx="9">
                  <c:v>1401.310691241349</c:v>
                </c:pt>
                <c:pt idx="10">
                  <c:v>1401.310691241349</c:v>
                </c:pt>
                <c:pt idx="11">
                  <c:v>1401.310691241349</c:v>
                </c:pt>
                <c:pt idx="12">
                  <c:v>1401.310691241349</c:v>
                </c:pt>
                <c:pt idx="13">
                  <c:v>1401.310691241349</c:v>
                </c:pt>
                <c:pt idx="14">
                  <c:v>1401.310691241349</c:v>
                </c:pt>
                <c:pt idx="15">
                  <c:v>1401.310691241349</c:v>
                </c:pt>
                <c:pt idx="16">
                  <c:v>1401.310691241349</c:v>
                </c:pt>
                <c:pt idx="17">
                  <c:v>1401.310691241349</c:v>
                </c:pt>
                <c:pt idx="18">
                  <c:v>1401.310691241349</c:v>
                </c:pt>
                <c:pt idx="19">
                  <c:v>1401.310691241349</c:v>
                </c:pt>
                <c:pt idx="20">
                  <c:v>1401.310691241349</c:v>
                </c:pt>
                <c:pt idx="21">
                  <c:v>1401.310691241349</c:v>
                </c:pt>
                <c:pt idx="22">
                  <c:v>1401.310691241349</c:v>
                </c:pt>
                <c:pt idx="23">
                  <c:v>1401.310691241349</c:v>
                </c:pt>
                <c:pt idx="24">
                  <c:v>1401.310691241349</c:v>
                </c:pt>
                <c:pt idx="25">
                  <c:v>1401.310691241349</c:v>
                </c:pt>
                <c:pt idx="26">
                  <c:v>1401.310691241349</c:v>
                </c:pt>
                <c:pt idx="27">
                  <c:v>1401.310691241349</c:v>
                </c:pt>
                <c:pt idx="28">
                  <c:v>1401.310691241349</c:v>
                </c:pt>
                <c:pt idx="29">
                  <c:v>1401.310691241349</c:v>
                </c:pt>
                <c:pt idx="30">
                  <c:v>1401.310691241349</c:v>
                </c:pt>
                <c:pt idx="31">
                  <c:v>1401.310691241349</c:v>
                </c:pt>
                <c:pt idx="32">
                  <c:v>1401.310691241349</c:v>
                </c:pt>
                <c:pt idx="33">
                  <c:v>1401.310691241349</c:v>
                </c:pt>
                <c:pt idx="34">
                  <c:v>1401.310691241349</c:v>
                </c:pt>
                <c:pt idx="35">
                  <c:v>1401.310691241349</c:v>
                </c:pt>
                <c:pt idx="36">
                  <c:v>1401.310691241349</c:v>
                </c:pt>
                <c:pt idx="37">
                  <c:v>1401.310691241349</c:v>
                </c:pt>
                <c:pt idx="38">
                  <c:v>1401.310691241349</c:v>
                </c:pt>
                <c:pt idx="39">
                  <c:v>1401.310691241349</c:v>
                </c:pt>
                <c:pt idx="40">
                  <c:v>1401.310691241349</c:v>
                </c:pt>
                <c:pt idx="41">
                  <c:v>1401.310691241349</c:v>
                </c:pt>
                <c:pt idx="42">
                  <c:v>1401.310691241349</c:v>
                </c:pt>
                <c:pt idx="43">
                  <c:v>1401.310691241349</c:v>
                </c:pt>
                <c:pt idx="44">
                  <c:v>1401.310691241349</c:v>
                </c:pt>
                <c:pt idx="45">
                  <c:v>1401.310691241349</c:v>
                </c:pt>
                <c:pt idx="46">
                  <c:v>1401.310691241349</c:v>
                </c:pt>
                <c:pt idx="47">
                  <c:v>1401.310691241349</c:v>
                </c:pt>
                <c:pt idx="48">
                  <c:v>1401.310691241349</c:v>
                </c:pt>
                <c:pt idx="49">
                  <c:v>1401.310691241349</c:v>
                </c:pt>
                <c:pt idx="50">
                  <c:v>1401.310691241349</c:v>
                </c:pt>
                <c:pt idx="51">
                  <c:v>1401.310691241349</c:v>
                </c:pt>
                <c:pt idx="52">
                  <c:v>1401.310691241349</c:v>
                </c:pt>
                <c:pt idx="53">
                  <c:v>1401.310691241349</c:v>
                </c:pt>
                <c:pt idx="54">
                  <c:v>1401.310691241349</c:v>
                </c:pt>
                <c:pt idx="55">
                  <c:v>1401.310691241349</c:v>
                </c:pt>
                <c:pt idx="56">
                  <c:v>1401.310691241349</c:v>
                </c:pt>
                <c:pt idx="57">
                  <c:v>1401.310691241349</c:v>
                </c:pt>
                <c:pt idx="58">
                  <c:v>1401.310691241349</c:v>
                </c:pt>
                <c:pt idx="59">
                  <c:v>1401.310691241349</c:v>
                </c:pt>
                <c:pt idx="60">
                  <c:v>1401.310691241349</c:v>
                </c:pt>
                <c:pt idx="61">
                  <c:v>1401.310691241349</c:v>
                </c:pt>
                <c:pt idx="62">
                  <c:v>1401.310691241349</c:v>
                </c:pt>
                <c:pt idx="63">
                  <c:v>1401.310691241349</c:v>
                </c:pt>
                <c:pt idx="64">
                  <c:v>1401.310691241349</c:v>
                </c:pt>
                <c:pt idx="65">
                  <c:v>1401.310691241349</c:v>
                </c:pt>
                <c:pt idx="66">
                  <c:v>1401.310691241349</c:v>
                </c:pt>
                <c:pt idx="67">
                  <c:v>1401.310691241349</c:v>
                </c:pt>
                <c:pt idx="68">
                  <c:v>1401.310691241349</c:v>
                </c:pt>
                <c:pt idx="69">
                  <c:v>1401.310691241349</c:v>
                </c:pt>
                <c:pt idx="70">
                  <c:v>1401.310691241349</c:v>
                </c:pt>
                <c:pt idx="71">
                  <c:v>1401.310691241349</c:v>
                </c:pt>
                <c:pt idx="72">
                  <c:v>1401.310691241349</c:v>
                </c:pt>
                <c:pt idx="73">
                  <c:v>1401.310691241349</c:v>
                </c:pt>
                <c:pt idx="74">
                  <c:v>1401.310691241349</c:v>
                </c:pt>
                <c:pt idx="75">
                  <c:v>1401.310691241349</c:v>
                </c:pt>
                <c:pt idx="76">
                  <c:v>1401.310691241349</c:v>
                </c:pt>
                <c:pt idx="77">
                  <c:v>1401.310691241349</c:v>
                </c:pt>
                <c:pt idx="78">
                  <c:v>1401.310691241349</c:v>
                </c:pt>
                <c:pt idx="79">
                  <c:v>1401.310691241349</c:v>
                </c:pt>
                <c:pt idx="80">
                  <c:v>1401.310691241349</c:v>
                </c:pt>
                <c:pt idx="81">
                  <c:v>1401.310691241349</c:v>
                </c:pt>
                <c:pt idx="82">
                  <c:v>1401.310691241349</c:v>
                </c:pt>
                <c:pt idx="83">
                  <c:v>1345.258263591695</c:v>
                </c:pt>
                <c:pt idx="84">
                  <c:v>1233.153408292387</c:v>
                </c:pt>
                <c:pt idx="85">
                  <c:v>1121.04855299308</c:v>
                </c:pt>
                <c:pt idx="86">
                  <c:v>1008.943697693772</c:v>
                </c:pt>
                <c:pt idx="87">
                  <c:v>896.8388423944637</c:v>
                </c:pt>
                <c:pt idx="88">
                  <c:v>784.7339870951556</c:v>
                </c:pt>
                <c:pt idx="89">
                  <c:v>672.6291317958477</c:v>
                </c:pt>
                <c:pt idx="90">
                  <c:v>560.5242764965398</c:v>
                </c:pt>
                <c:pt idx="91">
                  <c:v>448.4194211972318</c:v>
                </c:pt>
                <c:pt idx="92">
                  <c:v>336.3145658979238</c:v>
                </c:pt>
                <c:pt idx="93">
                  <c:v>224.2097105986159</c:v>
                </c:pt>
                <c:pt idx="94">
                  <c:v>112.1048552993079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21469.5</c:v>
                </c:pt>
                <c:pt idx="64">
                  <c:v>20368.5</c:v>
                </c:pt>
                <c:pt idx="65">
                  <c:v>19267.5</c:v>
                </c:pt>
                <c:pt idx="66">
                  <c:v>18166.5</c:v>
                </c:pt>
                <c:pt idx="67">
                  <c:v>17065.5</c:v>
                </c:pt>
                <c:pt idx="68">
                  <c:v>15964.5</c:v>
                </c:pt>
                <c:pt idx="69">
                  <c:v>14863.5</c:v>
                </c:pt>
                <c:pt idx="70">
                  <c:v>13762.5</c:v>
                </c:pt>
                <c:pt idx="71">
                  <c:v>12661.5</c:v>
                </c:pt>
                <c:pt idx="72">
                  <c:v>11560.5</c:v>
                </c:pt>
                <c:pt idx="73">
                  <c:v>10459.5</c:v>
                </c:pt>
                <c:pt idx="74">
                  <c:v>9358.5</c:v>
                </c:pt>
                <c:pt idx="75">
                  <c:v>8257.5</c:v>
                </c:pt>
                <c:pt idx="76">
                  <c:v>7156.5</c:v>
                </c:pt>
                <c:pt idx="77">
                  <c:v>6055.5</c:v>
                </c:pt>
                <c:pt idx="78">
                  <c:v>4954.5</c:v>
                </c:pt>
                <c:pt idx="79">
                  <c:v>3853.5</c:v>
                </c:pt>
                <c:pt idx="80">
                  <c:v>2752.5</c:v>
                </c:pt>
                <c:pt idx="81">
                  <c:v>1651.5</c:v>
                </c:pt>
                <c:pt idx="82">
                  <c:v>550.5</c:v>
                </c:pt>
                <c:pt idx="83">
                  <c:v>304.8</c:v>
                </c:pt>
                <c:pt idx="84">
                  <c:v>914.4000000000001</c:v>
                </c:pt>
                <c:pt idx="85">
                  <c:v>1524.0</c:v>
                </c:pt>
                <c:pt idx="86">
                  <c:v>2133.6</c:v>
                </c:pt>
                <c:pt idx="87">
                  <c:v>2743.2</c:v>
                </c:pt>
                <c:pt idx="88">
                  <c:v>3352.8</c:v>
                </c:pt>
                <c:pt idx="89">
                  <c:v>3962.4</c:v>
                </c:pt>
                <c:pt idx="90">
                  <c:v>4572.0</c:v>
                </c:pt>
                <c:pt idx="91">
                  <c:v>5181.6</c:v>
                </c:pt>
                <c:pt idx="92">
                  <c:v>5791.2</c:v>
                </c:pt>
                <c:pt idx="93">
                  <c:v>6400.8</c:v>
                </c:pt>
                <c:pt idx="94">
                  <c:v>7010.400000000001</c:v>
                </c:pt>
                <c:pt idx="95">
                  <c:v>7620.0</c:v>
                </c:pt>
                <c:pt idx="96">
                  <c:v>6492.17</c:v>
                </c:pt>
                <c:pt idx="97">
                  <c:v>5364.34</c:v>
                </c:pt>
                <c:pt idx="98">
                  <c:v>4236.51</c:v>
                </c:pt>
                <c:pt idx="99">
                  <c:v>3108.68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1028.571428571428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5142.857142857142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12685.71428571428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26336.33</c:v>
                </c:pt>
                <c:pt idx="97">
                  <c:v>26632.66</c:v>
                </c:pt>
                <c:pt idx="98">
                  <c:v>26928.99</c:v>
                </c:pt>
                <c:pt idx="99">
                  <c:v>27225.32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232824"/>
        <c:axId val="21028672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</c:v>
                </c:pt>
                <c:pt idx="4">
                  <c:v>24062.6463840672</c:v>
                </c:pt>
                <c:pt idx="5">
                  <c:v>24062.6463840672</c:v>
                </c:pt>
                <c:pt idx="6">
                  <c:v>24062.6463840672</c:v>
                </c:pt>
                <c:pt idx="7">
                  <c:v>24062.6463840672</c:v>
                </c:pt>
                <c:pt idx="8">
                  <c:v>24062.6463840672</c:v>
                </c:pt>
                <c:pt idx="9">
                  <c:v>24062.6463840672</c:v>
                </c:pt>
                <c:pt idx="10">
                  <c:v>24062.6463840672</c:v>
                </c:pt>
                <c:pt idx="11">
                  <c:v>24062.6463840672</c:v>
                </c:pt>
                <c:pt idx="12">
                  <c:v>24062.6463840672</c:v>
                </c:pt>
                <c:pt idx="13">
                  <c:v>24062.6463840672</c:v>
                </c:pt>
                <c:pt idx="14">
                  <c:v>24062.6463840672</c:v>
                </c:pt>
                <c:pt idx="15">
                  <c:v>24062.6463840672</c:v>
                </c:pt>
                <c:pt idx="16">
                  <c:v>24062.6463840672</c:v>
                </c:pt>
                <c:pt idx="17">
                  <c:v>24062.6463840672</c:v>
                </c:pt>
                <c:pt idx="18">
                  <c:v>24062.6463840672</c:v>
                </c:pt>
                <c:pt idx="19">
                  <c:v>24062.6463840672</c:v>
                </c:pt>
                <c:pt idx="20">
                  <c:v>24062.6463840672</c:v>
                </c:pt>
                <c:pt idx="21">
                  <c:v>24062.6463840672</c:v>
                </c:pt>
                <c:pt idx="22">
                  <c:v>24062.6463840672</c:v>
                </c:pt>
                <c:pt idx="23">
                  <c:v>24062.6463840672</c:v>
                </c:pt>
                <c:pt idx="24">
                  <c:v>24062.6463840672</c:v>
                </c:pt>
                <c:pt idx="25">
                  <c:v>24062.6463840672</c:v>
                </c:pt>
                <c:pt idx="26">
                  <c:v>24062.6463840672</c:v>
                </c:pt>
                <c:pt idx="27">
                  <c:v>24062.6463840672</c:v>
                </c:pt>
                <c:pt idx="28">
                  <c:v>24062.6463840672</c:v>
                </c:pt>
                <c:pt idx="29">
                  <c:v>24062.6463840672</c:v>
                </c:pt>
                <c:pt idx="30">
                  <c:v>24062.6463840672</c:v>
                </c:pt>
                <c:pt idx="31">
                  <c:v>24062.6463840672</c:v>
                </c:pt>
                <c:pt idx="32">
                  <c:v>24062.6463840672</c:v>
                </c:pt>
                <c:pt idx="33">
                  <c:v>24062.6463840672</c:v>
                </c:pt>
                <c:pt idx="34">
                  <c:v>24062.6463840672</c:v>
                </c:pt>
                <c:pt idx="35">
                  <c:v>24062.6463840672</c:v>
                </c:pt>
                <c:pt idx="36">
                  <c:v>24062.6463840672</c:v>
                </c:pt>
                <c:pt idx="37">
                  <c:v>24062.6463840672</c:v>
                </c:pt>
                <c:pt idx="38">
                  <c:v>24062.6463840672</c:v>
                </c:pt>
                <c:pt idx="39">
                  <c:v>24062.6463840672</c:v>
                </c:pt>
                <c:pt idx="40">
                  <c:v>24062.6463840672</c:v>
                </c:pt>
                <c:pt idx="41">
                  <c:v>24062.6463840672</c:v>
                </c:pt>
                <c:pt idx="42">
                  <c:v>24062.6463840672</c:v>
                </c:pt>
                <c:pt idx="43">
                  <c:v>24062.6463840672</c:v>
                </c:pt>
                <c:pt idx="44">
                  <c:v>24062.6463840672</c:v>
                </c:pt>
                <c:pt idx="45">
                  <c:v>24062.6463840672</c:v>
                </c:pt>
                <c:pt idx="46">
                  <c:v>24062.6463840672</c:v>
                </c:pt>
                <c:pt idx="47">
                  <c:v>24062.6463840672</c:v>
                </c:pt>
                <c:pt idx="48">
                  <c:v>24062.6463840672</c:v>
                </c:pt>
                <c:pt idx="49">
                  <c:v>24062.6463840672</c:v>
                </c:pt>
                <c:pt idx="50">
                  <c:v>24062.6463840672</c:v>
                </c:pt>
                <c:pt idx="51">
                  <c:v>24062.6463840672</c:v>
                </c:pt>
                <c:pt idx="52">
                  <c:v>24062.6463840672</c:v>
                </c:pt>
                <c:pt idx="53">
                  <c:v>24062.6463840672</c:v>
                </c:pt>
                <c:pt idx="54">
                  <c:v>24062.6463840672</c:v>
                </c:pt>
                <c:pt idx="55">
                  <c:v>24062.6463840672</c:v>
                </c:pt>
                <c:pt idx="56">
                  <c:v>24062.6463840672</c:v>
                </c:pt>
                <c:pt idx="57">
                  <c:v>24062.6463840672</c:v>
                </c:pt>
                <c:pt idx="58">
                  <c:v>24062.6463840672</c:v>
                </c:pt>
                <c:pt idx="59">
                  <c:v>24062.6463840672</c:v>
                </c:pt>
                <c:pt idx="60">
                  <c:v>24062.6463840672</c:v>
                </c:pt>
                <c:pt idx="61">
                  <c:v>24062.6463840672</c:v>
                </c:pt>
                <c:pt idx="62">
                  <c:v>24062.6463840672</c:v>
                </c:pt>
                <c:pt idx="63">
                  <c:v>24062.6463840672</c:v>
                </c:pt>
                <c:pt idx="64">
                  <c:v>24062.6463840672</c:v>
                </c:pt>
                <c:pt idx="65">
                  <c:v>24062.6463840672</c:v>
                </c:pt>
                <c:pt idx="66">
                  <c:v>24062.6463840672</c:v>
                </c:pt>
                <c:pt idx="67">
                  <c:v>24062.6463840672</c:v>
                </c:pt>
                <c:pt idx="68">
                  <c:v>24062.6463840672</c:v>
                </c:pt>
                <c:pt idx="69">
                  <c:v>24062.6463840672</c:v>
                </c:pt>
                <c:pt idx="70">
                  <c:v>24062.6463840672</c:v>
                </c:pt>
                <c:pt idx="71">
                  <c:v>24062.6463840672</c:v>
                </c:pt>
                <c:pt idx="72">
                  <c:v>24062.6463840672</c:v>
                </c:pt>
                <c:pt idx="73">
                  <c:v>24062.6463840672</c:v>
                </c:pt>
                <c:pt idx="74">
                  <c:v>24062.6463840672</c:v>
                </c:pt>
                <c:pt idx="75">
                  <c:v>24062.6463840672</c:v>
                </c:pt>
                <c:pt idx="76">
                  <c:v>24062.6463840672</c:v>
                </c:pt>
                <c:pt idx="77">
                  <c:v>24062.6463840672</c:v>
                </c:pt>
                <c:pt idx="78">
                  <c:v>24062.6463840672</c:v>
                </c:pt>
                <c:pt idx="79">
                  <c:v>24062.6463840672</c:v>
                </c:pt>
                <c:pt idx="80">
                  <c:v>24062.6463840672</c:v>
                </c:pt>
                <c:pt idx="81">
                  <c:v>24062.6463840672</c:v>
                </c:pt>
                <c:pt idx="82">
                  <c:v>24062.6463840672</c:v>
                </c:pt>
                <c:pt idx="83">
                  <c:v>24062.6463840672</c:v>
                </c:pt>
                <c:pt idx="84">
                  <c:v>24062.6463840672</c:v>
                </c:pt>
                <c:pt idx="85">
                  <c:v>24062.6463840672</c:v>
                </c:pt>
                <c:pt idx="86">
                  <c:v>24062.6463840672</c:v>
                </c:pt>
                <c:pt idx="87">
                  <c:v>24062.6463840672</c:v>
                </c:pt>
                <c:pt idx="88">
                  <c:v>24062.6463840672</c:v>
                </c:pt>
                <c:pt idx="89">
                  <c:v>24062.6463840672</c:v>
                </c:pt>
                <c:pt idx="90">
                  <c:v>24062.64638406721</c:v>
                </c:pt>
                <c:pt idx="91">
                  <c:v>24062.64638406721</c:v>
                </c:pt>
                <c:pt idx="92">
                  <c:v>24062.64638406721</c:v>
                </c:pt>
                <c:pt idx="93">
                  <c:v>24062.64638406721</c:v>
                </c:pt>
                <c:pt idx="94">
                  <c:v>24062.64638406721</c:v>
                </c:pt>
                <c:pt idx="95">
                  <c:v>24062.64638406721</c:v>
                </c:pt>
                <c:pt idx="96">
                  <c:v>24062.64638406721</c:v>
                </c:pt>
                <c:pt idx="97">
                  <c:v>24062.64638406721</c:v>
                </c:pt>
                <c:pt idx="98">
                  <c:v>24062.64638406721</c:v>
                </c:pt>
                <c:pt idx="99">
                  <c:v>24062.64638406721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34327.60729811061</c:v>
                </c:pt>
                <c:pt idx="1">
                  <c:v>34327.60729811061</c:v>
                </c:pt>
                <c:pt idx="2">
                  <c:v>34327.60729811061</c:v>
                </c:pt>
                <c:pt idx="3">
                  <c:v>34327.60729811061</c:v>
                </c:pt>
                <c:pt idx="4">
                  <c:v>34327.60729811061</c:v>
                </c:pt>
                <c:pt idx="5">
                  <c:v>34327.60729811061</c:v>
                </c:pt>
                <c:pt idx="6">
                  <c:v>34327.60729811061</c:v>
                </c:pt>
                <c:pt idx="7">
                  <c:v>34327.60729811061</c:v>
                </c:pt>
                <c:pt idx="8">
                  <c:v>34327.60729811061</c:v>
                </c:pt>
                <c:pt idx="9">
                  <c:v>34327.60729811061</c:v>
                </c:pt>
                <c:pt idx="10">
                  <c:v>34327.60729811061</c:v>
                </c:pt>
                <c:pt idx="11">
                  <c:v>34327.60729811061</c:v>
                </c:pt>
                <c:pt idx="12">
                  <c:v>34327.60729811061</c:v>
                </c:pt>
                <c:pt idx="13">
                  <c:v>34327.60729811061</c:v>
                </c:pt>
                <c:pt idx="14">
                  <c:v>34327.60729811061</c:v>
                </c:pt>
                <c:pt idx="15">
                  <c:v>34327.60729811061</c:v>
                </c:pt>
                <c:pt idx="16">
                  <c:v>34327.60729811061</c:v>
                </c:pt>
                <c:pt idx="17">
                  <c:v>34327.60729811061</c:v>
                </c:pt>
                <c:pt idx="18">
                  <c:v>34327.60729811061</c:v>
                </c:pt>
                <c:pt idx="19">
                  <c:v>34327.60729811061</c:v>
                </c:pt>
                <c:pt idx="20">
                  <c:v>34327.60729811061</c:v>
                </c:pt>
                <c:pt idx="21">
                  <c:v>34327.60729811061</c:v>
                </c:pt>
                <c:pt idx="22">
                  <c:v>34327.60729811061</c:v>
                </c:pt>
                <c:pt idx="23">
                  <c:v>34327.60729811061</c:v>
                </c:pt>
                <c:pt idx="24">
                  <c:v>34327.60729811061</c:v>
                </c:pt>
                <c:pt idx="25">
                  <c:v>34327.60729811061</c:v>
                </c:pt>
                <c:pt idx="26">
                  <c:v>34560.63144781801</c:v>
                </c:pt>
                <c:pt idx="27">
                  <c:v>34793.65559752542</c:v>
                </c:pt>
                <c:pt idx="28">
                  <c:v>35026.67974723283</c:v>
                </c:pt>
                <c:pt idx="29">
                  <c:v>35259.70389694023</c:v>
                </c:pt>
                <c:pt idx="30">
                  <c:v>35492.72804664764</c:v>
                </c:pt>
                <c:pt idx="31">
                  <c:v>35725.75219635505</c:v>
                </c:pt>
                <c:pt idx="32">
                  <c:v>35958.77634606246</c:v>
                </c:pt>
                <c:pt idx="33">
                  <c:v>36191.80049576986</c:v>
                </c:pt>
                <c:pt idx="34">
                  <c:v>36424.82464547727</c:v>
                </c:pt>
                <c:pt idx="35">
                  <c:v>36657.84879518467</c:v>
                </c:pt>
                <c:pt idx="36">
                  <c:v>36890.87294489207</c:v>
                </c:pt>
                <c:pt idx="37">
                  <c:v>37123.89709459949</c:v>
                </c:pt>
                <c:pt idx="38">
                  <c:v>37356.9212443069</c:v>
                </c:pt>
                <c:pt idx="39">
                  <c:v>37589.9453940143</c:v>
                </c:pt>
                <c:pt idx="40">
                  <c:v>37822.9695437217</c:v>
                </c:pt>
                <c:pt idx="41">
                  <c:v>38055.99369342911</c:v>
                </c:pt>
                <c:pt idx="42">
                  <c:v>38289.01784313652</c:v>
                </c:pt>
                <c:pt idx="43">
                  <c:v>38522.04199284392</c:v>
                </c:pt>
                <c:pt idx="44">
                  <c:v>38755.06614255133</c:v>
                </c:pt>
                <c:pt idx="45">
                  <c:v>38988.09029225874</c:v>
                </c:pt>
                <c:pt idx="46">
                  <c:v>39221.11444196614</c:v>
                </c:pt>
                <c:pt idx="47">
                  <c:v>39454.13859167355</c:v>
                </c:pt>
                <c:pt idx="48">
                  <c:v>39687.16274138096</c:v>
                </c:pt>
                <c:pt idx="49">
                  <c:v>39920.18689108836</c:v>
                </c:pt>
                <c:pt idx="50">
                  <c:v>40153.21104079577</c:v>
                </c:pt>
                <c:pt idx="51">
                  <c:v>40386.23519050318</c:v>
                </c:pt>
                <c:pt idx="52">
                  <c:v>40619.25934021058</c:v>
                </c:pt>
                <c:pt idx="53">
                  <c:v>40852.28348991799</c:v>
                </c:pt>
                <c:pt idx="54">
                  <c:v>41085.3076396254</c:v>
                </c:pt>
                <c:pt idx="55">
                  <c:v>41318.33178933281</c:v>
                </c:pt>
                <c:pt idx="56">
                  <c:v>41551.3559390402</c:v>
                </c:pt>
                <c:pt idx="57">
                  <c:v>41784.38008874761</c:v>
                </c:pt>
                <c:pt idx="58">
                  <c:v>42017.40423845501</c:v>
                </c:pt>
                <c:pt idx="59">
                  <c:v>42250.42838816243</c:v>
                </c:pt>
                <c:pt idx="60">
                  <c:v>42483.45253786983</c:v>
                </c:pt>
                <c:pt idx="61">
                  <c:v>42716.47668757724</c:v>
                </c:pt>
                <c:pt idx="62">
                  <c:v>42949.50083728465</c:v>
                </c:pt>
                <c:pt idx="63">
                  <c:v>44581.55446147863</c:v>
                </c:pt>
                <c:pt idx="64">
                  <c:v>47612.63756015919</c:v>
                </c:pt>
                <c:pt idx="65">
                  <c:v>50643.72065883975</c:v>
                </c:pt>
                <c:pt idx="66">
                  <c:v>53674.80375752031</c:v>
                </c:pt>
                <c:pt idx="67">
                  <c:v>56705.88685620085</c:v>
                </c:pt>
                <c:pt idx="68">
                  <c:v>59736.96995488142</c:v>
                </c:pt>
                <c:pt idx="69">
                  <c:v>62768.05305356198</c:v>
                </c:pt>
                <c:pt idx="70">
                  <c:v>65799.13615224253</c:v>
                </c:pt>
                <c:pt idx="71">
                  <c:v>68830.2192509231</c:v>
                </c:pt>
                <c:pt idx="72">
                  <c:v>71861.30234960366</c:v>
                </c:pt>
                <c:pt idx="73">
                  <c:v>74892.3854482842</c:v>
                </c:pt>
                <c:pt idx="74">
                  <c:v>77923.46854696478</c:v>
                </c:pt>
                <c:pt idx="75">
                  <c:v>80954.55164564533</c:v>
                </c:pt>
                <c:pt idx="76">
                  <c:v>83985.63474432588</c:v>
                </c:pt>
                <c:pt idx="77">
                  <c:v>87016.71784300645</c:v>
                </c:pt>
                <c:pt idx="78">
                  <c:v>90047.80094168701</c:v>
                </c:pt>
                <c:pt idx="79">
                  <c:v>93078.88404036757</c:v>
                </c:pt>
                <c:pt idx="80">
                  <c:v>96109.96713904812</c:v>
                </c:pt>
                <c:pt idx="81">
                  <c:v>99141.05023772868</c:v>
                </c:pt>
                <c:pt idx="82">
                  <c:v>102172.1333364092</c:v>
                </c:pt>
                <c:pt idx="83">
                  <c:v>108280.9728005747</c:v>
                </c:pt>
                <c:pt idx="84">
                  <c:v>117467.5686302251</c:v>
                </c:pt>
                <c:pt idx="85">
                  <c:v>126654.1644598754</c:v>
                </c:pt>
                <c:pt idx="86">
                  <c:v>135840.7602895258</c:v>
                </c:pt>
                <c:pt idx="87">
                  <c:v>145027.3561191762</c:v>
                </c:pt>
                <c:pt idx="88">
                  <c:v>154213.9519488266</c:v>
                </c:pt>
                <c:pt idx="89">
                  <c:v>163400.547778477</c:v>
                </c:pt>
                <c:pt idx="90">
                  <c:v>172587.1436081273</c:v>
                </c:pt>
                <c:pt idx="91">
                  <c:v>181773.7394377776</c:v>
                </c:pt>
                <c:pt idx="92">
                  <c:v>190960.335267428</c:v>
                </c:pt>
                <c:pt idx="93">
                  <c:v>200146.9310970783</c:v>
                </c:pt>
                <c:pt idx="94">
                  <c:v>209333.5269267288</c:v>
                </c:pt>
                <c:pt idx="95">
                  <c:v>218520.1227563791</c:v>
                </c:pt>
                <c:pt idx="96">
                  <c:v>228299.9237563792</c:v>
                </c:pt>
                <c:pt idx="97">
                  <c:v>238079.7247563791</c:v>
                </c:pt>
                <c:pt idx="98">
                  <c:v>247859.5257563791</c:v>
                </c:pt>
                <c:pt idx="99">
                  <c:v>257639.3267563791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32824"/>
        <c:axId val="2102867272"/>
      </c:lineChart>
      <c:catAx>
        <c:axId val="-203923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86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286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2328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0.0881645968244085</c:v>
                </c:pt>
                <c:pt idx="2" formatCode="0.0%">
                  <c:v>0.0881645968244085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0.0591457191780822</c:v>
                </c:pt>
                <c:pt idx="2" formatCode="0.0%">
                  <c:v>0.0410132280049175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0.0327343663711209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0.0338185009948486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0.47247581176556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0.506545446575342</c:v>
                </c:pt>
                <c:pt idx="2" formatCode="0.0%">
                  <c:v>0.192078162913367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5483000"/>
        <c:axId val="2065481880"/>
      </c:barChart>
      <c:catAx>
        <c:axId val="206548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548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548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0.0101253002134851</c:v>
                </c:pt>
                <c:pt idx="2" formatCode="0.0%">
                  <c:v>0.0101253002134851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0.0459646731898239</c:v>
                </c:pt>
                <c:pt idx="2" formatCode="0.0%">
                  <c:v>0.0459646731898239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0.689398592278954</c:v>
                </c:pt>
                <c:pt idx="2" formatCode="0.0%">
                  <c:v>0.562573482744239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64893512"/>
        <c:axId val="2064873432"/>
      </c:barChart>
      <c:catAx>
        <c:axId val="206489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7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87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6489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0.0159573474470735</c:v>
                </c:pt>
                <c:pt idx="1">
                  <c:v>0.0159573474470735</c:v>
                </c:pt>
                <c:pt idx="2">
                  <c:v>0.0309760273972603</c:v>
                </c:pt>
                <c:pt idx="3">
                  <c:v>0.0309760273972603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0.0999774470734744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0.545735776524033</c:v>
                </c:pt>
                <c:pt idx="1">
                  <c:v>0.225524401558159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0.0781678024986256</c:v>
                </c:pt>
                <c:pt idx="1">
                  <c:v>0.0323027143133295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0.031342616900665</c:v>
                </c:pt>
                <c:pt idx="1">
                  <c:v>0.0129522842808855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0.198577512885177</c:v>
                </c:pt>
                <c:pt idx="1">
                  <c:v>0.198577512885177</c:v>
                </c:pt>
                <c:pt idx="2">
                  <c:v>0.198577512885177</c:v>
                </c:pt>
                <c:pt idx="3">
                  <c:v>0.198577512885177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0.38446679577095</c:v>
                </c:pt>
                <c:pt idx="2">
                  <c:v>0.640227515973137</c:v>
                </c:pt>
                <c:pt idx="3">
                  <c:v>0.540250068899662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719640"/>
        <c:axId val="2105520104"/>
      </c:barChart>
      <c:catAx>
        <c:axId val="210471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52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52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71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0.0405012008539406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0.183858692759295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0.321848310799745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0.615814406156443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177048"/>
        <c:axId val="2104678840"/>
      </c:barChart>
      <c:catAx>
        <c:axId val="210517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7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67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7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0.0547109055328233</c:v>
                </c:pt>
                <c:pt idx="1">
                  <c:v>0.0547109055328233</c:v>
                </c:pt>
                <c:pt idx="2">
                  <c:v>0.106203522504892</c:v>
                </c:pt>
                <c:pt idx="3">
                  <c:v>0.106203522504892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0.241033353495819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0.0969928824441277</c:v>
                </c:pt>
                <c:pt idx="1">
                  <c:v>0.0159887241262418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0.108385317129453</c:v>
                </c:pt>
                <c:pt idx="1">
                  <c:v>0.0178667020842102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0.324197270988527</c:v>
                </c:pt>
                <c:pt idx="1">
                  <c:v>0.0534420732500856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0.280633808810954</c:v>
                </c:pt>
                <c:pt idx="1">
                  <c:v>0.280633808810954</c:v>
                </c:pt>
                <c:pt idx="2">
                  <c:v>0.280633808810954</c:v>
                </c:pt>
                <c:pt idx="3">
                  <c:v>0.280633808810954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0.44227797110157</c:v>
                </c:pt>
                <c:pt idx="2">
                  <c:v>0.478082853590039</c:v>
                </c:pt>
                <c:pt idx="3">
                  <c:v>0.23704950009422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318088"/>
        <c:axId val="2105108280"/>
      </c:barChart>
      <c:catAx>
        <c:axId val="210531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108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51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1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0.352658387297634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0.138719210709338</c:v>
                </c:pt>
                <c:pt idx="1">
                  <c:v>0.0253337013103319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0.186822442956327</c:v>
                </c:pt>
                <c:pt idx="1">
                  <c:v>0.034118590667583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0.110717582764462</c:v>
                </c:pt>
                <c:pt idx="1">
                  <c:v>0.0202198827200219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0.47247581176556</c:v>
                </c:pt>
                <c:pt idx="1">
                  <c:v>0.47247581176556</c:v>
                </c:pt>
                <c:pt idx="2">
                  <c:v>0.47247581176556</c:v>
                </c:pt>
                <c:pt idx="3">
                  <c:v>0.47247581176556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0.35658706173219</c:v>
                </c:pt>
                <c:pt idx="2">
                  <c:v>0.382191988609455</c:v>
                </c:pt>
                <c:pt idx="3">
                  <c:v>0.0295336013118208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77768"/>
        <c:axId val="1942188344"/>
      </c:barChart>
      <c:catAx>
        <c:axId val="-2018477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188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4218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7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0.126627396540727</c:v>
                </c:pt>
                <c:pt idx="2">
                  <c:v>0.126627396540727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0.0562788429069898</c:v>
                </c:pt>
                <c:pt idx="2">
                  <c:v>0.0524949190557448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0.0281394214534949</c:v>
                </c:pt>
                <c:pt idx="2">
                  <c:v>0.0281394214534949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0.00300153828837279</c:v>
                </c:pt>
                <c:pt idx="2">
                  <c:v>0.00275936716189311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0.0517765354744306</c:v>
                </c:pt>
                <c:pt idx="2">
                  <c:v>0.0517765354744306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0.0412711514651259</c:v>
                </c:pt>
                <c:pt idx="2">
                  <c:v>0.0412711514651259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0.413086706937305</c:v>
                </c:pt>
                <c:pt idx="2">
                  <c:v>0.413086706937305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0.279818406933553</c:v>
                </c:pt>
                <c:pt idx="2">
                  <c:v>0.279818406933553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4742792"/>
        <c:axId val="-2110484952"/>
      </c:barChart>
      <c:catAx>
        <c:axId val="19047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4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48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4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1.0125300213485146E-2</v>
      </c>
      <c r="J7" s="24">
        <f t="shared" si="3"/>
        <v>1.0125300213485146E-2</v>
      </c>
      <c r="K7" s="22">
        <f t="shared" si="4"/>
        <v>1.0125300213485146E-2</v>
      </c>
      <c r="L7" s="22">
        <f t="shared" si="5"/>
        <v>1.0125300213485146E-2</v>
      </c>
      <c r="M7" s="177">
        <f t="shared" si="6"/>
        <v>1.0125300213485146E-2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984.25445590616596</v>
      </c>
      <c r="S7" s="221">
        <f>IF($B$81=0,0,(SUMIF($N$6:$N$28,$U7,L$6:L$28)+SUMIF($N$91:$N$118,$U7,L$91:L$118))*$I$83*Poor!$B$81/$B$81)</f>
        <v>984.25445590616596</v>
      </c>
      <c r="T7" s="221">
        <f>IF($B$81=0,0,(SUMIF($N$6:$N$28,$U7,M$6:M$28)+SUMIF($N$91:$N$118,$U7,M$91:M$118))*$I$83*Poor!$B$81/$B$81)</f>
        <v>984.25445590616596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4.0501200853940586E-2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4.0501200853940586E-2</v>
      </c>
      <c r="AH7" s="123">
        <f t="shared" ref="AH7:AH30" si="12">SUM(Z7,AB7,AD7,AF7)</f>
        <v>1</v>
      </c>
      <c r="AI7" s="183">
        <f t="shared" ref="AI7:AI30" si="13">SUM(AA7,AC7,AE7,AG7)/4</f>
        <v>1.0125300213485146E-2</v>
      </c>
      <c r="AJ7" s="120">
        <f t="shared" ref="AJ7:AJ31" si="14">(AA7+AC7)/2</f>
        <v>0</v>
      </c>
      <c r="AK7" s="119">
        <f t="shared" ref="AK7:AK31" si="15">(AE7+AG7)/2</f>
        <v>2.0250600426970293E-2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4.5964673189823876E-2</v>
      </c>
      <c r="J8" s="24">
        <f t="shared" si="3"/>
        <v>4.5964673189823876E-2</v>
      </c>
      <c r="K8" s="22">
        <f t="shared" si="4"/>
        <v>4.5964673189823876E-2</v>
      </c>
      <c r="L8" s="22">
        <f t="shared" si="5"/>
        <v>4.5964673189823876E-2</v>
      </c>
      <c r="M8" s="223">
        <f t="shared" si="6"/>
        <v>4.5964673189823876E-2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0.18385869275929551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0.18385869275929551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4.5964673189823876E-2</v>
      </c>
      <c r="AJ8" s="120">
        <f t="shared" si="14"/>
        <v>9.1929346379647753E-2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119.18500810595445</v>
      </c>
      <c r="S9" s="221">
        <f>IF($B$81=0,0,(SUMIF($N$6:$N$28,$U9,L$6:L$28)+SUMIF($N$91:$N$118,$U9,L$91:L$118))*$I$83*Poor!$B$81/$B$81)</f>
        <v>119.18500810595445</v>
      </c>
      <c r="T9" s="221">
        <f>IF($B$81=0,0,(SUMIF($N$6:$N$28,$U9,M$6:M$28)+SUMIF($N$91:$N$118,$U9,M$91:M$118))*$I$83*Poor!$B$81/$B$81)</f>
        <v>119.18500810595445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1285.7142857142858</v>
      </c>
      <c r="S11" s="221">
        <f>IF($B$81=0,0,(SUMIF($N$6:$N$28,$U11,L$6:L$28)+SUMIF($N$91:$N$118,$U11,L$91:L$118))*$I$83*Poor!$B$81/$B$81)</f>
        <v>1285.7142857142858</v>
      </c>
      <c r="T11" s="221">
        <f>IF($B$81=0,0,(SUMIF($N$6:$N$28,$U11,M$6:M$28)+SUMIF($N$91:$N$118,$U11,M$91:M$118))*$I$83*Poor!$B$81/$B$81)</f>
        <v>1285.7142857142858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7428.5714285714284</v>
      </c>
      <c r="S13" s="221">
        <f>IF($B$81=0,0,(SUMIF($N$6:$N$28,$U13,L$6:L$28)+SUMIF($N$91:$N$118,$U13,L$91:L$118))*$I$83*Poor!$B$81/$B$81)</f>
        <v>7428.5714285714284</v>
      </c>
      <c r="T13" s="221">
        <f>IF($B$81=0,0,(SUMIF($N$6:$N$28,$U13,M$6:M$28)+SUMIF($N$91:$N$118,$U13,M$91:M$118))*$I$83*Poor!$B$81/$B$81)</f>
        <v>7428.5714285714284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23108.571428571428</v>
      </c>
      <c r="S20" s="221">
        <f>IF($B$81=0,0,(SUMIF($N$6:$N$28,$U20,L$6:L$28)+SUMIF($N$91:$N$118,$U20,L$91:L$118))*$I$83*Poor!$B$81/$B$81)</f>
        <v>23108.571428571428</v>
      </c>
      <c r="T20" s="221">
        <f>IF($B$81=0,0,(SUMIF($N$6:$N$28,$U20,M$6:M$28)+SUMIF($N$91:$N$118,$U20,M$91:M$118))*$I$83*Poor!$B$81/$B$81)</f>
        <v>23108.571428571428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34327.607298110612</v>
      </c>
      <c r="S23" s="179">
        <f>SUM(S7:S22)</f>
        <v>34327.607298110612</v>
      </c>
      <c r="T23" s="179">
        <f>SUM(T7:T22)</f>
        <v>34327.607298110612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1.434627884435284</v>
      </c>
      <c r="J30" s="230">
        <f>IF(I$32&lt;=1,I30,1-SUM(J6:J29))</f>
        <v>0.56257348274423913</v>
      </c>
      <c r="K30" s="22">
        <f t="shared" si="4"/>
        <v>0.68939859227895406</v>
      </c>
      <c r="L30" s="22">
        <f>IF(L124=L119,0,IF(K30="",0,(L119-L124)/(B119-B124)*K30))</f>
        <v>0.68939859227895406</v>
      </c>
      <c r="M30" s="175">
        <f t="shared" si="6"/>
        <v>0.56257348274423913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2.2502939309769565</v>
      </c>
      <c r="Z30" s="122">
        <f>IF($Y30=0,0,AA30/($Y$30))</f>
        <v>0.14302500947510269</v>
      </c>
      <c r="AA30" s="187">
        <f>IF(AA79*4/$I$83+SUM(AA6:AA29)&lt;1,AA79*4/$I$83,1-SUM(AA6:AA29))</f>
        <v>0.3218483107997453</v>
      </c>
      <c r="AB30" s="122">
        <f>IF($Y30=0,0,AC30/($Y$30))</f>
        <v>0.29165772434245824</v>
      </c>
      <c r="AC30" s="187">
        <f>IF(AC79*4/$I$83+SUM(AC6:AC29)&lt;1,AC79*4/$I$83,1-SUM(AC6:AC29))</f>
        <v>0.65631560701038394</v>
      </c>
      <c r="AD30" s="122">
        <f>IF($Y30=0,0,AE30/($Y$30))</f>
        <v>0.29165772434245824</v>
      </c>
      <c r="AE30" s="187">
        <f>IF(AE79*4/$I$83+SUM(AE6:AE29)&lt;1,AE79*4/$I$83,1-SUM(AE6:AE29))</f>
        <v>0.65631560701038394</v>
      </c>
      <c r="AF30" s="122">
        <f>IF($Y30=0,0,AG30/($Y$30))</f>
        <v>0.27365954183998081</v>
      </c>
      <c r="AG30" s="187">
        <f>IF(AG79*4/$I$83+SUM(AG6:AG29)&lt;1,AG79*4/$I$83,1-SUM(AG6:AG29))</f>
        <v>0.61581440615644334</v>
      </c>
      <c r="AH30" s="123">
        <f t="shared" si="12"/>
        <v>1</v>
      </c>
      <c r="AI30" s="183">
        <f t="shared" si="13"/>
        <v>0.56257348274423913</v>
      </c>
      <c r="AJ30" s="120">
        <f t="shared" si="14"/>
        <v>0.48908195890506462</v>
      </c>
      <c r="AK30" s="119">
        <f t="shared" si="15"/>
        <v>0.63606500658341369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-0.14977636619225532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5313.7057526232602</v>
      </c>
      <c r="S31" s="233">
        <f t="shared" si="24"/>
        <v>5313.7057526232602</v>
      </c>
      <c r="T31" s="233">
        <f>IF(T25&gt;T$23,T25-T$23,0)</f>
        <v>5313.7057526232602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1.8720544016910448</v>
      </c>
      <c r="J32" s="17"/>
      <c r="L32" s="22">
        <f>SUM(L6:L30)</f>
        <v>1.1497763661922553</v>
      </c>
      <c r="M32" s="23"/>
      <c r="N32" s="56"/>
      <c r="O32" s="2"/>
      <c r="P32" s="22"/>
      <c r="Q32" s="233" t="s">
        <v>143</v>
      </c>
      <c r="R32" s="233">
        <f t="shared" si="24"/>
        <v>33057.705752623253</v>
      </c>
      <c r="S32" s="233">
        <f t="shared" si="24"/>
        <v>33057.705752623253</v>
      </c>
      <c r="T32" s="233">
        <f t="shared" si="24"/>
        <v>33057.705752623253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0.34013853804924277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4649.492533545349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1125</v>
      </c>
      <c r="K38" s="40">
        <f t="shared" ref="K38:K64" si="33">(B38/B$65)</f>
        <v>4.040222661159993E-2</v>
      </c>
      <c r="L38" s="22">
        <f t="shared" ref="L38:L64" si="34">(K38*H38)</f>
        <v>4.040222661159993E-2</v>
      </c>
      <c r="M38" s="24">
        <f t="shared" ref="M38:M64" si="35">J38/B$65</f>
        <v>4.040222661159993E-2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1125</v>
      </c>
      <c r="AH38" s="123">
        <f t="shared" ref="AH38:AI58" si="37">SUM(Z38,AB38,AD38,AF38)</f>
        <v>1</v>
      </c>
      <c r="AI38" s="112">
        <f t="shared" si="37"/>
        <v>1125</v>
      </c>
      <c r="AJ38" s="148">
        <f t="shared" ref="AJ38:AJ64" si="38">(AA38+AC38)</f>
        <v>0</v>
      </c>
      <c r="AK38" s="147">
        <f t="shared" ref="AK38:AK64" si="39">(AE38+AG38)</f>
        <v>1125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760</v>
      </c>
      <c r="J44" s="38">
        <f t="shared" si="32"/>
        <v>760</v>
      </c>
      <c r="K44" s="40">
        <f t="shared" si="33"/>
        <v>2.7293948644280839E-2</v>
      </c>
      <c r="L44" s="22">
        <f t="shared" si="34"/>
        <v>2.7293948644280839E-2</v>
      </c>
      <c r="M44" s="24">
        <f t="shared" si="35"/>
        <v>2.7293948644280839E-2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</v>
      </c>
      <c r="AB44" s="156">
        <f>Poor!AB44</f>
        <v>0.25</v>
      </c>
      <c r="AC44" s="147">
        <f t="shared" si="41"/>
        <v>190</v>
      </c>
      <c r="AD44" s="156">
        <f>Poor!AD44</f>
        <v>0.25</v>
      </c>
      <c r="AE44" s="147">
        <f t="shared" si="42"/>
        <v>190</v>
      </c>
      <c r="AF44" s="122">
        <f t="shared" si="29"/>
        <v>0.25</v>
      </c>
      <c r="AG44" s="147">
        <f t="shared" si="36"/>
        <v>190</v>
      </c>
      <c r="AH44" s="123">
        <f t="shared" si="37"/>
        <v>1</v>
      </c>
      <c r="AI44" s="112">
        <f t="shared" si="37"/>
        <v>760</v>
      </c>
      <c r="AJ44" s="148">
        <f t="shared" si="38"/>
        <v>380</v>
      </c>
      <c r="AK44" s="147">
        <f t="shared" si="39"/>
        <v>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940</v>
      </c>
      <c r="J45" s="38">
        <f t="shared" si="32"/>
        <v>940</v>
      </c>
      <c r="K45" s="40">
        <f t="shared" si="33"/>
        <v>3.3758304902136826E-2</v>
      </c>
      <c r="L45" s="22">
        <f t="shared" si="34"/>
        <v>3.3758304902136826E-2</v>
      </c>
      <c r="M45" s="24">
        <f t="shared" si="35"/>
        <v>3.3758304902136826E-2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235</v>
      </c>
      <c r="AB45" s="156">
        <f>Poor!AB45</f>
        <v>0.25</v>
      </c>
      <c r="AC45" s="147">
        <f t="shared" si="41"/>
        <v>235</v>
      </c>
      <c r="AD45" s="156">
        <f>Poor!AD45</f>
        <v>0.25</v>
      </c>
      <c r="AE45" s="147">
        <f t="shared" si="42"/>
        <v>235</v>
      </c>
      <c r="AF45" s="122">
        <f t="shared" si="29"/>
        <v>0.25</v>
      </c>
      <c r="AG45" s="147">
        <f t="shared" si="36"/>
        <v>235</v>
      </c>
      <c r="AH45" s="123">
        <f t="shared" si="37"/>
        <v>1</v>
      </c>
      <c r="AI45" s="112">
        <f t="shared" si="37"/>
        <v>940</v>
      </c>
      <c r="AJ45" s="148">
        <f t="shared" si="38"/>
        <v>470</v>
      </c>
      <c r="AK45" s="147">
        <f t="shared" si="39"/>
        <v>470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4800</v>
      </c>
      <c r="J46" s="38">
        <f t="shared" si="32"/>
        <v>4800</v>
      </c>
      <c r="K46" s="40">
        <f t="shared" si="33"/>
        <v>0.17238283354282635</v>
      </c>
      <c r="L46" s="22">
        <f t="shared" si="34"/>
        <v>0.17238283354282635</v>
      </c>
      <c r="M46" s="24">
        <f t="shared" si="35"/>
        <v>0.17238283354282635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1200</v>
      </c>
      <c r="AB46" s="156">
        <f>Poor!AB46</f>
        <v>0.25</v>
      </c>
      <c r="AC46" s="147">
        <f t="shared" si="41"/>
        <v>1200</v>
      </c>
      <c r="AD46" s="156">
        <f>Poor!AD46</f>
        <v>0.25</v>
      </c>
      <c r="AE46" s="147">
        <f t="shared" si="42"/>
        <v>1200</v>
      </c>
      <c r="AF46" s="122">
        <f t="shared" si="29"/>
        <v>0.25</v>
      </c>
      <c r="AG46" s="147">
        <f t="shared" si="36"/>
        <v>1200</v>
      </c>
      <c r="AH46" s="123">
        <f t="shared" si="37"/>
        <v>1</v>
      </c>
      <c r="AI46" s="112">
        <f t="shared" si="37"/>
        <v>4800</v>
      </c>
      <c r="AJ46" s="148">
        <f t="shared" si="38"/>
        <v>2400</v>
      </c>
      <c r="AK46" s="147">
        <f t="shared" si="39"/>
        <v>2400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20220</v>
      </c>
      <c r="J49" s="38">
        <f t="shared" si="32"/>
        <v>20220</v>
      </c>
      <c r="K49" s="40">
        <f t="shared" si="33"/>
        <v>0.72616268629915603</v>
      </c>
      <c r="L49" s="22">
        <f t="shared" si="34"/>
        <v>0.72616268629915603</v>
      </c>
      <c r="M49" s="24">
        <f t="shared" si="35"/>
        <v>0.72616268629915603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5055</v>
      </c>
      <c r="AB49" s="156">
        <f>Poor!AB49</f>
        <v>0.25</v>
      </c>
      <c r="AC49" s="147">
        <f t="shared" si="41"/>
        <v>5055</v>
      </c>
      <c r="AD49" s="156">
        <f>Poor!AD49</f>
        <v>0.25</v>
      </c>
      <c r="AE49" s="147">
        <f t="shared" si="42"/>
        <v>5055</v>
      </c>
      <c r="AF49" s="122">
        <f t="shared" si="29"/>
        <v>0.25</v>
      </c>
      <c r="AG49" s="147">
        <f t="shared" si="36"/>
        <v>5055</v>
      </c>
      <c r="AH49" s="123">
        <f t="shared" si="37"/>
        <v>1</v>
      </c>
      <c r="AI49" s="112">
        <f t="shared" si="37"/>
        <v>20220</v>
      </c>
      <c r="AJ49" s="148">
        <f t="shared" si="38"/>
        <v>10110</v>
      </c>
      <c r="AK49" s="147">
        <f t="shared" si="39"/>
        <v>10110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27845</v>
      </c>
      <c r="J65" s="39">
        <f>SUM(J37:J64)</f>
        <v>27845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6680</v>
      </c>
      <c r="AB65" s="137"/>
      <c r="AC65" s="153">
        <f>SUM(AC37:AC64)</f>
        <v>6680</v>
      </c>
      <c r="AD65" s="137"/>
      <c r="AE65" s="153">
        <f>SUM(AE37:AE64)</f>
        <v>6680</v>
      </c>
      <c r="AF65" s="137"/>
      <c r="AG65" s="153">
        <f>SUM(AG37:AG64)</f>
        <v>7805</v>
      </c>
      <c r="AH65" s="137"/>
      <c r="AI65" s="153">
        <f>SUM(AI37:AI64)</f>
        <v>27845</v>
      </c>
      <c r="AJ65" s="153">
        <f>SUM(AJ37:AJ64)</f>
        <v>13360</v>
      </c>
      <c r="AK65" s="153">
        <f>SUM(AK37:AK64)</f>
        <v>14485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0.46934309447911304</v>
      </c>
      <c r="L70" s="22">
        <f t="shared" ref="L70:L74" si="45">(L124*G$37*F$9/F$7)/B$130</f>
        <v>0.46934309447911299</v>
      </c>
      <c r="M70" s="24">
        <f>J70/B$76</f>
        <v>0.46934309447911299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0.48954330520141259</v>
      </c>
      <c r="L71" s="22">
        <f t="shared" si="45"/>
        <v>0.48954330520141254</v>
      </c>
      <c r="M71" s="24">
        <f t="shared" ref="M71:M72" si="48">J71/B$76</f>
        <v>0.48954330520141259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14776.141534229102</v>
      </c>
      <c r="J74" s="51">
        <f t="shared" si="44"/>
        <v>5794.3007344411162</v>
      </c>
      <c r="K74" s="40">
        <f>B74/B$76</f>
        <v>0.2550027973234395</v>
      </c>
      <c r="L74" s="22">
        <f t="shared" si="45"/>
        <v>0.25500279732343945</v>
      </c>
      <c r="M74" s="24">
        <f>J74/B$76</f>
        <v>0.20809124562546655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828.72991744503508</v>
      </c>
      <c r="AB74" s="156"/>
      <c r="AC74" s="147">
        <f>AC30*$I$83/4</f>
        <v>1689.9525663629304</v>
      </c>
      <c r="AD74" s="156"/>
      <c r="AE74" s="147">
        <f>AE30*$I$83/4</f>
        <v>1689.9525663629304</v>
      </c>
      <c r="AF74" s="156"/>
      <c r="AG74" s="147">
        <f>AG30*$I$83/4</f>
        <v>1585.6656842702203</v>
      </c>
      <c r="AH74" s="155"/>
      <c r="AI74" s="147">
        <f>SUM(AA74,AC74,AE74,AG74)</f>
        <v>5794.3007344411162</v>
      </c>
      <c r="AJ74" s="148">
        <f>(AA74+AC74)</f>
        <v>2518.6824838079656</v>
      </c>
      <c r="AK74" s="147">
        <f>(AE74+AG74)</f>
        <v>3275.6182506331506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5536.1751653992933</v>
      </c>
      <c r="AB75" s="158"/>
      <c r="AC75" s="149">
        <f>AA75+AC65-SUM(AC70,AC74)</f>
        <v>7259.0079825936382</v>
      </c>
      <c r="AD75" s="158"/>
      <c r="AE75" s="149">
        <f>AC75+AE65-SUM(AE70,AE74)</f>
        <v>8981.8407997879804</v>
      </c>
      <c r="AF75" s="158"/>
      <c r="AG75" s="149">
        <f>IF(SUM(AG6:AG29)+((AG65-AG70-$J$75)*4/I$83)&lt;1,0,AG65-AG70-$J$75-(1-SUM(AG6:AG29))*I$83/4)</f>
        <v>2952.1196992870546</v>
      </c>
      <c r="AH75" s="134"/>
      <c r="AI75" s="149">
        <f>AI76-SUM(AI70,AI74)</f>
        <v>8981.840799787984</v>
      </c>
      <c r="AJ75" s="151">
        <f>AJ76-SUM(AJ70,AJ74)</f>
        <v>4306.8882833065836</v>
      </c>
      <c r="AK75" s="149">
        <f>AJ75+AK76-SUM(AK70,AK74)</f>
        <v>8981.8407997879822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27845.000000000004</v>
      </c>
      <c r="J76" s="51">
        <f t="shared" si="44"/>
        <v>27845.000000000004</v>
      </c>
      <c r="K76" s="40">
        <f>SUM(K70:K75)</f>
        <v>2.2319893945259621</v>
      </c>
      <c r="L76" s="22">
        <f>SUM(L70:L75)</f>
        <v>1.2138891970039649</v>
      </c>
      <c r="M76" s="24">
        <f>SUM(M70:M75)</f>
        <v>1.1669776453059921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6680</v>
      </c>
      <c r="AB76" s="137"/>
      <c r="AC76" s="153">
        <f>AC65</f>
        <v>6680</v>
      </c>
      <c r="AD76" s="137"/>
      <c r="AE76" s="153">
        <f>AE65</f>
        <v>6680</v>
      </c>
      <c r="AF76" s="137"/>
      <c r="AG76" s="153">
        <f>AG65</f>
        <v>7805</v>
      </c>
      <c r="AH76" s="137"/>
      <c r="AI76" s="153">
        <f>SUM(AA76,AC76,AE76,AG76)</f>
        <v>27845</v>
      </c>
      <c r="AJ76" s="154">
        <f>SUM(AA76,AC76)</f>
        <v>13360</v>
      </c>
      <c r="AK76" s="154">
        <f>SUM(AE76,AG76)</f>
        <v>14485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4649.492533545349</v>
      </c>
      <c r="K77" s="40"/>
      <c r="L77" s="22">
        <f>-(L131*G$37*F$9/F$7)/B$130</f>
        <v>-0.4895433052014127</v>
      </c>
      <c r="M77" s="24">
        <f>-J77/B$76</f>
        <v>-0.16697764530599207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2952.1196992870546</v>
      </c>
      <c r="AB78" s="112"/>
      <c r="AC78" s="112">
        <f>IF(AA75&lt;0,0,AA75)</f>
        <v>5536.1751653992933</v>
      </c>
      <c r="AD78" s="112"/>
      <c r="AE78" s="112">
        <f>AC75</f>
        <v>7259.0079825936382</v>
      </c>
      <c r="AF78" s="112"/>
      <c r="AG78" s="112">
        <f>AE75</f>
        <v>8981.8407997879804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6364.9050828443287</v>
      </c>
      <c r="AB79" s="112"/>
      <c r="AC79" s="112">
        <f>AA79-AA74+AC65-AC70</f>
        <v>8948.9605489565693</v>
      </c>
      <c r="AD79" s="112"/>
      <c r="AE79" s="112">
        <f>AC79-AC74+AE65-AE70</f>
        <v>10671.793366150914</v>
      </c>
      <c r="AF79" s="112"/>
      <c r="AG79" s="112">
        <f>AE79-AE74+AG65-AG70</f>
        <v>13519.626183345259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2574.9083951559796</v>
      </c>
      <c r="AB83" s="112"/>
      <c r="AC83" s="165">
        <f>$I$83*AB82/4</f>
        <v>2574.9083951559796</v>
      </c>
      <c r="AD83" s="112"/>
      <c r="AE83" s="165">
        <f>$I$83*AD82/4</f>
        <v>2574.9083951559796</v>
      </c>
      <c r="AF83" s="112"/>
      <c r="AG83" s="165">
        <f>$I$83*AF82/4</f>
        <v>2574.9083951559796</v>
      </c>
      <c r="AH83" s="165">
        <f>SUM(AA83,AC83,AE83,AG83)</f>
        <v>10299.633580623919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1</v>
      </c>
      <c r="I92" s="22">
        <f t="shared" si="54"/>
        <v>0.1092271866949126</v>
      </c>
      <c r="J92" s="24">
        <f t="shared" si="55"/>
        <v>0.1092271866949126</v>
      </c>
      <c r="K92" s="22">
        <f t="shared" si="56"/>
        <v>0.1092271866949126</v>
      </c>
      <c r="L92" s="22">
        <f t="shared" si="57"/>
        <v>0.1092271866949126</v>
      </c>
      <c r="M92" s="226">
        <f t="shared" si="49"/>
        <v>0.1092271866949126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1</v>
      </c>
      <c r="I98" s="22">
        <f t="shared" si="54"/>
        <v>7.3789032789452078E-2</v>
      </c>
      <c r="J98" s="24">
        <f t="shared" si="55"/>
        <v>7.3789032789452078E-2</v>
      </c>
      <c r="K98" s="22">
        <f t="shared" si="56"/>
        <v>7.3789032789452078E-2</v>
      </c>
      <c r="L98" s="22">
        <f t="shared" si="57"/>
        <v>7.3789032789452078E-2</v>
      </c>
      <c r="M98" s="227">
        <f t="shared" si="49"/>
        <v>7.3789032789452078E-2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1</v>
      </c>
      <c r="I99" s="22">
        <f t="shared" si="54"/>
        <v>9.1265382660638092E-2</v>
      </c>
      <c r="J99" s="24">
        <f t="shared" si="55"/>
        <v>9.1265382660638092E-2</v>
      </c>
      <c r="K99" s="22">
        <f t="shared" si="56"/>
        <v>9.1265382660638092E-2</v>
      </c>
      <c r="L99" s="22">
        <f t="shared" si="57"/>
        <v>9.1265382660638092E-2</v>
      </c>
      <c r="M99" s="227">
        <f t="shared" si="49"/>
        <v>9.1265382660638092E-2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1</v>
      </c>
      <c r="I100" s="22">
        <f t="shared" si="54"/>
        <v>0.46603599656496048</v>
      </c>
      <c r="J100" s="24">
        <f>IF(I$32&lt;=1+I131,I100,L100+J$33*(I100-L100))</f>
        <v>0.46603599656496048</v>
      </c>
      <c r="K100" s="22">
        <f t="shared" si="56"/>
        <v>0.46603599656496048</v>
      </c>
      <c r="L100" s="22">
        <f t="shared" si="57"/>
        <v>0.46603599656496048</v>
      </c>
      <c r="M100" s="227">
        <f t="shared" si="49"/>
        <v>0.46603599656496048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1</v>
      </c>
      <c r="I103" s="22">
        <f t="shared" si="54"/>
        <v>1.9631766355298961</v>
      </c>
      <c r="J103" s="24">
        <f>IF(I$32&lt;=1+I131,I103,L103+J$33*(I103-L103))</f>
        <v>1.9631766355298961</v>
      </c>
      <c r="K103" s="22">
        <f t="shared" si="56"/>
        <v>1.9631766355298961</v>
      </c>
      <c r="L103" s="22">
        <f t="shared" si="57"/>
        <v>1.9631766355298961</v>
      </c>
      <c r="M103" s="227">
        <f t="shared" si="49"/>
        <v>1.9631766355298961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2.7034942342398596</v>
      </c>
      <c r="J119" s="24">
        <f>SUM(J91:J118)</f>
        <v>2.7034942342398596</v>
      </c>
      <c r="K119" s="22">
        <f>SUM(K91:K118)</f>
        <v>2.7034942342398596</v>
      </c>
      <c r="L119" s="22">
        <f>SUM(L91:L118)</f>
        <v>2.7034942342398596</v>
      </c>
      <c r="M119" s="57">
        <f t="shared" si="49"/>
        <v>2.7034942342398596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66"/>
        <v>1.2688663498045756</v>
      </c>
      <c r="N124" s="58"/>
      <c r="O124" s="174">
        <f>B124*H124</f>
        <v>1.2688663498045756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239">
        <f t="shared" si="66"/>
        <v>1.3234775030227426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0.3954509612518925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1.434627884435284</v>
      </c>
      <c r="J128" s="227">
        <f>(J30)</f>
        <v>0.56257348274423913</v>
      </c>
      <c r="K128" s="29">
        <f>(B128)</f>
        <v>0.68939859227895406</v>
      </c>
      <c r="L128" s="29">
        <f>IF(L124=L119,0,(L119-L124)/(B119-B124)*K128)</f>
        <v>0.68939859227895406</v>
      </c>
      <c r="M128" s="239">
        <f t="shared" si="66"/>
        <v>0.56257348274423913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2.7034942342398596</v>
      </c>
      <c r="J130" s="227">
        <f>(J119)</f>
        <v>2.7034942342398596</v>
      </c>
      <c r="K130" s="29">
        <f>(B130)</f>
        <v>2.7034942342398596</v>
      </c>
      <c r="L130" s="29">
        <f>(L119)</f>
        <v>2.7034942342398596</v>
      </c>
      <c r="M130" s="239">
        <f t="shared" si="66"/>
        <v>2.7034942342398596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0.45142310133169783</v>
      </c>
      <c r="K131" s="29"/>
      <c r="L131" s="29">
        <f>IF(I131&lt;SUM(L126:L127),0,I131-(SUM(L126:L127)))</f>
        <v>1.323477503022743</v>
      </c>
      <c r="M131" s="236">
        <f>IF(I131&lt;SUM(M126:M127),0,I131-(SUM(M126:M127)))</f>
        <v>1.323477503022743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55" priority="100" operator="equal">
      <formula>16</formula>
    </cfRule>
    <cfRule type="cellIs" dxfId="454" priority="101" operator="equal">
      <formula>15</formula>
    </cfRule>
    <cfRule type="cellIs" dxfId="453" priority="102" operator="equal">
      <formula>14</formula>
    </cfRule>
    <cfRule type="cellIs" dxfId="452" priority="103" operator="equal">
      <formula>13</formula>
    </cfRule>
    <cfRule type="cellIs" dxfId="451" priority="104" operator="equal">
      <formula>12</formula>
    </cfRule>
    <cfRule type="cellIs" dxfId="450" priority="105" operator="equal">
      <formula>11</formula>
    </cfRule>
    <cfRule type="cellIs" dxfId="449" priority="106" operator="equal">
      <formula>10</formula>
    </cfRule>
    <cfRule type="cellIs" dxfId="448" priority="107" operator="equal">
      <formula>9</formula>
    </cfRule>
    <cfRule type="cellIs" dxfId="447" priority="108" operator="equal">
      <formula>8</formula>
    </cfRule>
    <cfRule type="cellIs" dxfId="446" priority="109" operator="equal">
      <formula>7</formula>
    </cfRule>
    <cfRule type="cellIs" dxfId="445" priority="110" operator="equal">
      <formula>6</formula>
    </cfRule>
    <cfRule type="cellIs" dxfId="444" priority="111" operator="equal">
      <formula>5</formula>
    </cfRule>
    <cfRule type="cellIs" dxfId="443" priority="112" operator="equal">
      <formula>4</formula>
    </cfRule>
    <cfRule type="cellIs" dxfId="442" priority="113" operator="equal">
      <formula>3</formula>
    </cfRule>
    <cfRule type="cellIs" dxfId="441" priority="114" operator="equal">
      <formula>2</formula>
    </cfRule>
    <cfRule type="cellIs" dxfId="440" priority="115" operator="equal">
      <formula>1</formula>
    </cfRule>
  </conditionalFormatting>
  <conditionalFormatting sqref="N29">
    <cfRule type="cellIs" dxfId="439" priority="84" operator="equal">
      <formula>16</formula>
    </cfRule>
    <cfRule type="cellIs" dxfId="438" priority="85" operator="equal">
      <formula>15</formula>
    </cfRule>
    <cfRule type="cellIs" dxfId="437" priority="86" operator="equal">
      <formula>14</formula>
    </cfRule>
    <cfRule type="cellIs" dxfId="436" priority="87" operator="equal">
      <formula>13</formula>
    </cfRule>
    <cfRule type="cellIs" dxfId="435" priority="88" operator="equal">
      <formula>12</formula>
    </cfRule>
    <cfRule type="cellIs" dxfId="434" priority="89" operator="equal">
      <formula>11</formula>
    </cfRule>
    <cfRule type="cellIs" dxfId="433" priority="90" operator="equal">
      <formula>10</formula>
    </cfRule>
    <cfRule type="cellIs" dxfId="432" priority="91" operator="equal">
      <formula>9</formula>
    </cfRule>
    <cfRule type="cellIs" dxfId="431" priority="92" operator="equal">
      <formula>8</formula>
    </cfRule>
    <cfRule type="cellIs" dxfId="430" priority="93" operator="equal">
      <formula>7</formula>
    </cfRule>
    <cfRule type="cellIs" dxfId="429" priority="94" operator="equal">
      <formula>6</formula>
    </cfRule>
    <cfRule type="cellIs" dxfId="428" priority="95" operator="equal">
      <formula>5</formula>
    </cfRule>
    <cfRule type="cellIs" dxfId="427" priority="96" operator="equal">
      <formula>4</formula>
    </cfRule>
    <cfRule type="cellIs" dxfId="426" priority="97" operator="equal">
      <formula>3</formula>
    </cfRule>
    <cfRule type="cellIs" dxfId="425" priority="98" operator="equal">
      <formula>2</formula>
    </cfRule>
    <cfRule type="cellIs" dxfId="424" priority="99" operator="equal">
      <formula>1</formula>
    </cfRule>
  </conditionalFormatting>
  <conditionalFormatting sqref="N113:N119">
    <cfRule type="cellIs" dxfId="423" priority="68" operator="equal">
      <formula>16</formula>
    </cfRule>
    <cfRule type="cellIs" dxfId="422" priority="69" operator="equal">
      <formula>15</formula>
    </cfRule>
    <cfRule type="cellIs" dxfId="421" priority="70" operator="equal">
      <formula>14</formula>
    </cfRule>
    <cfRule type="cellIs" dxfId="420" priority="71" operator="equal">
      <formula>13</formula>
    </cfRule>
    <cfRule type="cellIs" dxfId="419" priority="72" operator="equal">
      <formula>12</formula>
    </cfRule>
    <cfRule type="cellIs" dxfId="418" priority="73" operator="equal">
      <formula>11</formula>
    </cfRule>
    <cfRule type="cellIs" dxfId="417" priority="74" operator="equal">
      <formula>10</formula>
    </cfRule>
    <cfRule type="cellIs" dxfId="416" priority="75" operator="equal">
      <formula>9</formula>
    </cfRule>
    <cfRule type="cellIs" dxfId="415" priority="76" operator="equal">
      <formula>8</formula>
    </cfRule>
    <cfRule type="cellIs" dxfId="414" priority="77" operator="equal">
      <formula>7</formula>
    </cfRule>
    <cfRule type="cellIs" dxfId="413" priority="78" operator="equal">
      <formula>6</formula>
    </cfRule>
    <cfRule type="cellIs" dxfId="412" priority="79" operator="equal">
      <formula>5</formula>
    </cfRule>
    <cfRule type="cellIs" dxfId="411" priority="80" operator="equal">
      <formula>4</formula>
    </cfRule>
    <cfRule type="cellIs" dxfId="410" priority="81" operator="equal">
      <formula>3</formula>
    </cfRule>
    <cfRule type="cellIs" dxfId="409" priority="82" operator="equal">
      <formula>2</formula>
    </cfRule>
    <cfRule type="cellIs" dxfId="408" priority="83" operator="equal">
      <formula>1</formula>
    </cfRule>
  </conditionalFormatting>
  <conditionalFormatting sqref="N91:N104">
    <cfRule type="cellIs" dxfId="407" priority="52" operator="equal">
      <formula>16</formula>
    </cfRule>
    <cfRule type="cellIs" dxfId="406" priority="53" operator="equal">
      <formula>15</formula>
    </cfRule>
    <cfRule type="cellIs" dxfId="405" priority="54" operator="equal">
      <formula>14</formula>
    </cfRule>
    <cfRule type="cellIs" dxfId="404" priority="55" operator="equal">
      <formula>13</formula>
    </cfRule>
    <cfRule type="cellIs" dxfId="403" priority="56" operator="equal">
      <formula>12</formula>
    </cfRule>
    <cfRule type="cellIs" dxfId="402" priority="57" operator="equal">
      <formula>11</formula>
    </cfRule>
    <cfRule type="cellIs" dxfId="401" priority="58" operator="equal">
      <formula>10</formula>
    </cfRule>
    <cfRule type="cellIs" dxfId="400" priority="59" operator="equal">
      <formula>9</formula>
    </cfRule>
    <cfRule type="cellIs" dxfId="399" priority="60" operator="equal">
      <formula>8</formula>
    </cfRule>
    <cfRule type="cellIs" dxfId="398" priority="61" operator="equal">
      <formula>7</formula>
    </cfRule>
    <cfRule type="cellIs" dxfId="397" priority="62" operator="equal">
      <formula>6</formula>
    </cfRule>
    <cfRule type="cellIs" dxfId="396" priority="63" operator="equal">
      <formula>5</formula>
    </cfRule>
    <cfRule type="cellIs" dxfId="395" priority="64" operator="equal">
      <formula>4</formula>
    </cfRule>
    <cfRule type="cellIs" dxfId="394" priority="65" operator="equal">
      <formula>3</formula>
    </cfRule>
    <cfRule type="cellIs" dxfId="393" priority="66" operator="equal">
      <formula>2</formula>
    </cfRule>
    <cfRule type="cellIs" dxfId="392" priority="67" operator="equal">
      <formula>1</formula>
    </cfRule>
  </conditionalFormatting>
  <conditionalFormatting sqref="N105:N112">
    <cfRule type="cellIs" dxfId="391" priority="36" operator="equal">
      <formula>16</formula>
    </cfRule>
    <cfRule type="cellIs" dxfId="390" priority="37" operator="equal">
      <formula>15</formula>
    </cfRule>
    <cfRule type="cellIs" dxfId="389" priority="38" operator="equal">
      <formula>14</formula>
    </cfRule>
    <cfRule type="cellIs" dxfId="388" priority="39" operator="equal">
      <formula>13</formula>
    </cfRule>
    <cfRule type="cellIs" dxfId="387" priority="40" operator="equal">
      <formula>12</formula>
    </cfRule>
    <cfRule type="cellIs" dxfId="386" priority="41" operator="equal">
      <formula>11</formula>
    </cfRule>
    <cfRule type="cellIs" dxfId="385" priority="42" operator="equal">
      <formula>10</formula>
    </cfRule>
    <cfRule type="cellIs" dxfId="384" priority="43" operator="equal">
      <formula>9</formula>
    </cfRule>
    <cfRule type="cellIs" dxfId="383" priority="44" operator="equal">
      <formula>8</formula>
    </cfRule>
    <cfRule type="cellIs" dxfId="382" priority="45" operator="equal">
      <formula>7</formula>
    </cfRule>
    <cfRule type="cellIs" dxfId="381" priority="46" operator="equal">
      <formula>6</formula>
    </cfRule>
    <cfRule type="cellIs" dxfId="380" priority="47" operator="equal">
      <formula>5</formula>
    </cfRule>
    <cfRule type="cellIs" dxfId="379" priority="48" operator="equal">
      <formula>4</formula>
    </cfRule>
    <cfRule type="cellIs" dxfId="378" priority="49" operator="equal">
      <formula>3</formula>
    </cfRule>
    <cfRule type="cellIs" dxfId="377" priority="50" operator="equal">
      <formula>2</formula>
    </cfRule>
    <cfRule type="cellIs" dxfId="376" priority="51" operator="equal">
      <formula>1</formula>
    </cfRule>
  </conditionalFormatting>
  <conditionalFormatting sqref="N27:N28">
    <cfRule type="cellIs" dxfId="375" priority="20" operator="equal">
      <formula>16</formula>
    </cfRule>
    <cfRule type="cellIs" dxfId="374" priority="21" operator="equal">
      <formula>15</formula>
    </cfRule>
    <cfRule type="cellIs" dxfId="373" priority="22" operator="equal">
      <formula>14</formula>
    </cfRule>
    <cfRule type="cellIs" dxfId="372" priority="23" operator="equal">
      <formula>13</formula>
    </cfRule>
    <cfRule type="cellIs" dxfId="371" priority="24" operator="equal">
      <formula>12</formula>
    </cfRule>
    <cfRule type="cellIs" dxfId="370" priority="25" operator="equal">
      <formula>11</formula>
    </cfRule>
    <cfRule type="cellIs" dxfId="369" priority="26" operator="equal">
      <formula>10</formula>
    </cfRule>
    <cfRule type="cellIs" dxfId="368" priority="27" operator="equal">
      <formula>9</formula>
    </cfRule>
    <cfRule type="cellIs" dxfId="367" priority="28" operator="equal">
      <formula>8</formula>
    </cfRule>
    <cfRule type="cellIs" dxfId="366" priority="29" operator="equal">
      <formula>7</formula>
    </cfRule>
    <cfRule type="cellIs" dxfId="365" priority="30" operator="equal">
      <formula>6</formula>
    </cfRule>
    <cfRule type="cellIs" dxfId="364" priority="31" operator="equal">
      <formula>5</formula>
    </cfRule>
    <cfRule type="cellIs" dxfId="363" priority="32" operator="equal">
      <formula>4</formula>
    </cfRule>
    <cfRule type="cellIs" dxfId="362" priority="33" operator="equal">
      <formula>3</formula>
    </cfRule>
    <cfRule type="cellIs" dxfId="361" priority="34" operator="equal">
      <formula>2</formula>
    </cfRule>
    <cfRule type="cellIs" dxfId="360" priority="35" operator="equal">
      <formula>1</formula>
    </cfRule>
  </conditionalFormatting>
  <conditionalFormatting sqref="N6:N26">
    <cfRule type="cellIs" dxfId="359" priority="4" operator="equal">
      <formula>16</formula>
    </cfRule>
    <cfRule type="cellIs" dxfId="358" priority="5" operator="equal">
      <formula>15</formula>
    </cfRule>
    <cfRule type="cellIs" dxfId="357" priority="6" operator="equal">
      <formula>14</formula>
    </cfRule>
    <cfRule type="cellIs" dxfId="356" priority="7" operator="equal">
      <formula>13</formula>
    </cfRule>
    <cfRule type="cellIs" dxfId="355" priority="8" operator="equal">
      <formula>12</formula>
    </cfRule>
    <cfRule type="cellIs" dxfId="354" priority="9" operator="equal">
      <formula>11</formula>
    </cfRule>
    <cfRule type="cellIs" dxfId="353" priority="10" operator="equal">
      <formula>10</formula>
    </cfRule>
    <cfRule type="cellIs" dxfId="352" priority="11" operator="equal">
      <formula>9</formula>
    </cfRule>
    <cfRule type="cellIs" dxfId="351" priority="12" operator="equal">
      <formula>8</formula>
    </cfRule>
    <cfRule type="cellIs" dxfId="350" priority="13" operator="equal">
      <formula>7</formula>
    </cfRule>
    <cfRule type="cellIs" dxfId="349" priority="14" operator="equal">
      <formula>6</formula>
    </cfRule>
    <cfRule type="cellIs" dxfId="348" priority="15" operator="equal">
      <formula>5</formula>
    </cfRule>
    <cfRule type="cellIs" dxfId="347" priority="16" operator="equal">
      <formula>4</formula>
    </cfRule>
    <cfRule type="cellIs" dxfId="346" priority="17" operator="equal">
      <formula>3</formula>
    </cfRule>
    <cfRule type="cellIs" dxfId="345" priority="18" operator="equal">
      <formula>2</formula>
    </cfRule>
    <cfRule type="cellIs" dxfId="344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2.3466687422166871E-2</v>
      </c>
      <c r="J6" s="24">
        <f t="shared" ref="J6:J13" si="3">IF(I$32&lt;=1+I$131,I6,B6*H6+J$33*(I6-B6*H6))</f>
        <v>2.3466687422166871E-2</v>
      </c>
      <c r="K6" s="22">
        <f t="shared" ref="K6:K31" si="4">B6</f>
        <v>2.3466687422166871E-2</v>
      </c>
      <c r="L6" s="22">
        <f t="shared" ref="L6:L29" si="5">IF(K6="","",K6*H6)</f>
        <v>2.3466687422166871E-2</v>
      </c>
      <c r="M6" s="223">
        <f t="shared" ref="M6:M31" si="6">J6</f>
        <v>2.3466687422166871E-2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9.3866749688667483E-2</v>
      </c>
      <c r="Z6" s="116">
        <v>0.17</v>
      </c>
      <c r="AA6" s="121">
        <f>$M6*Z6*4</f>
        <v>1.5957347447073472E-2</v>
      </c>
      <c r="AB6" s="116">
        <v>0.17</v>
      </c>
      <c r="AC6" s="121">
        <f t="shared" ref="AC6:AC29" si="7">$M6*AB6*4</f>
        <v>1.5957347447073472E-2</v>
      </c>
      <c r="AD6" s="116">
        <v>0.33</v>
      </c>
      <c r="AE6" s="121">
        <f t="shared" ref="AE6:AE29" si="8">$M6*AD6*4</f>
        <v>3.097602739726027E-2</v>
      </c>
      <c r="AF6" s="122">
        <f>1-SUM(Z6,AB6,AD6)</f>
        <v>0.32999999999999996</v>
      </c>
      <c r="AG6" s="121">
        <f>$M6*AF6*4</f>
        <v>3.0976027397260266E-2</v>
      </c>
      <c r="AH6" s="123">
        <f>SUM(Z6,AB6,AD6,AF6)</f>
        <v>1</v>
      </c>
      <c r="AI6" s="183">
        <f>SUM(AA6,AC6,AE6,AG6)/4</f>
        <v>2.3466687422166871E-2</v>
      </c>
      <c r="AJ6" s="120">
        <f>(AA6+AC6)/2</f>
        <v>1.5957347447073472E-2</v>
      </c>
      <c r="AK6" s="119">
        <f>(AE6+AG6)/2</f>
        <v>3.097602739726027E-2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2.4994361768368618E-2</v>
      </c>
      <c r="J7" s="24">
        <f t="shared" si="3"/>
        <v>2.4994361768368618E-2</v>
      </c>
      <c r="K7" s="22">
        <f t="shared" si="4"/>
        <v>2.4994361768368618E-2</v>
      </c>
      <c r="L7" s="22">
        <f t="shared" si="5"/>
        <v>2.4994361768368618E-2</v>
      </c>
      <c r="M7" s="223">
        <f t="shared" si="6"/>
        <v>2.4994361768368618E-2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2704.266735645449</v>
      </c>
      <c r="S7" s="221">
        <f>IF($B$81=0,0,(SUMIF($N$6:$N$28,$U7,L$6:L$28)+SUMIF($N$91:$N$118,$U7,L$91:L$118))*$I$83*Poor!$B$81/$B$81)</f>
        <v>2704.266735645449</v>
      </c>
      <c r="T7" s="221">
        <f>IF($B$81=0,0,(SUMIF($N$6:$N$28,$U7,M$6:M$28)+SUMIF($N$91:$N$118,$U7,M$91:M$118))*$I$83*Poor!$B$81/$B$81)</f>
        <v>2725.0640931024382</v>
      </c>
      <c r="U7" s="222">
        <v>1</v>
      </c>
      <c r="V7" s="56"/>
      <c r="W7" s="115"/>
      <c r="X7" s="124">
        <v>4</v>
      </c>
      <c r="Y7" s="183">
        <f t="shared" ref="Y7:Y29" si="9">M7*4</f>
        <v>9.9977447073474474E-2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9.9977447073474474E-2</v>
      </c>
      <c r="AH7" s="123">
        <f t="shared" ref="AH7:AH30" si="12">SUM(Z7,AB7,AD7,AF7)</f>
        <v>1</v>
      </c>
      <c r="AI7" s="183">
        <f t="shared" ref="AI7:AI30" si="13">SUM(AA7,AC7,AE7,AG7)/4</f>
        <v>2.4994361768368618E-2</v>
      </c>
      <c r="AJ7" s="120">
        <f t="shared" ref="AJ7:AJ31" si="14">(AA7+AC7)/2</f>
        <v>0</v>
      </c>
      <c r="AK7" s="119">
        <f t="shared" ref="AK7:AK31" si="15">(AE7+AG7)/2</f>
        <v>4.9988723536737237E-2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</v>
      </c>
      <c r="F8" s="22" t="s">
        <v>23</v>
      </c>
      <c r="H8" s="24">
        <f t="shared" si="1"/>
        <v>1</v>
      </c>
      <c r="I8" s="22">
        <f t="shared" si="2"/>
        <v>0.19281504452054793</v>
      </c>
      <c r="J8" s="24">
        <f t="shared" si="3"/>
        <v>0.19281504452054793</v>
      </c>
      <c r="K8" s="22">
        <f t="shared" si="4"/>
        <v>0.19281504452054793</v>
      </c>
      <c r="L8" s="22">
        <f t="shared" si="5"/>
        <v>0.19281504452054793</v>
      </c>
      <c r="M8" s="223">
        <f t="shared" si="6"/>
        <v>0.19281504452054793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1659.9999999999998</v>
      </c>
      <c r="S8" s="221">
        <f>IF($B$81=0,0,(SUMIF($N$6:$N$28,$U8,L$6:L$28)+SUMIF($N$91:$N$118,$U8,L$91:L$118))*$I$83*Poor!$B$81/$B$81)</f>
        <v>1659.9999999999998</v>
      </c>
      <c r="T8" s="221">
        <f>IF($B$81=0,0,(SUMIF($N$6:$N$28,$U8,M$6:M$28)+SUMIF($N$91:$N$118,$U8,M$91:M$118))*$I$83*Poor!$B$81/$B$81)</f>
        <v>1647.0908259318742</v>
      </c>
      <c r="U8" s="222">
        <v>2</v>
      </c>
      <c r="V8" s="184"/>
      <c r="W8" s="115"/>
      <c r="X8" s="124">
        <v>1</v>
      </c>
      <c r="Y8" s="183">
        <f t="shared" si="9"/>
        <v>0.77126017808219172</v>
      </c>
      <c r="Z8" s="125">
        <f>IF($Y8=0,0,AA8/$Y8)</f>
        <v>0.70758972397752251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0.54573577652403293</v>
      </c>
      <c r="AB8" s="125">
        <f>IF($Y8=0,0,AC8/$Y8)</f>
        <v>0.29241027602247743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0.22552440155815878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0.19281504452054793</v>
      </c>
      <c r="AJ8" s="120">
        <f t="shared" si="14"/>
        <v>0.38563008904109586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570.43548525155074</v>
      </c>
      <c r="S9" s="221">
        <f>IF($B$81=0,0,(SUMIF($N$6:$N$28,$U9,L$6:L$28)+SUMIF($N$91:$N$118,$U9,L$91:L$118))*$I$83*Poor!$B$81/$B$81)</f>
        <v>570.43548525155074</v>
      </c>
      <c r="T9" s="221">
        <f>IF($B$81=0,0,(SUMIF($N$6:$N$28,$U9,M$6:M$28)+SUMIF($N$91:$N$118,$U9,M$91:M$118))*$I$83*Poor!$B$81/$B$81)</f>
        <v>570.43548525155074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0.70758972397752251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7.8167802498625608E-2</v>
      </c>
      <c r="AB9" s="125">
        <f>IF($Y9=0,0,AC9/$Y9)</f>
        <v>0.29241027602247754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3.2302714313329553E-2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1.1073725295387631E-2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1.1073725295387631E-2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4.4294901181550522E-2</v>
      </c>
      <c r="Z10" s="125">
        <f>IF($Y10=0,0,AA10/$Y10)</f>
        <v>0.70758972397752251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3.134261690066497E-2</v>
      </c>
      <c r="AB10" s="125">
        <f>IF($Y10=0,0,AC10/$Y10)</f>
        <v>0.29241027602247749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1.2952284280885552E-2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1.1073725295387631E-2</v>
      </c>
      <c r="AJ10" s="120">
        <f t="shared" si="14"/>
        <v>2.2147450590775261E-2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9750</v>
      </c>
      <c r="S11" s="221">
        <f>IF($B$81=0,0,(SUMIF($N$6:$N$28,$U11,L$6:L$28)+SUMIF($N$91:$N$118,$U11,L$91:L$118))*$I$83*Poor!$B$81/$B$81)</f>
        <v>9750</v>
      </c>
      <c r="T11" s="221">
        <f>IF($B$81=0,0,(SUMIF($N$6:$N$28,$U11,M$6:M$28)+SUMIF($N$91:$N$118,$U11,M$91:M$118))*$I$83*Poor!$B$81/$B$81)</f>
        <v>9548.2941551855329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4960</v>
      </c>
      <c r="S13" s="221">
        <f>IF($B$81=0,0,(SUMIF($N$6:$N$28,$U13,L$6:L$28)+SUMIF($N$91:$N$118,$U13,L$91:L$118))*$I$83*Poor!$B$81/$B$81)</f>
        <v>4960</v>
      </c>
      <c r="T13" s="221">
        <f>IF($B$81=0,0,(SUMIF($N$6:$N$28,$U13,M$6:M$28)+SUMIF($N$91:$N$118,$U13,M$91:M$118))*$I$83*Poor!$B$81/$B$81)</f>
        <v>4960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14916</v>
      </c>
      <c r="S15" s="221">
        <f>IF($B$81=0,0,(SUMIF($N$6:$N$28,$U15,L$6:L$28)+SUMIF($N$91:$N$118,$U15,L$91:L$118))*$I$83*Poor!$B$81/$B$81)</f>
        <v>14916</v>
      </c>
      <c r="T15" s="221">
        <f>IF($B$81=0,0,(SUMIF($N$6:$N$28,$U15,M$6:M$28)+SUMIF($N$91:$N$118,$U15,M$91:M$118))*$I$83*Poor!$B$81/$B$81)</f>
        <v>14916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22020</v>
      </c>
      <c r="S20" s="221">
        <f>IF($B$81=0,0,(SUMIF($N$6:$N$28,$U20,L$6:L$28)+SUMIF($N$91:$N$118,$U20,L$91:L$118))*$I$83*Poor!$B$81/$B$81)</f>
        <v>22020</v>
      </c>
      <c r="T20" s="221">
        <f>IF($B$81=0,0,(SUMIF($N$6:$N$28,$U20,M$6:M$28)+SUMIF($N$91:$N$118,$U20,M$91:M$118))*$I$83*Poor!$B$81/$B$81)</f>
        <v>22020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57982.012912138351</v>
      </c>
      <c r="S23" s="179">
        <f>SUM(S7:S22)</f>
        <v>57982.012912138351</v>
      </c>
      <c r="T23" s="179">
        <f>SUM(T7:T22)</f>
        <v>57788.195250712743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24062.646384067204</v>
      </c>
      <c r="S24" s="41">
        <f>IF($B$81=0,0,(SUM(($B$70*$H$70))+((1-$D$29)*$I$83))*Poor!$B$81/$B$81)</f>
        <v>24062.646384067204</v>
      </c>
      <c r="T24" s="41">
        <f>IF($B$81=0,0,(SUM(($B$70*$H$70))+((1-$D$29)*$I$83))*Poor!$B$81/$B$81)</f>
        <v>24062.646384067204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1.117132469680664E-2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1.117132469680664E-2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4.468529878722656E-2</v>
      </c>
      <c r="Z27" s="116">
        <v>0.25</v>
      </c>
      <c r="AA27" s="121">
        <f t="shared" si="16"/>
        <v>1.117132469680664E-2</v>
      </c>
      <c r="AB27" s="116">
        <v>0.25</v>
      </c>
      <c r="AC27" s="121">
        <f t="shared" si="7"/>
        <v>1.117132469680664E-2</v>
      </c>
      <c r="AD27" s="116">
        <v>0.25</v>
      </c>
      <c r="AE27" s="121">
        <f t="shared" si="8"/>
        <v>1.117132469680664E-2</v>
      </c>
      <c r="AF27" s="122">
        <f t="shared" si="10"/>
        <v>0.25</v>
      </c>
      <c r="AG27" s="121">
        <f t="shared" si="11"/>
        <v>1.117132469680664E-2</v>
      </c>
      <c r="AH27" s="123">
        <f t="shared" si="12"/>
        <v>1</v>
      </c>
      <c r="AI27" s="183">
        <f t="shared" si="13"/>
        <v>1.117132469680664E-2</v>
      </c>
      <c r="AJ27" s="120">
        <f t="shared" si="14"/>
        <v>1.117132469680664E-2</v>
      </c>
      <c r="AK27" s="119">
        <f t="shared" si="15"/>
        <v>1.117132469680664E-2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0.19857751288517722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0.19857751288517722</v>
      </c>
      <c r="N29" s="228"/>
      <c r="P29" s="22"/>
      <c r="V29" s="56"/>
      <c r="W29" s="110"/>
      <c r="X29" s="118"/>
      <c r="Y29" s="183">
        <f t="shared" si="9"/>
        <v>0.79431005154070888</v>
      </c>
      <c r="Z29" s="116">
        <v>0.25</v>
      </c>
      <c r="AA29" s="121">
        <f t="shared" si="16"/>
        <v>0.19857751288517722</v>
      </c>
      <c r="AB29" s="116">
        <v>0.25</v>
      </c>
      <c r="AC29" s="121">
        <f t="shared" si="7"/>
        <v>0.19857751288517722</v>
      </c>
      <c r="AD29" s="116">
        <v>0.25</v>
      </c>
      <c r="AE29" s="121">
        <f t="shared" si="8"/>
        <v>0.19857751288517722</v>
      </c>
      <c r="AF29" s="122">
        <f t="shared" si="10"/>
        <v>0.25</v>
      </c>
      <c r="AG29" s="121">
        <f t="shared" si="11"/>
        <v>0.19857751288517722</v>
      </c>
      <c r="AH29" s="123">
        <f t="shared" si="12"/>
        <v>1</v>
      </c>
      <c r="AI29" s="183">
        <f t="shared" si="13"/>
        <v>0.19857751288517722</v>
      </c>
      <c r="AJ29" s="120">
        <f t="shared" si="14"/>
        <v>0.19857751288517722</v>
      </c>
      <c r="AK29" s="119">
        <f t="shared" si="15"/>
        <v>0.19857751288517722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3.0337381703569584</v>
      </c>
      <c r="J30" s="230">
        <f>IF(I$32&lt;=1,I30,1-SUM(J6:J29))</f>
        <v>0.39123609516093727</v>
      </c>
      <c r="K30" s="22">
        <f t="shared" si="4"/>
        <v>0.58958408107098381</v>
      </c>
      <c r="L30" s="22">
        <f>IF(L124=L119,0,IF(K30="",0,(L119-L124)/(B119-B124)*K30))</f>
        <v>0.58958408107098381</v>
      </c>
      <c r="M30" s="175">
        <f t="shared" si="6"/>
        <v>0.39123609516093727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1.5649443806437491</v>
      </c>
      <c r="Z30" s="122">
        <f>IF($Y30=0,0,AA30/($Y$30))</f>
        <v>7.094328963745406E-17</v>
      </c>
      <c r="AA30" s="187">
        <f>IF(AA79*4/$I$83+SUM(AA6:AA29)&lt;1,AA79*4/$I$83,1-SUM(AA6:AA29))</f>
        <v>1.1102230246251565E-16</v>
      </c>
      <c r="AB30" s="122">
        <f>IF($Y30=0,0,AC30/($Y$30))</f>
        <v>0.24567441535065745</v>
      </c>
      <c r="AC30" s="187">
        <f>IF(AC79*4/$I$83+SUM(AC6:AC29)&lt;1,AC79*4/$I$83,1-SUM(AC6:AC29))</f>
        <v>0.38446679577094978</v>
      </c>
      <c r="AD30" s="122">
        <f>IF($Y30=0,0,AE30/($Y$30))</f>
        <v>0.40910560393831724</v>
      </c>
      <c r="AE30" s="187">
        <f>IF(AE79*4/$I$83+SUM(AE6:AE29)&lt;1,AE79*4/$I$83,1-SUM(AE6:AE29))</f>
        <v>0.64022751597313676</v>
      </c>
      <c r="AF30" s="122">
        <f>IF($Y30=0,0,AG30/($Y$30))</f>
        <v>0.34521998071102517</v>
      </c>
      <c r="AG30" s="187">
        <f>IF(AG79*4/$I$83+SUM(AG6:AG29)&lt;1,AG79*4/$I$83,1-SUM(AG6:AG29))</f>
        <v>0.54025006889966232</v>
      </c>
      <c r="AH30" s="123">
        <f t="shared" si="12"/>
        <v>1</v>
      </c>
      <c r="AI30" s="183">
        <f t="shared" si="13"/>
        <v>0.39123609516093727</v>
      </c>
      <c r="AJ30" s="120">
        <f t="shared" si="14"/>
        <v>0.19223339788547494</v>
      </c>
      <c r="AK30" s="119">
        <f t="shared" si="15"/>
        <v>0.59023879243639954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-0.19527454305135494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3.6775217632220416</v>
      </c>
      <c r="J32" s="17"/>
      <c r="L32" s="22">
        <f>SUM(L6:L30)</f>
        <v>1.1952745430513549</v>
      </c>
      <c r="M32" s="23"/>
      <c r="N32" s="56"/>
      <c r="O32" s="2"/>
      <c r="P32" s="22"/>
      <c r="Q32" s="233" t="s">
        <v>143</v>
      </c>
      <c r="R32" s="233">
        <f t="shared" si="50"/>
        <v>9403.300138595514</v>
      </c>
      <c r="S32" s="233">
        <f t="shared" si="50"/>
        <v>9403.300138595514</v>
      </c>
      <c r="T32" s="233">
        <f t="shared" si="50"/>
        <v>9597.1178000211221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8.0682337925786426E-2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6750</v>
      </c>
      <c r="J37" s="38">
        <f t="shared" ref="J37:J49" si="53">J91*I$83</f>
        <v>6749.9999999999991</v>
      </c>
      <c r="K37" s="40">
        <f t="shared" ref="K37:K49" si="54">(B37/B$65)</f>
        <v>0.12662739654072713</v>
      </c>
      <c r="L37" s="22">
        <f t="shared" ref="L37:L49" si="55">(K37*H37)</f>
        <v>0.12662739654072713</v>
      </c>
      <c r="M37" s="24">
        <f t="shared" ref="M37:M49" si="56">J37/B$65</f>
        <v>0.12662739654072711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6749.9999999999991</v>
      </c>
      <c r="AH37" s="123">
        <f>SUM(Z37,AB37,AD37,AF37)</f>
        <v>1</v>
      </c>
      <c r="AI37" s="112">
        <f>SUM(AA37,AC37,AE37,AG37)</f>
        <v>6749.9999999999991</v>
      </c>
      <c r="AJ37" s="148">
        <f>(AA37+AC37)</f>
        <v>0</v>
      </c>
      <c r="AK37" s="147">
        <f>(AE37+AG37)</f>
        <v>6749.9999999999991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2798.2941551855338</v>
      </c>
      <c r="K38" s="40">
        <f t="shared" si="54"/>
        <v>5.6278842906989833E-2</v>
      </c>
      <c r="L38" s="22">
        <f t="shared" si="55"/>
        <v>5.6278842906989833E-2</v>
      </c>
      <c r="M38" s="24">
        <f t="shared" si="56"/>
        <v>5.2494919055744826E-2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2798.2941551855338</v>
      </c>
      <c r="AH38" s="123">
        <f t="shared" ref="AH38:AI58" si="61">SUM(Z38,AB38,AD38,AF38)</f>
        <v>1</v>
      </c>
      <c r="AI38" s="112">
        <f t="shared" si="61"/>
        <v>2798.2941551855338</v>
      </c>
      <c r="AJ38" s="148">
        <f t="shared" ref="AJ38:AJ64" si="62">(AA38+AC38)</f>
        <v>0</v>
      </c>
      <c r="AK38" s="147">
        <f t="shared" ref="AK38:AK64" si="63">(AE38+AG38)</f>
        <v>2798.2941551855338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0.70758972397752251</v>
      </c>
      <c r="AA39" s="147">
        <f t="shared" ref="AA39:AA64" si="64">$J39*Z39</f>
        <v>0</v>
      </c>
      <c r="AB39" s="122">
        <f>AB8</f>
        <v>0.29241027602247743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0.70758972397752251</v>
      </c>
      <c r="AA40" s="147">
        <f t="shared" si="64"/>
        <v>0</v>
      </c>
      <c r="AB40" s="122">
        <f>AB9</f>
        <v>0.29241027602247754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1500</v>
      </c>
      <c r="J42" s="38">
        <f t="shared" si="53"/>
        <v>1499.9999999999998</v>
      </c>
      <c r="K42" s="40">
        <f t="shared" si="54"/>
        <v>2.8139421453494916E-2</v>
      </c>
      <c r="L42" s="22">
        <f t="shared" si="55"/>
        <v>2.8139421453494916E-2</v>
      </c>
      <c r="M42" s="24">
        <f t="shared" si="56"/>
        <v>2.8139421453494913E-2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374.99999999999994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749.99999999999989</v>
      </c>
      <c r="AF42" s="122">
        <f t="shared" si="57"/>
        <v>0.25</v>
      </c>
      <c r="AG42" s="147">
        <f t="shared" si="60"/>
        <v>374.99999999999994</v>
      </c>
      <c r="AH42" s="123">
        <f t="shared" si="61"/>
        <v>1</v>
      </c>
      <c r="AI42" s="112">
        <f t="shared" si="61"/>
        <v>1499.9999999999998</v>
      </c>
      <c r="AJ42" s="148">
        <f t="shared" si="62"/>
        <v>374.99999999999994</v>
      </c>
      <c r="AK42" s="147">
        <f t="shared" si="63"/>
        <v>1124.9999999999998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147.09082593187418</v>
      </c>
      <c r="K43" s="40">
        <f t="shared" si="54"/>
        <v>3.0015382883727911E-3</v>
      </c>
      <c r="L43" s="22">
        <f t="shared" si="55"/>
        <v>3.0015382883727911E-3</v>
      </c>
      <c r="M43" s="24">
        <f t="shared" si="56"/>
        <v>2.7593671618931109E-3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36.772706482968545</v>
      </c>
      <c r="AB43" s="116">
        <v>0.25</v>
      </c>
      <c r="AC43" s="147">
        <f t="shared" si="65"/>
        <v>36.772706482968545</v>
      </c>
      <c r="AD43" s="116">
        <v>0.25</v>
      </c>
      <c r="AE43" s="147">
        <f t="shared" si="66"/>
        <v>36.772706482968545</v>
      </c>
      <c r="AF43" s="122">
        <f t="shared" si="57"/>
        <v>0.25</v>
      </c>
      <c r="AG43" s="147">
        <f t="shared" si="60"/>
        <v>36.772706482968545</v>
      </c>
      <c r="AH43" s="123">
        <f t="shared" si="61"/>
        <v>1</v>
      </c>
      <c r="AI43" s="112">
        <f t="shared" si="61"/>
        <v>147.09082593187418</v>
      </c>
      <c r="AJ43" s="148">
        <f t="shared" si="62"/>
        <v>73.545412965937089</v>
      </c>
      <c r="AK43" s="147">
        <f t="shared" si="63"/>
        <v>73.545412965937089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2760</v>
      </c>
      <c r="J44" s="38">
        <f t="shared" si="53"/>
        <v>2760</v>
      </c>
      <c r="K44" s="40">
        <f t="shared" si="54"/>
        <v>5.1776535474430646E-2</v>
      </c>
      <c r="L44" s="22">
        <f t="shared" si="55"/>
        <v>5.1776535474430646E-2</v>
      </c>
      <c r="M44" s="24">
        <f t="shared" si="56"/>
        <v>5.1776535474430646E-2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690</v>
      </c>
      <c r="AB44" s="116">
        <v>0.25</v>
      </c>
      <c r="AC44" s="147">
        <f t="shared" si="65"/>
        <v>690</v>
      </c>
      <c r="AD44" s="116">
        <v>0.25</v>
      </c>
      <c r="AE44" s="147">
        <f t="shared" si="66"/>
        <v>690</v>
      </c>
      <c r="AF44" s="122">
        <f t="shared" si="57"/>
        <v>0.25</v>
      </c>
      <c r="AG44" s="147">
        <f t="shared" si="60"/>
        <v>690</v>
      </c>
      <c r="AH44" s="123">
        <f t="shared" si="61"/>
        <v>1</v>
      </c>
      <c r="AI44" s="112">
        <f t="shared" si="61"/>
        <v>2760</v>
      </c>
      <c r="AJ44" s="148">
        <f t="shared" si="62"/>
        <v>1380</v>
      </c>
      <c r="AK44" s="147">
        <f t="shared" si="63"/>
        <v>1380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2200</v>
      </c>
      <c r="J46" s="38">
        <f t="shared" si="53"/>
        <v>2200</v>
      </c>
      <c r="K46" s="40">
        <f t="shared" si="54"/>
        <v>4.1271151465125874E-2</v>
      </c>
      <c r="L46" s="22">
        <f t="shared" si="55"/>
        <v>4.1271151465125874E-2</v>
      </c>
      <c r="M46" s="24">
        <f t="shared" si="56"/>
        <v>4.1271151465125874E-2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550</v>
      </c>
      <c r="AB46" s="116">
        <v>0.25</v>
      </c>
      <c r="AC46" s="147">
        <f t="shared" si="65"/>
        <v>550</v>
      </c>
      <c r="AD46" s="116">
        <v>0.25</v>
      </c>
      <c r="AE46" s="147">
        <f t="shared" si="66"/>
        <v>550</v>
      </c>
      <c r="AF46" s="122">
        <f t="shared" si="57"/>
        <v>0.25</v>
      </c>
      <c r="AG46" s="147">
        <f t="shared" si="60"/>
        <v>550</v>
      </c>
      <c r="AH46" s="123">
        <f t="shared" si="61"/>
        <v>1</v>
      </c>
      <c r="AI46" s="112">
        <f t="shared" si="61"/>
        <v>2200</v>
      </c>
      <c r="AJ46" s="148">
        <f t="shared" si="62"/>
        <v>1100</v>
      </c>
      <c r="AK46" s="147">
        <f t="shared" si="63"/>
        <v>1100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22020</v>
      </c>
      <c r="J49" s="38">
        <f t="shared" si="53"/>
        <v>22020</v>
      </c>
      <c r="K49" s="40">
        <f t="shared" si="54"/>
        <v>0.41308670693730537</v>
      </c>
      <c r="L49" s="22">
        <f t="shared" si="55"/>
        <v>0.41308670693730537</v>
      </c>
      <c r="M49" s="24">
        <f t="shared" si="56"/>
        <v>0.41308670693730537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5505</v>
      </c>
      <c r="AB49" s="116">
        <v>0.25</v>
      </c>
      <c r="AC49" s="147">
        <f t="shared" si="65"/>
        <v>5505</v>
      </c>
      <c r="AD49" s="116">
        <v>0.25</v>
      </c>
      <c r="AE49" s="147">
        <f t="shared" si="66"/>
        <v>5505</v>
      </c>
      <c r="AF49" s="122">
        <f t="shared" si="57"/>
        <v>0.25</v>
      </c>
      <c r="AG49" s="147">
        <f t="shared" si="60"/>
        <v>5505</v>
      </c>
      <c r="AH49" s="123">
        <f t="shared" si="61"/>
        <v>1</v>
      </c>
      <c r="AI49" s="112">
        <f t="shared" si="61"/>
        <v>22020</v>
      </c>
      <c r="AJ49" s="148">
        <f t="shared" si="62"/>
        <v>11010</v>
      </c>
      <c r="AK49" s="147">
        <f t="shared" si="63"/>
        <v>11010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14916</v>
      </c>
      <c r="J50" s="38">
        <f t="shared" ref="J50:J64" si="70">J104*I$83</f>
        <v>14916</v>
      </c>
      <c r="K50" s="40">
        <f t="shared" ref="K50:K64" si="71">(B50/B$65)</f>
        <v>0.27981840693355342</v>
      </c>
      <c r="L50" s="22">
        <f t="shared" ref="L50:L64" si="72">(K50*H50)</f>
        <v>0.27981840693355342</v>
      </c>
      <c r="M50" s="24">
        <f t="shared" ref="M50:M64" si="73">J50/B$65</f>
        <v>0.27981840693355342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50646</v>
      </c>
      <c r="J65" s="39">
        <f>SUM(J37:J64)</f>
        <v>53091.384981117408</v>
      </c>
      <c r="K65" s="40">
        <f>SUM(K37:K64)</f>
        <v>1</v>
      </c>
      <c r="L65" s="22">
        <f>SUM(L37:L64)</f>
        <v>1</v>
      </c>
      <c r="M65" s="24">
        <f>SUM(M37:M64)</f>
        <v>0.99597390502227534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7156.7727064829687</v>
      </c>
      <c r="AB65" s="137"/>
      <c r="AC65" s="153">
        <f>SUM(AC37:AC64)</f>
        <v>6781.7727064829687</v>
      </c>
      <c r="AD65" s="137"/>
      <c r="AE65" s="153">
        <f>SUM(AE37:AE64)</f>
        <v>7531.7727064829687</v>
      </c>
      <c r="AF65" s="137"/>
      <c r="AG65" s="153">
        <f>SUM(AG37:AG64)</f>
        <v>16705.0668616685</v>
      </c>
      <c r="AH65" s="137"/>
      <c r="AI65" s="153">
        <f>SUM(AI37:AI64)</f>
        <v>38175.384981117408</v>
      </c>
      <c r="AJ65" s="153">
        <f>SUM(AJ37:AJ64)</f>
        <v>13938.545412965937</v>
      </c>
      <c r="AK65" s="153">
        <f>SUM(AK37:AK64)</f>
        <v>24236.83956815147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14935.838246595316</v>
      </c>
      <c r="J70" s="51">
        <f t="shared" ref="J70:J77" si="75">J124*I$83</f>
        <v>14935.838246595316</v>
      </c>
      <c r="K70" s="40">
        <f>B70/B$76</f>
        <v>0.2801905647881161</v>
      </c>
      <c r="L70" s="22">
        <f t="shared" ref="L70:L75" si="76">(L124*G$37*F$9/F$7)/B$130</f>
        <v>0.2801905647881161</v>
      </c>
      <c r="M70" s="24">
        <f>J70/B$76</f>
        <v>0.2801905647881161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3733.9595616488291</v>
      </c>
      <c r="AB70" s="116">
        <v>0.25</v>
      </c>
      <c r="AC70" s="147">
        <f>$J70*AB70</f>
        <v>3733.9595616488291</v>
      </c>
      <c r="AD70" s="116">
        <v>0.25</v>
      </c>
      <c r="AE70" s="147">
        <f>$J70*AD70</f>
        <v>3733.9595616488291</v>
      </c>
      <c r="AF70" s="122">
        <f>1-SUM(Z70,AB70,AD70)</f>
        <v>0.25</v>
      </c>
      <c r="AG70" s="147">
        <f>$J70*AF70</f>
        <v>3733.9595616488291</v>
      </c>
      <c r="AH70" s="155">
        <f>SUM(Z70,AB70,AD70,AF70)</f>
        <v>1</v>
      </c>
      <c r="AI70" s="147">
        <f>SUM(AA70,AC70,AE70,AG70)</f>
        <v>14935.838246595316</v>
      </c>
      <c r="AJ70" s="148">
        <f>(AA70+AC70)</f>
        <v>7467.9191232976582</v>
      </c>
      <c r="AK70" s="147">
        <f>(AE70+AG70)</f>
        <v>7467.9191232976582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0.29224977801123075</v>
      </c>
      <c r="L71" s="22">
        <f t="shared" si="76"/>
        <v>0.29224977801123081</v>
      </c>
      <c r="M71" s="24">
        <f t="shared" ref="M71:M72" si="79">J71/B$76</f>
        <v>0.29224977801123075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17971.636155087686</v>
      </c>
      <c r="K72" s="40">
        <f t="shared" si="78"/>
        <v>0.52046673920384201</v>
      </c>
      <c r="L72" s="22">
        <f t="shared" si="76"/>
        <v>0.29736793394248323</v>
      </c>
      <c r="M72" s="24">
        <f t="shared" si="79"/>
        <v>0.33714096265125287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35710.161753404682</v>
      </c>
      <c r="J74" s="51">
        <f t="shared" si="75"/>
        <v>4605.2439127677308</v>
      </c>
      <c r="K74" s="40">
        <f>B74/B$76</f>
        <v>0.1301917232581698</v>
      </c>
      <c r="L74" s="22">
        <f t="shared" si="76"/>
        <v>0.1301917232581698</v>
      </c>
      <c r="M74" s="24">
        <f>J74/B$76</f>
        <v>8.639259957167543E-2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3.2671115275460336E-13</v>
      </c>
      <c r="AB74" s="156"/>
      <c r="AC74" s="147">
        <f>AC30*$I$83/4</f>
        <v>1131.3906058163864</v>
      </c>
      <c r="AD74" s="156"/>
      <c r="AE74" s="147">
        <f>AE30*$I$83/4</f>
        <v>1884.0310922161016</v>
      </c>
      <c r="AF74" s="156"/>
      <c r="AG74" s="147">
        <f>AG30*$I$83/4</f>
        <v>1589.8222147352421</v>
      </c>
      <c r="AH74" s="155"/>
      <c r="AI74" s="147">
        <f>SUM(AA74,AC74,AE74,AG74)</f>
        <v>4605.2439127677299</v>
      </c>
      <c r="AJ74" s="148">
        <f>(AA74+AC74)</f>
        <v>1131.3906058163866</v>
      </c>
      <c r="AK74" s="147">
        <f>(AE74+AG74)</f>
        <v>3473.8533069513437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14804.098230118567</v>
      </c>
      <c r="AB75" s="158"/>
      <c r="AC75" s="149">
        <f>AA75+AC65-SUM(AC70,AC74)</f>
        <v>16720.520769136321</v>
      </c>
      <c r="AD75" s="158"/>
      <c r="AE75" s="149">
        <f>AC75+AE65-SUM(AE70,AE74)</f>
        <v>18634.302821754362</v>
      </c>
      <c r="AF75" s="158"/>
      <c r="AG75" s="149">
        <f>IF(SUM(AG6:AG29)+((AG65-AG70-$J$75)*4/I$83)&lt;1,0,AG65-AG70-$J$75-(1-SUM(AG6:AG29))*I$83/4)</f>
        <v>11381.285085284428</v>
      </c>
      <c r="AH75" s="134"/>
      <c r="AI75" s="149">
        <f>AI76-SUM(AI70,AI74)</f>
        <v>18634.302821754362</v>
      </c>
      <c r="AJ75" s="151">
        <f>AJ76-SUM(AJ70,AJ74)</f>
        <v>5339.2356838518936</v>
      </c>
      <c r="AK75" s="149">
        <f>AJ75+AK76-SUM(AK70,AK74)</f>
        <v>18634.302821754358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50645.999999999993</v>
      </c>
      <c r="J76" s="51">
        <f t="shared" si="75"/>
        <v>53091.3849811174</v>
      </c>
      <c r="K76" s="40">
        <f>SUM(K70:K75)</f>
        <v>1.310443569453007</v>
      </c>
      <c r="L76" s="22">
        <f>SUM(L70:L75)</f>
        <v>1</v>
      </c>
      <c r="M76" s="24">
        <f>SUM(M70:M75)</f>
        <v>0.99597390502227512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7156.7727064829687</v>
      </c>
      <c r="AB76" s="137"/>
      <c r="AC76" s="153">
        <f>AC65</f>
        <v>6781.7727064829687</v>
      </c>
      <c r="AD76" s="137"/>
      <c r="AE76" s="153">
        <f>AE65</f>
        <v>7531.7727064829687</v>
      </c>
      <c r="AF76" s="137"/>
      <c r="AG76" s="153">
        <f>AG65</f>
        <v>16705.0668616685</v>
      </c>
      <c r="AH76" s="137"/>
      <c r="AI76" s="153">
        <f>SUM(AA76,AC76,AE76,AG76)</f>
        <v>38175.384981117408</v>
      </c>
      <c r="AJ76" s="154">
        <f>SUM(AA76,AC76)</f>
        <v>13938.545412965937</v>
      </c>
      <c r="AK76" s="154">
        <f>SUM(AE76,AG76)</f>
        <v>24236.839568151467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11381.285085284428</v>
      </c>
      <c r="AB78" s="112"/>
      <c r="AC78" s="112">
        <f>IF(AA75&lt;0,0,AA75)</f>
        <v>14804.098230118567</v>
      </c>
      <c r="AD78" s="112"/>
      <c r="AE78" s="112">
        <f>AC75</f>
        <v>16720.520769136321</v>
      </c>
      <c r="AF78" s="112"/>
      <c r="AG78" s="112">
        <f>AE75</f>
        <v>18634.302821754362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14804.098230118567</v>
      </c>
      <c r="AB79" s="112"/>
      <c r="AC79" s="112">
        <f>AA79-AA74+AC65-AC70</f>
        <v>17851.911374952706</v>
      </c>
      <c r="AD79" s="112"/>
      <c r="AE79" s="112">
        <f>AC79-AC74+AE65-AE70</f>
        <v>20518.333913970462</v>
      </c>
      <c r="AF79" s="112"/>
      <c r="AG79" s="112">
        <f>AE79-AE74+AG65-AG70</f>
        <v>31605.410121774032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1</v>
      </c>
      <c r="I91" s="22">
        <f t="shared" ref="I91" si="82">(D91*H91)</f>
        <v>0.57344273014829117</v>
      </c>
      <c r="J91" s="24">
        <f>IF(I$32&lt;=1+I$131,I91,L91+J$33*(I91-L91))</f>
        <v>0.57344273014829117</v>
      </c>
      <c r="K91" s="22">
        <f t="shared" ref="K91" si="83">IF(B91="",0,B91)</f>
        <v>0.57344273014829117</v>
      </c>
      <c r="L91" s="22">
        <f t="shared" ref="L91" si="84">(K91*H91)</f>
        <v>0.57344273014829117</v>
      </c>
      <c r="M91" s="226">
        <f t="shared" si="80"/>
        <v>0.57344273014829117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1</v>
      </c>
      <c r="I92" s="22">
        <f t="shared" ref="I92:I118" si="88">(D92*H92)</f>
        <v>4.2477239270243772E-2</v>
      </c>
      <c r="J92" s="24">
        <f t="shared" ref="J92:J118" si="89">IF(I$32&lt;=1+I$131,I92,L92+J$33*(I92-L92))</f>
        <v>0.23772762075668127</v>
      </c>
      <c r="K92" s="22">
        <f t="shared" ref="K92:K118" si="90">IF(B92="",0,B92)</f>
        <v>0.25486343562146274</v>
      </c>
      <c r="L92" s="22">
        <f t="shared" ref="L92:L118" si="91">(K92*H92)</f>
        <v>0.25486343562146274</v>
      </c>
      <c r="M92" s="226">
        <f t="shared" ref="M92:M118" si="92">(J92)</f>
        <v>0.23772762075668127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1</v>
      </c>
      <c r="I96" s="22">
        <f t="shared" si="88"/>
        <v>0.12743171781073137</v>
      </c>
      <c r="J96" s="24">
        <f t="shared" si="89"/>
        <v>0.12743171781073137</v>
      </c>
      <c r="K96" s="22">
        <f t="shared" si="90"/>
        <v>0.12743171781073137</v>
      </c>
      <c r="L96" s="22">
        <f t="shared" si="91"/>
        <v>0.12743171781073137</v>
      </c>
      <c r="M96" s="226">
        <f t="shared" si="92"/>
        <v>0.12743171781073137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1.2496024415132E-2</v>
      </c>
      <c r="K97" s="22">
        <f t="shared" si="90"/>
        <v>1.3592716566478013E-2</v>
      </c>
      <c r="L97" s="22">
        <f t="shared" si="91"/>
        <v>1.3592716566478013E-2</v>
      </c>
      <c r="M97" s="226">
        <f t="shared" si="92"/>
        <v>1.2496024415132E-2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1</v>
      </c>
      <c r="I98" s="22">
        <f t="shared" si="88"/>
        <v>0.23447436077174574</v>
      </c>
      <c r="J98" s="24">
        <f t="shared" si="89"/>
        <v>0.23447436077174574</v>
      </c>
      <c r="K98" s="22">
        <f t="shared" si="90"/>
        <v>0.23447436077174574</v>
      </c>
      <c r="L98" s="22">
        <f t="shared" si="91"/>
        <v>0.23447436077174574</v>
      </c>
      <c r="M98" s="226">
        <f t="shared" si="92"/>
        <v>0.23447436077174574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1</v>
      </c>
      <c r="I100" s="22">
        <f t="shared" si="88"/>
        <v>0.1868998527890727</v>
      </c>
      <c r="J100" s="24">
        <f t="shared" si="89"/>
        <v>0.1868998527890727</v>
      </c>
      <c r="K100" s="22">
        <f t="shared" si="90"/>
        <v>0.1868998527890727</v>
      </c>
      <c r="L100" s="22">
        <f t="shared" si="91"/>
        <v>0.1868998527890727</v>
      </c>
      <c r="M100" s="226">
        <f t="shared" si="92"/>
        <v>0.1868998527890727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1</v>
      </c>
      <c r="I103" s="22">
        <f t="shared" si="88"/>
        <v>1.8706976174615366</v>
      </c>
      <c r="J103" s="24">
        <f t="shared" si="89"/>
        <v>1.8706976174615366</v>
      </c>
      <c r="K103" s="22">
        <f t="shared" si="90"/>
        <v>1.8706976174615366</v>
      </c>
      <c r="L103" s="22">
        <f t="shared" si="91"/>
        <v>1.8706976174615366</v>
      </c>
      <c r="M103" s="226">
        <f t="shared" si="92"/>
        <v>1.8706976174615366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1</v>
      </c>
      <c r="I104" s="22">
        <f t="shared" si="88"/>
        <v>1.2671810019099128</v>
      </c>
      <c r="J104" s="24">
        <f t="shared" si="89"/>
        <v>1.2671810019099128</v>
      </c>
      <c r="K104" s="22">
        <f t="shared" si="90"/>
        <v>1.2671810019099128</v>
      </c>
      <c r="L104" s="22">
        <f t="shared" si="91"/>
        <v>1.2671810019099128</v>
      </c>
      <c r="M104" s="226">
        <f t="shared" si="92"/>
        <v>1.2671810019099128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4.3026045201615339</v>
      </c>
      <c r="J119" s="24">
        <f>SUM(J91:J118)</f>
        <v>4.5103509260631034</v>
      </c>
      <c r="K119" s="22">
        <f>SUM(K91:K118)</f>
        <v>4.5285834330792314</v>
      </c>
      <c r="L119" s="22">
        <f>SUM(L91:L118)</f>
        <v>4.5285834330792314</v>
      </c>
      <c r="M119" s="57">
        <f t="shared" si="80"/>
        <v>4.5103509260631034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9">
        <f>(B124)</f>
        <v>1.2688663498045756</v>
      </c>
      <c r="L124" s="29">
        <f>IF(SUMPRODUCT($B$124:$B124,$H$124:$H124)&lt;L$119,($B124*$H124),L$119)</f>
        <v>1.2688663498045756</v>
      </c>
      <c r="M124" s="239">
        <f t="shared" si="9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239">
        <f t="shared" si="93"/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1.5267709780748477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1.3466554991809288</v>
      </c>
      <c r="M126" s="239">
        <f t="shared" si="93"/>
        <v>1.5267709780748477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3.0337381703569584</v>
      </c>
      <c r="J128" s="227">
        <f>(J30)</f>
        <v>0.39123609516093727</v>
      </c>
      <c r="K128" s="29">
        <f>(B128)</f>
        <v>0.58958408107098381</v>
      </c>
      <c r="L128" s="29">
        <f>IF(L124=L119,0,(L119-L124)/(B119-B124)*K128)</f>
        <v>0.58958408107098381</v>
      </c>
      <c r="M128" s="239">
        <f t="shared" si="93"/>
        <v>0.39123609516093727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4.3026045201615339</v>
      </c>
      <c r="J130" s="227">
        <f>(J119)</f>
        <v>4.5103509260631034</v>
      </c>
      <c r="K130" s="29">
        <f>(B130)</f>
        <v>4.5285834330792314</v>
      </c>
      <c r="L130" s="29">
        <f>(L119)</f>
        <v>4.5285834330792314</v>
      </c>
      <c r="M130" s="239">
        <f t="shared" si="93"/>
        <v>4.5103509260631034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43" priority="116" operator="equal">
      <formula>16</formula>
    </cfRule>
    <cfRule type="cellIs" dxfId="342" priority="117" operator="equal">
      <formula>15</formula>
    </cfRule>
    <cfRule type="cellIs" dxfId="341" priority="118" operator="equal">
      <formula>14</formula>
    </cfRule>
    <cfRule type="cellIs" dxfId="340" priority="119" operator="equal">
      <formula>13</formula>
    </cfRule>
    <cfRule type="cellIs" dxfId="339" priority="120" operator="equal">
      <formula>12</formula>
    </cfRule>
    <cfRule type="cellIs" dxfId="338" priority="121" operator="equal">
      <formula>11</formula>
    </cfRule>
    <cfRule type="cellIs" dxfId="337" priority="122" operator="equal">
      <formula>10</formula>
    </cfRule>
    <cfRule type="cellIs" dxfId="336" priority="123" operator="equal">
      <formula>9</formula>
    </cfRule>
    <cfRule type="cellIs" dxfId="335" priority="124" operator="equal">
      <formula>8</formula>
    </cfRule>
    <cfRule type="cellIs" dxfId="334" priority="125" operator="equal">
      <formula>7</formula>
    </cfRule>
    <cfRule type="cellIs" dxfId="333" priority="126" operator="equal">
      <formula>6</formula>
    </cfRule>
    <cfRule type="cellIs" dxfId="332" priority="127" operator="equal">
      <formula>5</formula>
    </cfRule>
    <cfRule type="cellIs" dxfId="331" priority="128" operator="equal">
      <formula>4</formula>
    </cfRule>
    <cfRule type="cellIs" dxfId="330" priority="129" operator="equal">
      <formula>3</formula>
    </cfRule>
    <cfRule type="cellIs" dxfId="329" priority="130" operator="equal">
      <formula>2</formula>
    </cfRule>
    <cfRule type="cellIs" dxfId="328" priority="131" operator="equal">
      <formula>1</formula>
    </cfRule>
  </conditionalFormatting>
  <conditionalFormatting sqref="N112:N118">
    <cfRule type="cellIs" dxfId="327" priority="52" operator="equal">
      <formula>16</formula>
    </cfRule>
    <cfRule type="cellIs" dxfId="326" priority="53" operator="equal">
      <formula>15</formula>
    </cfRule>
    <cfRule type="cellIs" dxfId="325" priority="54" operator="equal">
      <formula>14</formula>
    </cfRule>
    <cfRule type="cellIs" dxfId="324" priority="55" operator="equal">
      <formula>13</formula>
    </cfRule>
    <cfRule type="cellIs" dxfId="323" priority="56" operator="equal">
      <formula>12</formula>
    </cfRule>
    <cfRule type="cellIs" dxfId="322" priority="57" operator="equal">
      <formula>11</formula>
    </cfRule>
    <cfRule type="cellIs" dxfId="321" priority="58" operator="equal">
      <formula>10</formula>
    </cfRule>
    <cfRule type="cellIs" dxfId="320" priority="59" operator="equal">
      <formula>9</formula>
    </cfRule>
    <cfRule type="cellIs" dxfId="319" priority="60" operator="equal">
      <formula>8</formula>
    </cfRule>
    <cfRule type="cellIs" dxfId="318" priority="61" operator="equal">
      <formula>7</formula>
    </cfRule>
    <cfRule type="cellIs" dxfId="317" priority="62" operator="equal">
      <formula>6</formula>
    </cfRule>
    <cfRule type="cellIs" dxfId="316" priority="63" operator="equal">
      <formula>5</formula>
    </cfRule>
    <cfRule type="cellIs" dxfId="315" priority="64" operator="equal">
      <formula>4</formula>
    </cfRule>
    <cfRule type="cellIs" dxfId="314" priority="65" operator="equal">
      <formula>3</formula>
    </cfRule>
    <cfRule type="cellIs" dxfId="313" priority="66" operator="equal">
      <formula>2</formula>
    </cfRule>
    <cfRule type="cellIs" dxfId="312" priority="67" operator="equal">
      <formula>1</formula>
    </cfRule>
  </conditionalFormatting>
  <conditionalFormatting sqref="N91:N104">
    <cfRule type="cellIs" dxfId="311" priority="36" operator="equal">
      <formula>16</formula>
    </cfRule>
    <cfRule type="cellIs" dxfId="310" priority="37" operator="equal">
      <formula>15</formula>
    </cfRule>
    <cfRule type="cellIs" dxfId="309" priority="38" operator="equal">
      <formula>14</formula>
    </cfRule>
    <cfRule type="cellIs" dxfId="308" priority="39" operator="equal">
      <formula>13</formula>
    </cfRule>
    <cfRule type="cellIs" dxfId="307" priority="40" operator="equal">
      <formula>12</formula>
    </cfRule>
    <cfRule type="cellIs" dxfId="306" priority="41" operator="equal">
      <formula>11</formula>
    </cfRule>
    <cfRule type="cellIs" dxfId="305" priority="42" operator="equal">
      <formula>10</formula>
    </cfRule>
    <cfRule type="cellIs" dxfId="304" priority="43" operator="equal">
      <formula>9</formula>
    </cfRule>
    <cfRule type="cellIs" dxfId="303" priority="44" operator="equal">
      <formula>8</formula>
    </cfRule>
    <cfRule type="cellIs" dxfId="302" priority="45" operator="equal">
      <formula>7</formula>
    </cfRule>
    <cfRule type="cellIs" dxfId="301" priority="46" operator="equal">
      <formula>6</formula>
    </cfRule>
    <cfRule type="cellIs" dxfId="300" priority="47" operator="equal">
      <formula>5</formula>
    </cfRule>
    <cfRule type="cellIs" dxfId="299" priority="48" operator="equal">
      <formula>4</formula>
    </cfRule>
    <cfRule type="cellIs" dxfId="298" priority="49" operator="equal">
      <formula>3</formula>
    </cfRule>
    <cfRule type="cellIs" dxfId="297" priority="50" operator="equal">
      <formula>2</formula>
    </cfRule>
    <cfRule type="cellIs" dxfId="296" priority="51" operator="equal">
      <formula>1</formula>
    </cfRule>
  </conditionalFormatting>
  <conditionalFormatting sqref="N105:N111">
    <cfRule type="cellIs" dxfId="295" priority="20" operator="equal">
      <formula>16</formula>
    </cfRule>
    <cfRule type="cellIs" dxfId="294" priority="21" operator="equal">
      <formula>15</formula>
    </cfRule>
    <cfRule type="cellIs" dxfId="293" priority="22" operator="equal">
      <formula>14</formula>
    </cfRule>
    <cfRule type="cellIs" dxfId="292" priority="23" operator="equal">
      <formula>13</formula>
    </cfRule>
    <cfRule type="cellIs" dxfId="291" priority="24" operator="equal">
      <formula>12</formula>
    </cfRule>
    <cfRule type="cellIs" dxfId="290" priority="25" operator="equal">
      <formula>11</formula>
    </cfRule>
    <cfRule type="cellIs" dxfId="289" priority="26" operator="equal">
      <formula>10</formula>
    </cfRule>
    <cfRule type="cellIs" dxfId="288" priority="27" operator="equal">
      <formula>9</formula>
    </cfRule>
    <cfRule type="cellIs" dxfId="287" priority="28" operator="equal">
      <formula>8</formula>
    </cfRule>
    <cfRule type="cellIs" dxfId="286" priority="29" operator="equal">
      <formula>7</formula>
    </cfRule>
    <cfRule type="cellIs" dxfId="285" priority="30" operator="equal">
      <formula>6</formula>
    </cfRule>
    <cfRule type="cellIs" dxfId="284" priority="31" operator="equal">
      <formula>5</formula>
    </cfRule>
    <cfRule type="cellIs" dxfId="283" priority="32" operator="equal">
      <formula>4</formula>
    </cfRule>
    <cfRule type="cellIs" dxfId="282" priority="33" operator="equal">
      <formula>3</formula>
    </cfRule>
    <cfRule type="cellIs" dxfId="281" priority="34" operator="equal">
      <formula>2</formula>
    </cfRule>
    <cfRule type="cellIs" dxfId="280" priority="35" operator="equal">
      <formula>1</formula>
    </cfRule>
  </conditionalFormatting>
  <conditionalFormatting sqref="N6:N26">
    <cfRule type="cellIs" dxfId="279" priority="4" operator="equal">
      <formula>16</formula>
    </cfRule>
    <cfRule type="cellIs" dxfId="278" priority="5" operator="equal">
      <formula>15</formula>
    </cfRule>
    <cfRule type="cellIs" dxfId="277" priority="6" operator="equal">
      <formula>14</formula>
    </cfRule>
    <cfRule type="cellIs" dxfId="276" priority="7" operator="equal">
      <formula>13</formula>
    </cfRule>
    <cfRule type="cellIs" dxfId="275" priority="8" operator="equal">
      <formula>12</formula>
    </cfRule>
    <cfRule type="cellIs" dxfId="274" priority="9" operator="equal">
      <formula>11</formula>
    </cfRule>
    <cfRule type="cellIs" dxfId="273" priority="10" operator="equal">
      <formula>10</formula>
    </cfRule>
    <cfRule type="cellIs" dxfId="272" priority="11" operator="equal">
      <formula>9</formula>
    </cfRule>
    <cfRule type="cellIs" dxfId="271" priority="12" operator="equal">
      <formula>8</formula>
    </cfRule>
    <cfRule type="cellIs" dxfId="270" priority="13" operator="equal">
      <formula>7</formula>
    </cfRule>
    <cfRule type="cellIs" dxfId="269" priority="14" operator="equal">
      <formula>6</formula>
    </cfRule>
    <cfRule type="cellIs" dxfId="268" priority="15" operator="equal">
      <formula>5</formula>
    </cfRule>
    <cfRule type="cellIs" dxfId="267" priority="16" operator="equal">
      <formula>4</formula>
    </cfRule>
    <cfRule type="cellIs" dxfId="266" priority="17" operator="equal">
      <formula>3</formula>
    </cfRule>
    <cfRule type="cellIs" dxfId="265" priority="18" operator="equal">
      <formula>2</formula>
    </cfRule>
    <cfRule type="cellIs" dxfId="264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8.0457214018857859E-2</v>
      </c>
      <c r="J6" s="24">
        <f t="shared" ref="J6:J13" si="3">IF(I$32&lt;=1+I$131,I6,B6*H6+J$33*(I6-B6*H6))</f>
        <v>8.0457214018857859E-2</v>
      </c>
      <c r="K6" s="22">
        <f t="shared" ref="K6:K31" si="4">B6</f>
        <v>8.0457214018857859E-2</v>
      </c>
      <c r="L6" s="22">
        <f t="shared" ref="L6:L29" si="5">IF(K6="","",K6*H6)</f>
        <v>8.0457214018857859E-2</v>
      </c>
      <c r="M6" s="223">
        <f t="shared" ref="M6:M31" si="6">J6</f>
        <v>8.0457214018857859E-2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0.32182885607543144</v>
      </c>
      <c r="Z6" s="156">
        <f>Poor!Z6</f>
        <v>0.17</v>
      </c>
      <c r="AA6" s="121">
        <f>$M6*Z6*4</f>
        <v>5.4710905532823345E-2</v>
      </c>
      <c r="AB6" s="156">
        <f>Poor!AB6</f>
        <v>0.17</v>
      </c>
      <c r="AC6" s="121">
        <f t="shared" ref="AC6:AC29" si="7">$M6*AB6*4</f>
        <v>5.4710905532823345E-2</v>
      </c>
      <c r="AD6" s="156">
        <f>Poor!AD6</f>
        <v>0.33</v>
      </c>
      <c r="AE6" s="121">
        <f t="shared" ref="AE6:AE29" si="8">$M6*AD6*4</f>
        <v>0.10620352250489237</v>
      </c>
      <c r="AF6" s="122">
        <f>1-SUM(Z6,AB6,AD6)</f>
        <v>0.32999999999999996</v>
      </c>
      <c r="AG6" s="121">
        <f>$M6*AF6*4</f>
        <v>0.10620352250489236</v>
      </c>
      <c r="AH6" s="123">
        <f>SUM(Z6,AB6,AD6,AF6)</f>
        <v>1</v>
      </c>
      <c r="AI6" s="183">
        <f>SUM(AA6,AC6,AE6,AG6)/4</f>
        <v>8.0457214018857859E-2</v>
      </c>
      <c r="AJ6" s="120">
        <f>(AA6+AC6)/2</f>
        <v>5.4710905532823345E-2</v>
      </c>
      <c r="AK6" s="119">
        <f>(AE6+AG6)/2</f>
        <v>0.10620352250489237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6.0258338373954806E-2</v>
      </c>
      <c r="J7" s="24">
        <f t="shared" si="3"/>
        <v>6.0258338373954806E-2</v>
      </c>
      <c r="K7" s="22">
        <f t="shared" si="4"/>
        <v>6.0258338373954806E-2</v>
      </c>
      <c r="L7" s="22">
        <f t="shared" si="5"/>
        <v>6.0258338373954806E-2</v>
      </c>
      <c r="M7" s="223">
        <f t="shared" si="6"/>
        <v>6.0258338373954806E-2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2492.8571902326798</v>
      </c>
      <c r="S7" s="221">
        <f>IF($B$81=0,0,(SUMIF($N$6:$N$28,$U7,L$6:L$28)+SUMIF($N$91:$N$118,$U7,L$91:L$118))*$I$83*Poor!$B$81/$B$81)</f>
        <v>2492.8571902326798</v>
      </c>
      <c r="T7" s="221">
        <f>IF($B$81=0,0,(SUMIF($N$6:$N$28,$U7,M$6:M$28)+SUMIF($N$91:$N$118,$U7,M$91:M$118))*$I$83*Poor!$B$81/$B$81)</f>
        <v>1815.3044448641297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0.24103335349581922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0.24103335349581922</v>
      </c>
      <c r="AH7" s="123">
        <f t="shared" ref="AH7:AH30" si="12">SUM(Z7,AB7,AD7,AF7)</f>
        <v>1</v>
      </c>
      <c r="AI7" s="183">
        <f t="shared" ref="AI7:AI30" si="13">SUM(AA7,AC7,AE7,AG7)/4</f>
        <v>6.0258338373954806E-2</v>
      </c>
      <c r="AJ7" s="120">
        <f t="shared" ref="AJ7:AJ31" si="14">(AA7+AC7)/2</f>
        <v>0</v>
      </c>
      <c r="AK7" s="119">
        <f t="shared" ref="AK7:AK31" si="15">(AE7+AG7)/2</f>
        <v>0.12051667674790961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0.74354618395303329</v>
      </c>
      <c r="J8" s="24">
        <f t="shared" si="3"/>
        <v>2.8245401642592385E-2</v>
      </c>
      <c r="K8" s="22">
        <f t="shared" si="4"/>
        <v>6.759510763209392E-2</v>
      </c>
      <c r="L8" s="22">
        <f t="shared" si="5"/>
        <v>6.759510763209392E-2</v>
      </c>
      <c r="M8" s="223">
        <f t="shared" si="6"/>
        <v>2.8245401642592385E-2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25314.285714285714</v>
      </c>
      <c r="S8" s="221">
        <f>IF($B$81=0,0,(SUMIF($N$6:$N$28,$U8,L$6:L$28)+SUMIF($N$91:$N$118,$U8,L$91:L$118))*$I$83*Poor!$B$81/$B$81)</f>
        <v>25314.285714285714</v>
      </c>
      <c r="T8" s="221">
        <f>IF($B$81=0,0,(SUMIF($N$6:$N$28,$U8,M$6:M$28)+SUMIF($N$91:$N$118,$U8,M$91:M$118))*$I$83*Poor!$B$81/$B$81)</f>
        <v>25640.283203246854</v>
      </c>
      <c r="U8" s="222">
        <v>2</v>
      </c>
      <c r="V8" s="56"/>
      <c r="W8" s="115"/>
      <c r="X8" s="118">
        <f>Poor!X8</f>
        <v>1</v>
      </c>
      <c r="Y8" s="183">
        <f t="shared" si="9"/>
        <v>0.11298160657036954</v>
      </c>
      <c r="Z8" s="125">
        <f>IF($Y8=0,0,AA8/$Y8)</f>
        <v>0.8584838310271028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9.6992882444127737E-2</v>
      </c>
      <c r="AB8" s="125">
        <f>IF($Y8=0,0,AC8/$Y8)</f>
        <v>0.14151616897289718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1.5988724126241805E-2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2.8245401642592385E-2</v>
      </c>
      <c r="AJ8" s="120">
        <f t="shared" si="14"/>
        <v>5.6490803285184771E-2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1656.3641471326373</v>
      </c>
      <c r="S9" s="221">
        <f>IF($B$81=0,0,(SUMIF($N$6:$N$28,$U9,L$6:L$28)+SUMIF($N$91:$N$118,$U9,L$91:L$118))*$I$83*Poor!$B$81/$B$81)</f>
        <v>1656.3641471326373</v>
      </c>
      <c r="T9" s="221">
        <f>IF($B$81=0,0,(SUMIF($N$6:$N$28,$U9,M$6:M$28)+SUMIF($N$91:$N$118,$U9,M$91:M$118))*$I$83*Poor!$B$81/$B$81)</f>
        <v>1656.3641471326373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0.85848383102710291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0.10838531712945286</v>
      </c>
      <c r="AB9" s="125">
        <f>IF($Y9=0,0,AC9/$Y9)</f>
        <v>0.14151616897289709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1.7866702084210193E-2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9.4409836059653293E-2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9.4409836059653293E-2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0.37763934423861317</v>
      </c>
      <c r="Z10" s="125">
        <f>IF($Y10=0,0,AA10/$Y10)</f>
        <v>0.85848383102710291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0.32419727098852752</v>
      </c>
      <c r="AB10" s="125">
        <f>IF($Y10=0,0,AC10/$Y10)</f>
        <v>0.14151616897289715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5.3442073250085653E-2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9.4409836059653293E-2</v>
      </c>
      <c r="AJ10" s="120">
        <f t="shared" si="14"/>
        <v>0.18881967211930659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28457.142857142851</v>
      </c>
      <c r="S11" s="221">
        <f>IF($B$81=0,0,(SUMIF($N$6:$N$28,$U11,L$6:L$28)+SUMIF($N$91:$N$118,$U11,L$91:L$118))*$I$83*Poor!$B$81/$B$81)</f>
        <v>28457.142857142851</v>
      </c>
      <c r="T11" s="221">
        <f>IF($B$81=0,0,(SUMIF($N$6:$N$28,$U11,M$6:M$28)+SUMIF($N$91:$N$118,$U11,M$91:M$118))*$I$83*Poor!$B$81/$B$81)</f>
        <v>28191.022457990901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21942.857142857141</v>
      </c>
      <c r="S13" s="221">
        <f>IF($B$81=0,0,(SUMIF($N$6:$N$28,$U13,L$6:L$28)+SUMIF($N$91:$N$118,$U13,L$91:L$118))*$I$83*Poor!$B$81/$B$81)</f>
        <v>21942.857142857141</v>
      </c>
      <c r="T13" s="221">
        <f>IF($B$81=0,0,(SUMIF($N$6:$N$28,$U13,M$6:M$28)+SUMIF($N$91:$N$118,$U13,M$91:M$118))*$I$83*Poor!$B$81/$B$81)</f>
        <v>21942.857142857141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8708.5714285714294</v>
      </c>
      <c r="S17" s="221">
        <f>IF($B$81=0,0,(SUMIF($N$6:$N$28,$U17,L$6:L$28)+SUMIF($N$91:$N$118,$U17,L$91:L$118))*$I$83*Poor!$B$81/$B$81)</f>
        <v>8708.5714285714294</v>
      </c>
      <c r="T17" s="221">
        <f>IF($B$81=0,0,(SUMIF($N$6:$N$28,$U17,M$6:M$28)+SUMIF($N$91:$N$118,$U17,M$91:M$118))*$I$83*Poor!$B$81/$B$81)</f>
        <v>8708.5714285714294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1401.3106912413493</v>
      </c>
      <c r="S18" s="221">
        <f>IF($B$81=0,0,(SUMIF($N$6:$N$28,$U18,L$6:L$28)+SUMIF($N$91:$N$118,$U18,L$91:L$118))*$I$83*Poor!$B$81/$B$81)</f>
        <v>1401.3106912413493</v>
      </c>
      <c r="T18" s="221">
        <f>IF($B$81=0,0,(SUMIF($N$6:$N$28,$U18,M$6:M$28)+SUMIF($N$91:$N$118,$U18,M$91:M$118))*$I$83*Poor!$B$81/$B$81)</f>
        <v>1401.3106912413493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13714.285714285714</v>
      </c>
      <c r="S21" s="221">
        <f>IF($B$81=0,0,(SUMIF($N$6:$N$28,$U21,L$6:L$28)+SUMIF($N$91:$N$118,$U21,L$91:L$118))*$I$83*Poor!$B$81/$B$81)</f>
        <v>13714.285714285714</v>
      </c>
      <c r="T21" s="221">
        <f>IF($B$81=0,0,(SUMIF($N$6:$N$28,$U21,M$6:M$28)+SUMIF($N$91:$N$118,$U21,M$91:M$118))*$I$83*Poor!$B$81/$B$81)</f>
        <v>13714.285714285714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103687.67488574953</v>
      </c>
      <c r="S23" s="179">
        <f>SUM(S7:S22)</f>
        <v>103687.67488574953</v>
      </c>
      <c r="T23" s="179">
        <f>SUM(T7:T22)</f>
        <v>103069.99923019017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</v>
      </c>
      <c r="S24" s="41">
        <f>IF($B$81=0,0,(SUM(($B$70*$H$70))+((1-$D$29)*$I$83))*Poor!$B$81/$B$81)</f>
        <v>24062.6463840672</v>
      </c>
      <c r="T24" s="41">
        <f>IF($B$81=0,0,(SUM(($B$70*$H$70))+((1-$D$29)*$I$83))*Poor!$B$81/$B$81)</f>
        <v>24062.6463840672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39641.313050733872</v>
      </c>
      <c r="S25" s="41">
        <f>IF($B$81=0,0,(SUM(($B$70*$H$70),($B$71*$H$71))+((1-$D$29)*$I$83))*Poor!$B$81/$B$81)</f>
        <v>39641.313050733872</v>
      </c>
      <c r="T25" s="41">
        <f>IF($B$81=0,0,(SUM(($B$70*$H$70),($B$71*$H$71))+((1-$D$29)*$I$83))*Poor!$B$81/$B$81)</f>
        <v>39641.313050733872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67385.313050733865</v>
      </c>
      <c r="S26" s="41">
        <f>IF($B$81=0,0,(SUM(($B$70*$H$70),($B$71*$H$71),($B$72*$H$72))+((1-$D$29)*$I$83))*Poor!$B$81/$B$81)</f>
        <v>67385.313050733865</v>
      </c>
      <c r="T26" s="41">
        <f>IF($B$81=0,0,(SUM(($B$70*$H$70),($B$71*$H$71),($B$72*$H$72))+((1-$D$29)*$I$83))*Poor!$B$81/$B$81)</f>
        <v>67385.313050733865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1.6032196046495171E-2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1.6032196046495171E-2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6.4128784185980683E-2</v>
      </c>
      <c r="Z27" s="156">
        <f>Poor!Z27</f>
        <v>0.25</v>
      </c>
      <c r="AA27" s="121">
        <f t="shared" si="16"/>
        <v>1.6032196046495171E-2</v>
      </c>
      <c r="AB27" s="156">
        <f>Poor!AB27</f>
        <v>0.25</v>
      </c>
      <c r="AC27" s="121">
        <f t="shared" si="7"/>
        <v>1.6032196046495171E-2</v>
      </c>
      <c r="AD27" s="156">
        <f>Poor!AD27</f>
        <v>0.25</v>
      </c>
      <c r="AE27" s="121">
        <f t="shared" si="8"/>
        <v>1.6032196046495171E-2</v>
      </c>
      <c r="AF27" s="122">
        <f t="shared" si="10"/>
        <v>0.25</v>
      </c>
      <c r="AG27" s="121">
        <f t="shared" si="11"/>
        <v>1.6032196046495171E-2</v>
      </c>
      <c r="AH27" s="123">
        <f t="shared" si="12"/>
        <v>1</v>
      </c>
      <c r="AI27" s="183">
        <f t="shared" si="13"/>
        <v>1.6032196046495171E-2</v>
      </c>
      <c r="AJ27" s="120">
        <f t="shared" si="14"/>
        <v>1.6032196046495171E-2</v>
      </c>
      <c r="AK27" s="119">
        <f t="shared" si="15"/>
        <v>1.6032196046495171E-2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0.2806338088109544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0.2806338088109544</v>
      </c>
      <c r="N29" s="228"/>
      <c r="P29" s="22"/>
      <c r="V29" s="56"/>
      <c r="W29" s="110"/>
      <c r="X29" s="118"/>
      <c r="Y29" s="183">
        <f t="shared" si="9"/>
        <v>1.1225352352438176</v>
      </c>
      <c r="Z29" s="156">
        <f>Poor!Z29</f>
        <v>0.25</v>
      </c>
      <c r="AA29" s="121">
        <f t="shared" si="16"/>
        <v>0.2806338088109544</v>
      </c>
      <c r="AB29" s="156">
        <f>Poor!AB29</f>
        <v>0.25</v>
      </c>
      <c r="AC29" s="121">
        <f t="shared" si="7"/>
        <v>0.2806338088109544</v>
      </c>
      <c r="AD29" s="156">
        <f>Poor!AD29</f>
        <v>0.25</v>
      </c>
      <c r="AE29" s="121">
        <f t="shared" si="8"/>
        <v>0.2806338088109544</v>
      </c>
      <c r="AF29" s="122">
        <f t="shared" si="10"/>
        <v>0.25</v>
      </c>
      <c r="AG29" s="121">
        <f t="shared" si="11"/>
        <v>0.2806338088109544</v>
      </c>
      <c r="AH29" s="123">
        <f t="shared" si="12"/>
        <v>1</v>
      </c>
      <c r="AI29" s="183">
        <f t="shared" si="13"/>
        <v>0.2806338088109544</v>
      </c>
      <c r="AJ29" s="120">
        <f t="shared" si="14"/>
        <v>0.2806338088109544</v>
      </c>
      <c r="AK29" s="119">
        <f t="shared" si="15"/>
        <v>0.2806338088109544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6.9809416977214021</v>
      </c>
      <c r="J30" s="230">
        <f>IF(I$32&lt;=1,I30,1-SUM(J6:J29))</f>
        <v>0.28935258119645724</v>
      </c>
      <c r="K30" s="22">
        <f t="shared" si="4"/>
        <v>0.54316672549368428</v>
      </c>
      <c r="L30" s="22">
        <f>IF(L124=L119,0,IF(K30="",0,(L119-L124)/(B119-B124)*K30))</f>
        <v>0.54316672549368428</v>
      </c>
      <c r="M30" s="175">
        <f t="shared" si="6"/>
        <v>0.28935258119645724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1.1574103247858289</v>
      </c>
      <c r="Z30" s="122">
        <f>IF($Y30=0,0,AA30/($Y$30))</f>
        <v>-1.918460550851913E-16</v>
      </c>
      <c r="AA30" s="187">
        <f>IF(AA79*4/$I$84+SUM(AA6:AA29)&lt;1,AA79*4/$I$84,1-SUM(AA6:AA29))</f>
        <v>-2.2204460492503131E-16</v>
      </c>
      <c r="AB30" s="122">
        <f>IF($Y30=0,0,AC30/($Y$30))</f>
        <v>0.38212720383621157</v>
      </c>
      <c r="AC30" s="187">
        <f>IF(AC79*4/$I$84+SUM(AC6:AC29)&lt;1,AC79*4/$I$84,1-SUM(AC6:AC29))</f>
        <v>0.4422779711015703</v>
      </c>
      <c r="AD30" s="122">
        <f>IF($Y30=0,0,AE30/($Y$30))</f>
        <v>0.41306254433016659</v>
      </c>
      <c r="AE30" s="187">
        <f>IF(AE79*4/$I$84+SUM(AE6:AE29)&lt;1,AE79*4/$I$84,1-SUM(AE6:AE29))</f>
        <v>0.47808285359003899</v>
      </c>
      <c r="AF30" s="122">
        <f>IF($Y30=0,0,AG30/($Y$30))</f>
        <v>0.20481025183362203</v>
      </c>
      <c r="AG30" s="187">
        <f>IF(AG79*4/$I$84+SUM(AG6:AG29)&lt;1,AG79*4/$I$84,1-SUM(AG6:AG29))</f>
        <v>0.23704950009421988</v>
      </c>
      <c r="AH30" s="123">
        <f t="shared" si="12"/>
        <v>1</v>
      </c>
      <c r="AI30" s="183">
        <f t="shared" si="13"/>
        <v>0.28935258119645724</v>
      </c>
      <c r="AJ30" s="120">
        <f t="shared" si="14"/>
        <v>0.22113898555078504</v>
      </c>
      <c r="AK30" s="119">
        <f t="shared" si="15"/>
        <v>0.35756617684212944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-0.30741285477079971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8.6659089638652613</v>
      </c>
      <c r="J32" s="17"/>
      <c r="L32" s="22">
        <f>SUM(L6:L30)</f>
        <v>1.3074128547707997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-5.8213837314489945E-2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16000</v>
      </c>
      <c r="J37" s="38">
        <f>J91*I$83</f>
        <v>16000</v>
      </c>
      <c r="K37" s="40">
        <f>(B37/B$65)</f>
        <v>0.186328170490276</v>
      </c>
      <c r="L37" s="22">
        <f t="shared" ref="L37" si="28">(K37*H37)</f>
        <v>0.186328170490276</v>
      </c>
      <c r="M37" s="24">
        <f>J37/B$65</f>
        <v>0.186328170490276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16000</v>
      </c>
      <c r="AH37" s="123">
        <f>SUM(Z37,AB37,AD37,AF37)</f>
        <v>1</v>
      </c>
      <c r="AI37" s="112">
        <f>SUM(AA37,AC37,AE37,AG37)</f>
        <v>16000</v>
      </c>
      <c r="AJ37" s="148">
        <f>(AA37+AC37)</f>
        <v>0</v>
      </c>
      <c r="AK37" s="147">
        <f>(AE37+AG37)</f>
        <v>16000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10000</v>
      </c>
      <c r="J38" s="38">
        <f t="shared" ref="J38:J64" si="32">J92*I$83</f>
        <v>5767.1446507420396</v>
      </c>
      <c r="K38" s="40">
        <f t="shared" ref="K38:K64" si="33">(B38/B$65)</f>
        <v>6.9873063933853494E-2</v>
      </c>
      <c r="L38" s="22">
        <f t="shared" ref="L38:L64" si="34">(K38*H38)</f>
        <v>6.9873063933853494E-2</v>
      </c>
      <c r="M38" s="24">
        <f t="shared" ref="M38:M64" si="35">J38/B$65</f>
        <v>6.7161344482846622E-2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5767.1446507420396</v>
      </c>
      <c r="AH38" s="123">
        <f t="shared" ref="AH38:AI58" si="37">SUM(Z38,AB38,AD38,AF38)</f>
        <v>1</v>
      </c>
      <c r="AI38" s="112">
        <f t="shared" si="37"/>
        <v>5767.1446507420396</v>
      </c>
      <c r="AJ38" s="148">
        <f t="shared" ref="AJ38:AJ64" si="38">(AA38+AC38)</f>
        <v>0</v>
      </c>
      <c r="AK38" s="147">
        <f t="shared" ref="AK38:AK64" si="39">(AE38+AG38)</f>
        <v>5767.1446507420396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1600</v>
      </c>
      <c r="J39" s="38">
        <f t="shared" si="32"/>
        <v>1600.0000000000002</v>
      </c>
      <c r="K39" s="40">
        <f t="shared" si="33"/>
        <v>1.8632817049027601E-2</v>
      </c>
      <c r="L39" s="22">
        <f t="shared" si="34"/>
        <v>1.8632817049027601E-2</v>
      </c>
      <c r="M39" s="24">
        <f t="shared" si="35"/>
        <v>1.8632817049027601E-2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0.8584838310271028</v>
      </c>
      <c r="AA39" s="147">
        <f t="shared" ref="AA39:AA64" si="40">$J39*Z39</f>
        <v>1373.5741296433646</v>
      </c>
      <c r="AB39" s="122">
        <f>AB8</f>
        <v>0.14151616897289718</v>
      </c>
      <c r="AC39" s="147">
        <f t="shared" ref="AC39:AC64" si="41">$J39*AB39</f>
        <v>226.42587035663553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1600</v>
      </c>
      <c r="AJ39" s="148">
        <f t="shared" si="38"/>
        <v>1600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1300</v>
      </c>
      <c r="J40" s="38">
        <f t="shared" si="32"/>
        <v>1300</v>
      </c>
      <c r="K40" s="40">
        <f t="shared" si="33"/>
        <v>1.5139163852334925E-2</v>
      </c>
      <c r="L40" s="22">
        <f t="shared" si="34"/>
        <v>1.5139163852334925E-2</v>
      </c>
      <c r="M40" s="24">
        <f t="shared" si="35"/>
        <v>1.5139163852334925E-2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0.85848383102710291</v>
      </c>
      <c r="AA40" s="147">
        <f t="shared" si="40"/>
        <v>1116.0289803352339</v>
      </c>
      <c r="AB40" s="122">
        <f>AB9</f>
        <v>0.14151616897289709</v>
      </c>
      <c r="AC40" s="147">
        <f t="shared" si="41"/>
        <v>183.97101966476623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1300</v>
      </c>
      <c r="AJ40" s="148">
        <f t="shared" si="38"/>
        <v>1300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2539.7132095547759</v>
      </c>
      <c r="K41" s="40">
        <f t="shared" si="33"/>
        <v>2.79492255735414E-2</v>
      </c>
      <c r="L41" s="22">
        <f t="shared" si="34"/>
        <v>2.79492255735414E-2</v>
      </c>
      <c r="M41" s="24">
        <f t="shared" si="35"/>
        <v>2.9576257244145521E-2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2539.7132095547759</v>
      </c>
      <c r="AH41" s="123">
        <f t="shared" si="37"/>
        <v>1</v>
      </c>
      <c r="AI41" s="112">
        <f t="shared" si="37"/>
        <v>2539.7132095547759</v>
      </c>
      <c r="AJ41" s="148">
        <f t="shared" si="38"/>
        <v>0</v>
      </c>
      <c r="AK41" s="147">
        <f t="shared" si="39"/>
        <v>2539.7132095547759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17250</v>
      </c>
      <c r="J42" s="38">
        <f t="shared" si="32"/>
        <v>17250</v>
      </c>
      <c r="K42" s="40">
        <f t="shared" si="33"/>
        <v>0.20088505880982882</v>
      </c>
      <c r="L42" s="22">
        <f t="shared" si="34"/>
        <v>0.20088505880982882</v>
      </c>
      <c r="M42" s="24">
        <f t="shared" si="35"/>
        <v>0.20088505880982882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4312.5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8625</v>
      </c>
      <c r="AF42" s="122">
        <f t="shared" si="29"/>
        <v>0.25</v>
      </c>
      <c r="AG42" s="147">
        <f t="shared" si="36"/>
        <v>4312.5</v>
      </c>
      <c r="AH42" s="123">
        <f t="shared" si="37"/>
        <v>1</v>
      </c>
      <c r="AI42" s="112">
        <f t="shared" si="37"/>
        <v>17250</v>
      </c>
      <c r="AJ42" s="148">
        <f t="shared" si="38"/>
        <v>4312.5</v>
      </c>
      <c r="AK42" s="147">
        <f t="shared" si="39"/>
        <v>12937.5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2645.5345932862247</v>
      </c>
      <c r="K43" s="40">
        <f t="shared" si="33"/>
        <v>2.9113776639105624E-2</v>
      </c>
      <c r="L43" s="22">
        <f t="shared" si="34"/>
        <v>2.9113776639105624E-2</v>
      </c>
      <c r="M43" s="24">
        <f t="shared" si="35"/>
        <v>3.0808601295984915E-2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661.38364832155617</v>
      </c>
      <c r="AB43" s="156">
        <f>Poor!AB43</f>
        <v>0.25</v>
      </c>
      <c r="AC43" s="147">
        <f t="shared" si="41"/>
        <v>661.38364832155617</v>
      </c>
      <c r="AD43" s="156">
        <f>Poor!AD43</f>
        <v>0.25</v>
      </c>
      <c r="AE43" s="147">
        <f t="shared" si="42"/>
        <v>661.38364832155617</v>
      </c>
      <c r="AF43" s="122">
        <f t="shared" si="29"/>
        <v>0.25</v>
      </c>
      <c r="AG43" s="147">
        <f t="shared" si="36"/>
        <v>661.38364832155617</v>
      </c>
      <c r="AH43" s="123">
        <f t="shared" si="37"/>
        <v>1</v>
      </c>
      <c r="AI43" s="112">
        <f t="shared" si="37"/>
        <v>2645.5345932862247</v>
      </c>
      <c r="AJ43" s="148">
        <f t="shared" si="38"/>
        <v>1322.7672966431123</v>
      </c>
      <c r="AK43" s="147">
        <f t="shared" si="39"/>
        <v>1322.7672966431123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19200</v>
      </c>
      <c r="J47" s="38">
        <f t="shared" si="32"/>
        <v>19200</v>
      </c>
      <c r="K47" s="40">
        <f t="shared" si="33"/>
        <v>0.2235938045883312</v>
      </c>
      <c r="L47" s="22">
        <f t="shared" si="34"/>
        <v>0.2235938045883312</v>
      </c>
      <c r="M47" s="24">
        <f t="shared" si="35"/>
        <v>0.2235938045883312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4800</v>
      </c>
      <c r="AB47" s="156">
        <f>Poor!AB47</f>
        <v>0.25</v>
      </c>
      <c r="AC47" s="147">
        <f t="shared" si="41"/>
        <v>4800</v>
      </c>
      <c r="AD47" s="156">
        <f>Poor!AD47</f>
        <v>0.25</v>
      </c>
      <c r="AE47" s="147">
        <f t="shared" si="42"/>
        <v>4800</v>
      </c>
      <c r="AF47" s="122">
        <f t="shared" si="29"/>
        <v>0.25</v>
      </c>
      <c r="AG47" s="147">
        <f t="shared" si="36"/>
        <v>4800</v>
      </c>
      <c r="AH47" s="123">
        <f t="shared" si="37"/>
        <v>1</v>
      </c>
      <c r="AI47" s="112">
        <f t="shared" si="37"/>
        <v>19200</v>
      </c>
      <c r="AJ47" s="148">
        <f t="shared" si="38"/>
        <v>9600</v>
      </c>
      <c r="AK47" s="147">
        <f t="shared" si="39"/>
        <v>9600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7620</v>
      </c>
      <c r="J49" s="38">
        <f t="shared" si="32"/>
        <v>7620</v>
      </c>
      <c r="K49" s="40">
        <f t="shared" si="33"/>
        <v>8.8738791195993941E-2</v>
      </c>
      <c r="L49" s="22">
        <f t="shared" si="34"/>
        <v>8.8738791195993941E-2</v>
      </c>
      <c r="M49" s="24">
        <f t="shared" si="35"/>
        <v>8.8738791195993941E-2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1905</v>
      </c>
      <c r="AB49" s="156">
        <f>Poor!AB49</f>
        <v>0.25</v>
      </c>
      <c r="AC49" s="147">
        <f t="shared" si="41"/>
        <v>1905</v>
      </c>
      <c r="AD49" s="156">
        <f>Poor!AD49</f>
        <v>0.25</v>
      </c>
      <c r="AE49" s="147">
        <f t="shared" si="42"/>
        <v>1905</v>
      </c>
      <c r="AF49" s="122">
        <f t="shared" si="29"/>
        <v>0.25</v>
      </c>
      <c r="AG49" s="147">
        <f t="shared" si="36"/>
        <v>1905</v>
      </c>
      <c r="AH49" s="123">
        <f t="shared" si="37"/>
        <v>1</v>
      </c>
      <c r="AI49" s="112">
        <f t="shared" si="37"/>
        <v>7620</v>
      </c>
      <c r="AJ49" s="148">
        <f t="shared" si="38"/>
        <v>3810</v>
      </c>
      <c r="AK49" s="147">
        <f t="shared" si="39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12000</v>
      </c>
      <c r="J52" s="38">
        <f t="shared" si="32"/>
        <v>12000</v>
      </c>
      <c r="K52" s="40">
        <f t="shared" si="33"/>
        <v>0.13974612786770699</v>
      </c>
      <c r="L52" s="22">
        <f t="shared" si="34"/>
        <v>0.13974612786770699</v>
      </c>
      <c r="M52" s="24">
        <f t="shared" si="35"/>
        <v>0.13974612786770699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3000</v>
      </c>
      <c r="AB52" s="156">
        <f>Poor!AB57</f>
        <v>0.25</v>
      </c>
      <c r="AC52" s="147">
        <f t="shared" si="41"/>
        <v>3000</v>
      </c>
      <c r="AD52" s="156">
        <f>Poor!AD57</f>
        <v>0.25</v>
      </c>
      <c r="AE52" s="147">
        <f t="shared" si="42"/>
        <v>3000</v>
      </c>
      <c r="AF52" s="122">
        <f t="shared" si="29"/>
        <v>0.25</v>
      </c>
      <c r="AG52" s="147">
        <f t="shared" si="36"/>
        <v>3000</v>
      </c>
      <c r="AH52" s="123">
        <f t="shared" si="37"/>
        <v>1</v>
      </c>
      <c r="AI52" s="112">
        <f t="shared" si="37"/>
        <v>12000</v>
      </c>
      <c r="AJ52" s="148">
        <f t="shared" si="38"/>
        <v>6000</v>
      </c>
      <c r="AK52" s="147">
        <f t="shared" si="39"/>
        <v>6000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84970</v>
      </c>
      <c r="J65" s="39">
        <f>SUM(J37:J64)</f>
        <v>85922.392453583045</v>
      </c>
      <c r="K65" s="40">
        <f>SUM(K37:K64)</f>
        <v>1</v>
      </c>
      <c r="L65" s="22">
        <f>SUM(L37:L64)</f>
        <v>1</v>
      </c>
      <c r="M65" s="24">
        <f>SUM(M37:M64)</f>
        <v>1.0006101368764766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17168.486758300154</v>
      </c>
      <c r="AB65" s="137"/>
      <c r="AC65" s="153">
        <f>SUM(AC37:AC64)</f>
        <v>10776.780538342959</v>
      </c>
      <c r="AD65" s="137"/>
      <c r="AE65" s="153">
        <f>SUM(AE37:AE64)</f>
        <v>18991.383648321556</v>
      </c>
      <c r="AF65" s="137"/>
      <c r="AG65" s="153">
        <f>SUM(AG37:AG64)</f>
        <v>38985.741508618376</v>
      </c>
      <c r="AH65" s="137"/>
      <c r="AI65" s="153">
        <f>SUM(AI37:AI64)</f>
        <v>85922.392453583045</v>
      </c>
      <c r="AJ65" s="153">
        <f>SUM(AJ37:AJ64)</f>
        <v>27945.267296643113</v>
      </c>
      <c r="AK65" s="153">
        <f>SUM(AK37:AK64)</f>
        <v>57977.125156939932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4">J124*I$83</f>
        <v>13068.858465770902</v>
      </c>
      <c r="K70" s="40">
        <f>B70/B$76</f>
        <v>0.15219353052021545</v>
      </c>
      <c r="L70" s="22">
        <f t="shared" ref="L70:L75" si="45">(L124*G$37*F$9/F$7)/B$130</f>
        <v>0.15219353052021548</v>
      </c>
      <c r="M70" s="24">
        <f>J70/B$76</f>
        <v>0.15219353052021545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0.15874383758394472</v>
      </c>
      <c r="L71" s="22">
        <f t="shared" si="45"/>
        <v>0.15874383758394472</v>
      </c>
      <c r="M71" s="24">
        <f t="shared" ref="M71:M72" si="48">J71/B$76</f>
        <v>0.15874383758394472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0.28270641667637125</v>
      </c>
      <c r="L72" s="22">
        <f t="shared" si="45"/>
        <v>0.28270641667637125</v>
      </c>
      <c r="M72" s="24">
        <f t="shared" si="48"/>
        <v>0.28270641667637125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21400</v>
      </c>
      <c r="K73" s="40">
        <f>B73/B$76</f>
        <v>0.24921392803074416</v>
      </c>
      <c r="L73" s="22">
        <f t="shared" si="45"/>
        <v>0.24921392803074416</v>
      </c>
      <c r="M73" s="24">
        <f>J73/B$76</f>
        <v>0.24921392803074416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71901.1415342291</v>
      </c>
      <c r="J74" s="51">
        <f t="shared" si="44"/>
        <v>2980.22556193124</v>
      </c>
      <c r="K74" s="40">
        <f>B74/B$76</f>
        <v>6.514985729326056E-2</v>
      </c>
      <c r="L74" s="22">
        <f t="shared" si="45"/>
        <v>6.5149857293260574E-2</v>
      </c>
      <c r="M74" s="24">
        <f>J74/B$76</f>
        <v>3.4706248537687667E-2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-1.1687770521439545E-12</v>
      </c>
      <c r="AB74" s="156"/>
      <c r="AC74" s="147">
        <f>AC30*$I$84/4</f>
        <v>2328.0202798299515</v>
      </c>
      <c r="AD74" s="156"/>
      <c r="AE74" s="147">
        <f>AE30*$I$84/4</f>
        <v>2516.4865792987553</v>
      </c>
      <c r="AF74" s="156"/>
      <c r="AG74" s="147">
        <f>AG30*$I$84/4</f>
        <v>1247.7583773128069</v>
      </c>
      <c r="AH74" s="155"/>
      <c r="AI74" s="147">
        <f>SUM(AA74,AC74,AE74,AG74)</f>
        <v>6092.2652364415126</v>
      </c>
      <c r="AJ74" s="148">
        <f>(AA74+AC74)</f>
        <v>2328.0202798299501</v>
      </c>
      <c r="AK74" s="147">
        <f>(AE74+AG74)</f>
        <v>3764.244956611562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10565.975092547555</v>
      </c>
      <c r="K75" s="40">
        <f>B75/B$76</f>
        <v>9.1992429895463829E-2</v>
      </c>
      <c r="L75" s="22">
        <f t="shared" si="45"/>
        <v>9.199242989546387E-2</v>
      </c>
      <c r="M75" s="24">
        <f>J75/B$76</f>
        <v>0.12304617552751315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38443.443193625397</v>
      </c>
      <c r="AB75" s="158"/>
      <c r="AC75" s="149">
        <f>AA75+AC65-SUM(AC70,AC74)</f>
        <v>43624.98883569568</v>
      </c>
      <c r="AD75" s="158"/>
      <c r="AE75" s="149">
        <f>AC75+AE65-SUM(AE70,AE74)</f>
        <v>56832.671288275757</v>
      </c>
      <c r="AF75" s="158"/>
      <c r="AG75" s="149">
        <f>IF(SUM(AG6:AG29)+((AG65-AG70-$J$75)*4/I$83)&lt;1,0,AG65-AG70-$J$75-(1-SUM(AG6:AG29))*I$83/4)</f>
        <v>24542.171051767964</v>
      </c>
      <c r="AH75" s="134"/>
      <c r="AI75" s="149">
        <f>AI76-SUM(AI70,AI74)</f>
        <v>66761.268751370633</v>
      </c>
      <c r="AJ75" s="151">
        <f>AJ76-SUM(AJ70,AJ74)</f>
        <v>19082.817783927712</v>
      </c>
      <c r="AK75" s="149">
        <f>AJ75+AK76-SUM(AK70,AK74)</f>
        <v>66761.268751370633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84970</v>
      </c>
      <c r="J76" s="51">
        <f t="shared" si="44"/>
        <v>85922.39245358303</v>
      </c>
      <c r="K76" s="40">
        <f>SUM(K70:K75)</f>
        <v>0.99999999999999989</v>
      </c>
      <c r="L76" s="22">
        <f>SUM(L70:L75)</f>
        <v>1</v>
      </c>
      <c r="M76" s="24">
        <f>SUM(M70:M75)</f>
        <v>1.0006101368764764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17168.486758300154</v>
      </c>
      <c r="AB76" s="137"/>
      <c r="AC76" s="153">
        <f>AC65</f>
        <v>10776.780538342959</v>
      </c>
      <c r="AD76" s="137"/>
      <c r="AE76" s="153">
        <f>AE65</f>
        <v>18991.383648321556</v>
      </c>
      <c r="AF76" s="137"/>
      <c r="AG76" s="153">
        <f>AG65</f>
        <v>38985.741508618376</v>
      </c>
      <c r="AH76" s="137"/>
      <c r="AI76" s="153">
        <f>SUM(AA76,AC76,AE76,AG76)</f>
        <v>85922.392453583045</v>
      </c>
      <c r="AJ76" s="154">
        <f>SUM(AA76,AC76)</f>
        <v>27945.267296643113</v>
      </c>
      <c r="AK76" s="154">
        <f>SUM(AE76,AG76)</f>
        <v>57977.125156939932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24542.171051767964</v>
      </c>
      <c r="AB78" s="112"/>
      <c r="AC78" s="112">
        <f>IF(AA75&lt;0,0,AA75)</f>
        <v>38443.443193625397</v>
      </c>
      <c r="AD78" s="112"/>
      <c r="AE78" s="112">
        <f>AC75</f>
        <v>43624.98883569568</v>
      </c>
      <c r="AF78" s="112"/>
      <c r="AG78" s="112">
        <f>AE75</f>
        <v>56832.671288275757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38443.443193625397</v>
      </c>
      <c r="AB79" s="112"/>
      <c r="AC79" s="112">
        <f>AA79-AA74+AC65-AC70</f>
        <v>45953.00911552563</v>
      </c>
      <c r="AD79" s="112"/>
      <c r="AE79" s="112">
        <f>AC79-AC74+AE65-AE70</f>
        <v>59349.157867574511</v>
      </c>
      <c r="AF79" s="112"/>
      <c r="AG79" s="112">
        <f>AE79-AE74+AG65-AG70</f>
        <v>92551.198180451407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10299.633580623919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5263.7038965147003</v>
      </c>
      <c r="AB83" s="112"/>
      <c r="AC83" s="165">
        <f>$I$84*AB82/4</f>
        <v>5263.7038965147003</v>
      </c>
      <c r="AD83" s="112"/>
      <c r="AE83" s="165">
        <f>$I$84*AD82/4</f>
        <v>5263.7038965147003</v>
      </c>
      <c r="AF83" s="112"/>
      <c r="AG83" s="165">
        <f>$I$84*AF82/4</f>
        <v>5263.7038965147003</v>
      </c>
      <c r="AH83" s="165">
        <f>SUM(AA83,AC83,AE83,AG83)</f>
        <v>21054.815586058801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21054.815586058801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1</v>
      </c>
      <c r="I91" s="22">
        <f t="shared" ref="I91" si="52">(D91*H91)</f>
        <v>1.5534533218832016</v>
      </c>
      <c r="J91" s="24">
        <f>IF(I$32&lt;=1+I$131,I91,L91+J$33*(I91-L91))</f>
        <v>1.5534533218832016</v>
      </c>
      <c r="K91" s="22">
        <f t="shared" ref="K91" si="53">(B91)</f>
        <v>1.5534533218832016</v>
      </c>
      <c r="L91" s="22">
        <f t="shared" ref="L91" si="54">(K91*H91)</f>
        <v>1.5534533218832016</v>
      </c>
      <c r="M91" s="226">
        <f t="shared" si="49"/>
        <v>1.5534533218832016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1</v>
      </c>
      <c r="I92" s="22">
        <f t="shared" ref="I92:I118" si="58">(D92*H92)</f>
        <v>0.97090832617700096</v>
      </c>
      <c r="J92" s="24">
        <f t="shared" ref="J92:J118" si="59">IF(I$32&lt;=1+I$131,I92,L92+J$33*(I92-L92))</f>
        <v>0.55993687596725983</v>
      </c>
      <c r="K92" s="22">
        <f t="shared" ref="K92:K118" si="60">(B92)</f>
        <v>0.58254499570620055</v>
      </c>
      <c r="L92" s="22">
        <f t="shared" ref="L92:L118" si="61">(K92*H92)</f>
        <v>0.58254499570620055</v>
      </c>
      <c r="M92" s="226">
        <f t="shared" ref="M92:M118" si="62">(J92)</f>
        <v>0.55993687596725983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1</v>
      </c>
      <c r="I93" s="22">
        <f t="shared" si="58"/>
        <v>0.15534533218832017</v>
      </c>
      <c r="J93" s="24">
        <f t="shared" si="59"/>
        <v>0.15534533218832017</v>
      </c>
      <c r="K93" s="22">
        <f t="shared" si="60"/>
        <v>0.15534533218832017</v>
      </c>
      <c r="L93" s="22">
        <f t="shared" si="61"/>
        <v>0.15534533218832017</v>
      </c>
      <c r="M93" s="226">
        <f t="shared" si="62"/>
        <v>0.15534533218832017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1</v>
      </c>
      <c r="I94" s="22">
        <f t="shared" si="58"/>
        <v>0.12621808240301013</v>
      </c>
      <c r="J94" s="24">
        <f t="shared" si="59"/>
        <v>0.12621808240301013</v>
      </c>
      <c r="K94" s="22">
        <f t="shared" si="60"/>
        <v>0.12621808240301013</v>
      </c>
      <c r="L94" s="22">
        <f t="shared" si="61"/>
        <v>0.12621808240301013</v>
      </c>
      <c r="M94" s="226">
        <f t="shared" si="62"/>
        <v>0.12621808240301013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0.24658287012584465</v>
      </c>
      <c r="K95" s="22">
        <f t="shared" si="60"/>
        <v>0.23301799828248024</v>
      </c>
      <c r="L95" s="22">
        <f t="shared" si="61"/>
        <v>0.23301799828248024</v>
      </c>
      <c r="M95" s="226">
        <f t="shared" si="62"/>
        <v>0.24658287012584465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1</v>
      </c>
      <c r="I96" s="22">
        <f t="shared" si="58"/>
        <v>1.6748168626553266</v>
      </c>
      <c r="J96" s="24">
        <f t="shared" si="59"/>
        <v>1.6748168626553266</v>
      </c>
      <c r="K96" s="22">
        <f t="shared" si="60"/>
        <v>1.6748168626553266</v>
      </c>
      <c r="L96" s="22">
        <f t="shared" si="61"/>
        <v>1.6748168626553266</v>
      </c>
      <c r="M96" s="226">
        <f t="shared" si="62"/>
        <v>1.6748168626553266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0.25685715638108814</v>
      </c>
      <c r="K97" s="22">
        <f t="shared" si="60"/>
        <v>0.24272708154425024</v>
      </c>
      <c r="L97" s="22">
        <f t="shared" si="61"/>
        <v>0.24272708154425024</v>
      </c>
      <c r="M97" s="226">
        <f t="shared" si="62"/>
        <v>0.25685715638108814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1</v>
      </c>
      <c r="I101" s="22">
        <f t="shared" si="58"/>
        <v>1.8641439862598419</v>
      </c>
      <c r="J101" s="24">
        <f t="shared" si="59"/>
        <v>1.8641439862598419</v>
      </c>
      <c r="K101" s="22">
        <f t="shared" si="60"/>
        <v>1.8641439862598419</v>
      </c>
      <c r="L101" s="22">
        <f t="shared" si="61"/>
        <v>1.8641439862598419</v>
      </c>
      <c r="M101" s="226">
        <f t="shared" si="62"/>
        <v>1.8641439862598419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1</v>
      </c>
      <c r="I103" s="22">
        <f t="shared" si="58"/>
        <v>0.73983214454687474</v>
      </c>
      <c r="J103" s="24">
        <f t="shared" si="59"/>
        <v>0.73983214454687474</v>
      </c>
      <c r="K103" s="22">
        <f t="shared" si="60"/>
        <v>0.73983214454687474</v>
      </c>
      <c r="L103" s="22">
        <f t="shared" si="61"/>
        <v>0.73983214454687474</v>
      </c>
      <c r="M103" s="226">
        <f t="shared" si="62"/>
        <v>0.73983214454687474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1</v>
      </c>
      <c r="I106" s="22">
        <f t="shared" si="58"/>
        <v>1.1650899914124011</v>
      </c>
      <c r="J106" s="24">
        <f t="shared" si="59"/>
        <v>1.1650899914124011</v>
      </c>
      <c r="K106" s="22">
        <f t="shared" si="60"/>
        <v>1.1650899914124011</v>
      </c>
      <c r="L106" s="22">
        <f t="shared" si="61"/>
        <v>1.1650899914124011</v>
      </c>
      <c r="M106" s="226">
        <f t="shared" si="62"/>
        <v>1.1650899914124011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8.2498080475259776</v>
      </c>
      <c r="J119" s="24">
        <f>SUM(J91:J118)</f>
        <v>8.3422766238231674</v>
      </c>
      <c r="K119" s="22">
        <f>SUM(K91:K118)</f>
        <v>8.3371897968819066</v>
      </c>
      <c r="L119" s="22">
        <f>SUM(L91:L118)</f>
        <v>8.3371897968819066</v>
      </c>
      <c r="M119" s="57">
        <f t="shared" si="49"/>
        <v>8.3422766238231674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1.2688663498045756</v>
      </c>
      <c r="J124" s="236">
        <f>IF(SUMPRODUCT($B$124:$B124,$H$124:$H124)&lt;J$119,($B124*$H124),J$119)</f>
        <v>1.2688663498045756</v>
      </c>
      <c r="K124" s="22">
        <f>(B124)</f>
        <v>1.2688663498045756</v>
      </c>
      <c r="L124" s="29">
        <f>IF(SUMPRODUCT($B$124:$B124,$H$124:$H124)&lt;L$119,($B124*$H124),L$119)</f>
        <v>1.2688663498045756</v>
      </c>
      <c r="M124" s="57">
        <f t="shared" si="63"/>
        <v>1.2688663498045756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1.3234775030227426</v>
      </c>
      <c r="J125" s="236">
        <f>IF(SUMPRODUCT($B$124:$B125,$H$124:$H125)&lt;J$119,($B125*$H125),IF(SUMPRODUCT($B$124:$B124,$H$124:$H124)&lt;J$119,J$119-SUMPRODUCT($B$124:$B124,$H$124:$H124),0))</f>
        <v>1.3234775030227426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1.3234775030227426</v>
      </c>
      <c r="M125" s="57">
        <f t="shared" ref="M125:M126" si="65">(J125)</f>
        <v>1.3234775030227426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65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2.0777438180187819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2.0777438180187819</v>
      </c>
      <c r="M127" s="57">
        <f t="shared" si="63"/>
        <v>2.0777438180187819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6.9809416977214021</v>
      </c>
      <c r="J128" s="227">
        <f>(J30)</f>
        <v>0.28935258119645724</v>
      </c>
      <c r="K128" s="22">
        <f>(B128)</f>
        <v>0.54316672549368428</v>
      </c>
      <c r="L128" s="22">
        <f>IF(L124=L119,0,(L119-L124)/(B119-B124)*K128)</f>
        <v>0.54316672549368428</v>
      </c>
      <c r="M128" s="57">
        <f t="shared" si="63"/>
        <v>0.28935258119645724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1.025859319153323</v>
      </c>
      <c r="K129" s="29">
        <f>(B129)</f>
        <v>0.76695834791483519</v>
      </c>
      <c r="L129" s="60">
        <f>IF(SUM(L124:L128)&gt;L130,0,L130-SUM(L124:L128))</f>
        <v>0.76695834791483541</v>
      </c>
      <c r="M129" s="57">
        <f t="shared" si="63"/>
        <v>1.025859319153323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8.2498080475259776</v>
      </c>
      <c r="J130" s="227">
        <f>(J119)</f>
        <v>8.3422766238231674</v>
      </c>
      <c r="K130" s="22">
        <f>(B130)</f>
        <v>8.3371897968819066</v>
      </c>
      <c r="L130" s="22">
        <f>(L119)</f>
        <v>8.3371897968819066</v>
      </c>
      <c r="M130" s="57">
        <f t="shared" si="63"/>
        <v>8.3422766238231674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1.3234775030227421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3" priority="164" operator="equal">
      <formula>16</formula>
    </cfRule>
    <cfRule type="cellIs" dxfId="262" priority="165" operator="equal">
      <formula>15</formula>
    </cfRule>
    <cfRule type="cellIs" dxfId="261" priority="166" operator="equal">
      <formula>14</formula>
    </cfRule>
    <cfRule type="cellIs" dxfId="260" priority="167" operator="equal">
      <formula>13</formula>
    </cfRule>
    <cfRule type="cellIs" dxfId="259" priority="168" operator="equal">
      <formula>12</formula>
    </cfRule>
    <cfRule type="cellIs" dxfId="258" priority="169" operator="equal">
      <formula>11</formula>
    </cfRule>
    <cfRule type="cellIs" dxfId="257" priority="170" operator="equal">
      <formula>10</formula>
    </cfRule>
    <cfRule type="cellIs" dxfId="256" priority="171" operator="equal">
      <formula>9</formula>
    </cfRule>
    <cfRule type="cellIs" dxfId="255" priority="172" operator="equal">
      <formula>8</formula>
    </cfRule>
    <cfRule type="cellIs" dxfId="254" priority="173" operator="equal">
      <formula>7</formula>
    </cfRule>
    <cfRule type="cellIs" dxfId="253" priority="174" operator="equal">
      <formula>6</formula>
    </cfRule>
    <cfRule type="cellIs" dxfId="252" priority="175" operator="equal">
      <formula>5</formula>
    </cfRule>
    <cfRule type="cellIs" dxfId="251" priority="176" operator="equal">
      <formula>4</formula>
    </cfRule>
    <cfRule type="cellIs" dxfId="250" priority="177" operator="equal">
      <formula>3</formula>
    </cfRule>
    <cfRule type="cellIs" dxfId="249" priority="178" operator="equal">
      <formula>2</formula>
    </cfRule>
    <cfRule type="cellIs" dxfId="248" priority="179" operator="equal">
      <formula>1</formula>
    </cfRule>
  </conditionalFormatting>
  <conditionalFormatting sqref="N29">
    <cfRule type="cellIs" dxfId="247" priority="148" operator="equal">
      <formula>16</formula>
    </cfRule>
    <cfRule type="cellIs" dxfId="246" priority="149" operator="equal">
      <formula>15</formula>
    </cfRule>
    <cfRule type="cellIs" dxfId="245" priority="150" operator="equal">
      <formula>14</formula>
    </cfRule>
    <cfRule type="cellIs" dxfId="244" priority="151" operator="equal">
      <formula>13</formula>
    </cfRule>
    <cfRule type="cellIs" dxfId="243" priority="152" operator="equal">
      <formula>12</formula>
    </cfRule>
    <cfRule type="cellIs" dxfId="242" priority="153" operator="equal">
      <formula>11</formula>
    </cfRule>
    <cfRule type="cellIs" dxfId="241" priority="154" operator="equal">
      <formula>10</formula>
    </cfRule>
    <cfRule type="cellIs" dxfId="240" priority="155" operator="equal">
      <formula>9</formula>
    </cfRule>
    <cfRule type="cellIs" dxfId="239" priority="156" operator="equal">
      <formula>8</formula>
    </cfRule>
    <cfRule type="cellIs" dxfId="238" priority="157" operator="equal">
      <formula>7</formula>
    </cfRule>
    <cfRule type="cellIs" dxfId="237" priority="158" operator="equal">
      <formula>6</formula>
    </cfRule>
    <cfRule type="cellIs" dxfId="236" priority="159" operator="equal">
      <formula>5</formula>
    </cfRule>
    <cfRule type="cellIs" dxfId="235" priority="160" operator="equal">
      <formula>4</formula>
    </cfRule>
    <cfRule type="cellIs" dxfId="234" priority="161" operator="equal">
      <formula>3</formula>
    </cfRule>
    <cfRule type="cellIs" dxfId="233" priority="162" operator="equal">
      <formula>2</formula>
    </cfRule>
    <cfRule type="cellIs" dxfId="232" priority="163" operator="equal">
      <formula>1</formula>
    </cfRule>
  </conditionalFormatting>
  <conditionalFormatting sqref="N113:N118">
    <cfRule type="cellIs" dxfId="231" priority="100" operator="equal">
      <formula>16</formula>
    </cfRule>
    <cfRule type="cellIs" dxfId="230" priority="101" operator="equal">
      <formula>15</formula>
    </cfRule>
    <cfRule type="cellIs" dxfId="229" priority="102" operator="equal">
      <formula>14</formula>
    </cfRule>
    <cfRule type="cellIs" dxfId="228" priority="103" operator="equal">
      <formula>13</formula>
    </cfRule>
    <cfRule type="cellIs" dxfId="227" priority="104" operator="equal">
      <formula>12</formula>
    </cfRule>
    <cfRule type="cellIs" dxfId="226" priority="105" operator="equal">
      <formula>11</formula>
    </cfRule>
    <cfRule type="cellIs" dxfId="225" priority="106" operator="equal">
      <formula>10</formula>
    </cfRule>
    <cfRule type="cellIs" dxfId="224" priority="107" operator="equal">
      <formula>9</formula>
    </cfRule>
    <cfRule type="cellIs" dxfId="223" priority="108" operator="equal">
      <formula>8</formula>
    </cfRule>
    <cfRule type="cellIs" dxfId="222" priority="109" operator="equal">
      <formula>7</formula>
    </cfRule>
    <cfRule type="cellIs" dxfId="221" priority="110" operator="equal">
      <formula>6</formula>
    </cfRule>
    <cfRule type="cellIs" dxfId="220" priority="111" operator="equal">
      <formula>5</formula>
    </cfRule>
    <cfRule type="cellIs" dxfId="219" priority="112" operator="equal">
      <formula>4</formula>
    </cfRule>
    <cfRule type="cellIs" dxfId="218" priority="113" operator="equal">
      <formula>3</formula>
    </cfRule>
    <cfRule type="cellIs" dxfId="217" priority="114" operator="equal">
      <formula>2</formula>
    </cfRule>
    <cfRule type="cellIs" dxfId="216" priority="115" operator="equal">
      <formula>1</formula>
    </cfRule>
  </conditionalFormatting>
  <conditionalFormatting sqref="N27:N28">
    <cfRule type="cellIs" dxfId="215" priority="84" operator="equal">
      <formula>16</formula>
    </cfRule>
    <cfRule type="cellIs" dxfId="214" priority="85" operator="equal">
      <formula>15</formula>
    </cfRule>
    <cfRule type="cellIs" dxfId="213" priority="86" operator="equal">
      <formula>14</formula>
    </cfRule>
    <cfRule type="cellIs" dxfId="212" priority="87" operator="equal">
      <formula>13</formula>
    </cfRule>
    <cfRule type="cellIs" dxfId="211" priority="88" operator="equal">
      <formula>12</formula>
    </cfRule>
    <cfRule type="cellIs" dxfId="210" priority="89" operator="equal">
      <formula>11</formula>
    </cfRule>
    <cfRule type="cellIs" dxfId="209" priority="90" operator="equal">
      <formula>10</formula>
    </cfRule>
    <cfRule type="cellIs" dxfId="208" priority="91" operator="equal">
      <formula>9</formula>
    </cfRule>
    <cfRule type="cellIs" dxfId="207" priority="92" operator="equal">
      <formula>8</formula>
    </cfRule>
    <cfRule type="cellIs" dxfId="206" priority="93" operator="equal">
      <formula>7</formula>
    </cfRule>
    <cfRule type="cellIs" dxfId="205" priority="94" operator="equal">
      <formula>6</formula>
    </cfRule>
    <cfRule type="cellIs" dxfId="204" priority="95" operator="equal">
      <formula>5</formula>
    </cfRule>
    <cfRule type="cellIs" dxfId="203" priority="96" operator="equal">
      <formula>4</formula>
    </cfRule>
    <cfRule type="cellIs" dxfId="202" priority="97" operator="equal">
      <formula>3</formula>
    </cfRule>
    <cfRule type="cellIs" dxfId="201" priority="98" operator="equal">
      <formula>2</formula>
    </cfRule>
    <cfRule type="cellIs" dxfId="200" priority="99" operator="equal">
      <formula>1</formula>
    </cfRule>
  </conditionalFormatting>
  <conditionalFormatting sqref="N112">
    <cfRule type="cellIs" dxfId="199" priority="52" operator="equal">
      <formula>16</formula>
    </cfRule>
    <cfRule type="cellIs" dxfId="198" priority="53" operator="equal">
      <formula>15</formula>
    </cfRule>
    <cfRule type="cellIs" dxfId="197" priority="54" operator="equal">
      <formula>14</formula>
    </cfRule>
    <cfRule type="cellIs" dxfId="196" priority="55" operator="equal">
      <formula>13</formula>
    </cfRule>
    <cfRule type="cellIs" dxfId="195" priority="56" operator="equal">
      <formula>12</formula>
    </cfRule>
    <cfRule type="cellIs" dxfId="194" priority="57" operator="equal">
      <formula>11</formula>
    </cfRule>
    <cfRule type="cellIs" dxfId="193" priority="58" operator="equal">
      <formula>10</formula>
    </cfRule>
    <cfRule type="cellIs" dxfId="192" priority="59" operator="equal">
      <formula>9</formula>
    </cfRule>
    <cfRule type="cellIs" dxfId="191" priority="60" operator="equal">
      <formula>8</formula>
    </cfRule>
    <cfRule type="cellIs" dxfId="190" priority="61" operator="equal">
      <formula>7</formula>
    </cfRule>
    <cfRule type="cellIs" dxfId="189" priority="62" operator="equal">
      <formula>6</formula>
    </cfRule>
    <cfRule type="cellIs" dxfId="188" priority="63" operator="equal">
      <formula>5</formula>
    </cfRule>
    <cfRule type="cellIs" dxfId="187" priority="64" operator="equal">
      <formula>4</formula>
    </cfRule>
    <cfRule type="cellIs" dxfId="186" priority="65" operator="equal">
      <formula>3</formula>
    </cfRule>
    <cfRule type="cellIs" dxfId="185" priority="66" operator="equal">
      <formula>2</formula>
    </cfRule>
    <cfRule type="cellIs" dxfId="184" priority="67" operator="equal">
      <formula>1</formula>
    </cfRule>
  </conditionalFormatting>
  <conditionalFormatting sqref="N91:N104">
    <cfRule type="cellIs" dxfId="183" priority="36" operator="equal">
      <formula>16</formula>
    </cfRule>
    <cfRule type="cellIs" dxfId="182" priority="37" operator="equal">
      <formula>15</formula>
    </cfRule>
    <cfRule type="cellIs" dxfId="181" priority="38" operator="equal">
      <formula>14</formula>
    </cfRule>
    <cfRule type="cellIs" dxfId="180" priority="39" operator="equal">
      <formula>13</formula>
    </cfRule>
    <cfRule type="cellIs" dxfId="179" priority="40" operator="equal">
      <formula>12</formula>
    </cfRule>
    <cfRule type="cellIs" dxfId="178" priority="41" operator="equal">
      <formula>11</formula>
    </cfRule>
    <cfRule type="cellIs" dxfId="177" priority="42" operator="equal">
      <formula>10</formula>
    </cfRule>
    <cfRule type="cellIs" dxfId="176" priority="43" operator="equal">
      <formula>9</formula>
    </cfRule>
    <cfRule type="cellIs" dxfId="175" priority="44" operator="equal">
      <formula>8</formula>
    </cfRule>
    <cfRule type="cellIs" dxfId="174" priority="45" operator="equal">
      <formula>7</formula>
    </cfRule>
    <cfRule type="cellIs" dxfId="173" priority="46" operator="equal">
      <formula>6</formula>
    </cfRule>
    <cfRule type="cellIs" dxfId="172" priority="47" operator="equal">
      <formula>5</formula>
    </cfRule>
    <cfRule type="cellIs" dxfId="171" priority="48" operator="equal">
      <formula>4</formula>
    </cfRule>
    <cfRule type="cellIs" dxfId="170" priority="49" operator="equal">
      <formula>3</formula>
    </cfRule>
    <cfRule type="cellIs" dxfId="169" priority="50" operator="equal">
      <formula>2</formula>
    </cfRule>
    <cfRule type="cellIs" dxfId="168" priority="51" operator="equal">
      <formula>1</formula>
    </cfRule>
  </conditionalFormatting>
  <conditionalFormatting sqref="N105:N111">
    <cfRule type="cellIs" dxfId="167" priority="20" operator="equal">
      <formula>16</formula>
    </cfRule>
    <cfRule type="cellIs" dxfId="166" priority="21" operator="equal">
      <formula>15</formula>
    </cfRule>
    <cfRule type="cellIs" dxfId="165" priority="22" operator="equal">
      <formula>14</formula>
    </cfRule>
    <cfRule type="cellIs" dxfId="164" priority="23" operator="equal">
      <formula>13</formula>
    </cfRule>
    <cfRule type="cellIs" dxfId="163" priority="24" operator="equal">
      <formula>12</formula>
    </cfRule>
    <cfRule type="cellIs" dxfId="162" priority="25" operator="equal">
      <formula>11</formula>
    </cfRule>
    <cfRule type="cellIs" dxfId="161" priority="26" operator="equal">
      <formula>10</formula>
    </cfRule>
    <cfRule type="cellIs" dxfId="160" priority="27" operator="equal">
      <formula>9</formula>
    </cfRule>
    <cfRule type="cellIs" dxfId="159" priority="28" operator="equal">
      <formula>8</formula>
    </cfRule>
    <cfRule type="cellIs" dxfId="158" priority="29" operator="equal">
      <formula>7</formula>
    </cfRule>
    <cfRule type="cellIs" dxfId="157" priority="30" operator="equal">
      <formula>6</formula>
    </cfRule>
    <cfRule type="cellIs" dxfId="156" priority="31" operator="equal">
      <formula>5</formula>
    </cfRule>
    <cfRule type="cellIs" dxfId="155" priority="32" operator="equal">
      <formula>4</formula>
    </cfRule>
    <cfRule type="cellIs" dxfId="154" priority="33" operator="equal">
      <formula>3</formula>
    </cfRule>
    <cfRule type="cellIs" dxfId="153" priority="34" operator="equal">
      <formula>2</formula>
    </cfRule>
    <cfRule type="cellIs" dxfId="152" priority="35" operator="equal">
      <formula>1</formula>
    </cfRule>
  </conditionalFormatting>
  <conditionalFormatting sqref="N6:N26">
    <cfRule type="cellIs" dxfId="151" priority="4" operator="equal">
      <formula>16</formula>
    </cfRule>
    <cfRule type="cellIs" dxfId="150" priority="5" operator="equal">
      <formula>15</formula>
    </cfRule>
    <cfRule type="cellIs" dxfId="149" priority="6" operator="equal">
      <formula>14</formula>
    </cfRule>
    <cfRule type="cellIs" dxfId="148" priority="7" operator="equal">
      <formula>13</formula>
    </cfRule>
    <cfRule type="cellIs" dxfId="147" priority="8" operator="equal">
      <formula>12</formula>
    </cfRule>
    <cfRule type="cellIs" dxfId="146" priority="9" operator="equal">
      <formula>11</formula>
    </cfRule>
    <cfRule type="cellIs" dxfId="145" priority="10" operator="equal">
      <formula>10</formula>
    </cfRule>
    <cfRule type="cellIs" dxfId="144" priority="11" operator="equal">
      <formula>9</formula>
    </cfRule>
    <cfRule type="cellIs" dxfId="143" priority="12" operator="equal">
      <formula>8</formula>
    </cfRule>
    <cfRule type="cellIs" dxfId="142" priority="13" operator="equal">
      <formula>7</formula>
    </cfRule>
    <cfRule type="cellIs" dxfId="141" priority="14" operator="equal">
      <formula>6</formula>
    </cfRule>
    <cfRule type="cellIs" dxfId="140" priority="15" operator="equal">
      <formula>5</formula>
    </cfRule>
    <cfRule type="cellIs" dxfId="139" priority="16" operator="equal">
      <formula>4</formula>
    </cfRule>
    <cfRule type="cellIs" dxfId="138" priority="17" operator="equal">
      <formula>3</formula>
    </cfRule>
    <cfRule type="cellIs" dxfId="137" priority="18" operator="equal">
      <formula>2</formula>
    </cfRule>
    <cfRule type="cellIs" dxfId="136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7" sqref="N10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177">
        <f t="shared" ref="M6:M31" si="6">J6</f>
        <v>8.4480074719800749E-2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0.337920298879203</v>
      </c>
      <c r="Z6" s="156">
        <f>Poor!Z6</f>
        <v>0.17</v>
      </c>
      <c r="AA6" s="121">
        <f>$M6*Z6*4</f>
        <v>5.7446450809464512E-2</v>
      </c>
      <c r="AB6" s="156">
        <f>Poor!AB6</f>
        <v>0.17</v>
      </c>
      <c r="AC6" s="121">
        <f t="shared" ref="AC6:AC29" si="7">$M6*AB6*4</f>
        <v>5.7446450809464512E-2</v>
      </c>
      <c r="AD6" s="156">
        <f>Poor!AD6</f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3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8.816459682440847E-2</v>
      </c>
      <c r="J7" s="24">
        <f t="shared" si="3"/>
        <v>8.816459682440847E-2</v>
      </c>
      <c r="K7" s="22">
        <f t="shared" si="4"/>
        <v>8.816459682440847E-2</v>
      </c>
      <c r="L7" s="22">
        <f t="shared" si="5"/>
        <v>8.816459682440847E-2</v>
      </c>
      <c r="M7" s="177">
        <f t="shared" si="6"/>
        <v>8.816459682440847E-2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1745.9206346047977</v>
      </c>
      <c r="S7" s="221">
        <f>IF($B$81=0,0,(SUMIF($N$6:$N$28,$U7,L$6:L$28)+SUMIF($N$91:$N$118,$U7,L$91:L$118))*$I$83*Poor!$B$81/$B$81)</f>
        <v>1745.9206346047977</v>
      </c>
      <c r="T7" s="221">
        <f>IF($B$81=0,0,(SUMIF($N$6:$N$28,$U7,M$6:M$28)+SUMIF($N$91:$N$118,$U7,M$91:M$118))*$I$83*Poor!$B$81/$B$81)</f>
        <v>1518.2584249580839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0.35265838729763388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0.35265838729763388</v>
      </c>
      <c r="AH7" s="123">
        <f t="shared" ref="AH7:AH30" si="12">SUM(Z7,AB7,AD7,AF7)</f>
        <v>1</v>
      </c>
      <c r="AI7" s="183">
        <f t="shared" ref="AI7:AI30" si="13">SUM(AA7,AC7,AE7,AG7)/4</f>
        <v>8.816459682440847E-2</v>
      </c>
      <c r="AJ7" s="120">
        <f t="shared" ref="AJ7:AJ31" si="14">(AA7+AC7)/2</f>
        <v>0</v>
      </c>
      <c r="AK7" s="119">
        <f t="shared" ref="AK7:AK31" si="15">(AE7+AG7)/2</f>
        <v>0.17632919364881694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0.946331506849315</v>
      </c>
      <c r="J8" s="24">
        <f t="shared" si="3"/>
        <v>4.1013228004917537E-2</v>
      </c>
      <c r="K8" s="22">
        <f t="shared" si="4"/>
        <v>5.9145719178082187E-2</v>
      </c>
      <c r="L8" s="22">
        <f t="shared" si="5"/>
        <v>5.9145719178082187E-2</v>
      </c>
      <c r="M8" s="223">
        <f t="shared" si="6"/>
        <v>4.1013228004917537E-2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10032</v>
      </c>
      <c r="S8" s="221">
        <f>IF($B$81=0,0,(SUMIF($N$6:$N$28,$U8,L$6:L$28)+SUMIF($N$91:$N$118,$U8,L$91:L$118))*$I$83*Poor!$B$81/$B$81)</f>
        <v>10032</v>
      </c>
      <c r="T8" s="221">
        <f>IF($B$81=0,0,(SUMIF($N$6:$N$28,$U8,M$6:M$28)+SUMIF($N$91:$N$118,$U8,M$91:M$118))*$I$83*Poor!$B$81/$B$81)</f>
        <v>10114.40687060836</v>
      </c>
      <c r="U8" s="222">
        <v>2</v>
      </c>
      <c r="V8" s="56"/>
      <c r="W8" s="115"/>
      <c r="X8" s="118">
        <f>Poor!X8</f>
        <v>1</v>
      </c>
      <c r="Y8" s="183">
        <f t="shared" si="9"/>
        <v>0.16405291201967015</v>
      </c>
      <c r="Z8" s="125">
        <f>IF($Y8=0,0,AA8/$Y8)</f>
        <v>0.84557603398533776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0.13871921070933824</v>
      </c>
      <c r="AB8" s="125">
        <f>IF($Y8=0,0,AC8/$Y8)</f>
        <v>0.15442396601466221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2.5333701310331913E-2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4.1013228004917537E-2</v>
      </c>
      <c r="AJ8" s="120">
        <f t="shared" si="14"/>
        <v>8.2026456009835075E-2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2032.2021217743129</v>
      </c>
      <c r="S9" s="221">
        <f>IF($B$81=0,0,(SUMIF($N$6:$N$28,$U9,L$6:L$28)+SUMIF($N$91:$N$118,$U9,L$91:L$118))*$I$83*Poor!$B$81/$B$81)</f>
        <v>2032.2021217743129</v>
      </c>
      <c r="T9" s="221">
        <f>IF($B$81=0,0,(SUMIF($N$6:$N$28,$U9,M$6:M$28)+SUMIF($N$91:$N$118,$U9,M$91:M$118))*$I$83*Poor!$B$81/$B$81)</f>
        <v>2032.2021217743129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0.84557603398533787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0.18682244295632727</v>
      </c>
      <c r="AB9" s="125">
        <f>IF($Y9=0,0,AC9/$Y9)</f>
        <v>0.15442396601466213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3.4118590667583049E-2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3.2734366371120892E-2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3.2734366371120892E-2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0.13093746548448357</v>
      </c>
      <c r="Z10" s="125">
        <f>IF($Y10=0,0,AA10/$Y10)</f>
        <v>0.84557603398533787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0.11071758276446168</v>
      </c>
      <c r="AB10" s="125">
        <f>IF($Y10=0,0,AC10/$Y10)</f>
        <v>0.1544239660146621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2.0219882720021884E-2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3.2734366371120892E-2</v>
      </c>
      <c r="AJ10" s="120">
        <f t="shared" si="14"/>
        <v>6.5468732742241784E-2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32750</v>
      </c>
      <c r="S11" s="221">
        <f>IF($B$81=0,0,(SUMIF($N$6:$N$28,$U11,L$6:L$28)+SUMIF($N$91:$N$118,$U11,L$91:L$118))*$I$83*Poor!$B$81/$B$81)</f>
        <v>32750</v>
      </c>
      <c r="T11" s="221">
        <f>IF($B$81=0,0,(SUMIF($N$6:$N$28,$U11,M$6:M$28)+SUMIF($N$91:$N$118,$U11,M$91:M$118))*$I$83*Poor!$B$81/$B$81)</f>
        <v>32698.904470108908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75600</v>
      </c>
      <c r="S14" s="221">
        <f>IF($B$81=0,0,(SUMIF($N$6:$N$28,$U14,L$6:L$28)+SUMIF($N$91:$N$118,$U14,L$91:L$118))*$I$83*Poor!$B$81/$B$81)</f>
        <v>75600</v>
      </c>
      <c r="T14" s="221">
        <f>IF($B$81=0,0,(SUMIF($N$6:$N$28,$U14,M$6:M$28)+SUMIF($N$91:$N$118,$U14,M$91:M$118))*$I$83*Poor!$B$81/$B$81)</f>
        <v>75600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62700</v>
      </c>
      <c r="S17" s="221">
        <f>IF($B$81=0,0,(SUMIF($N$6:$N$28,$U17,L$6:L$28)+SUMIF($N$91:$N$118,$U17,L$91:L$118))*$I$83*Poor!$B$81/$B$81)</f>
        <v>62700</v>
      </c>
      <c r="T17" s="221">
        <f>IF($B$81=0,0,(SUMIF($N$6:$N$28,$U17,M$6:M$28)+SUMIF($N$91:$N$118,$U17,M$91:M$118))*$I$83*Poor!$B$81/$B$81)</f>
        <v>62700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26040</v>
      </c>
      <c r="S21" s="221">
        <f>IF($B$81=0,0,(SUMIF($N$6:$N$28,$U21,L$6:L$28)+SUMIF($N$91:$N$118,$U21,L$91:L$118))*$I$83*Poor!$B$81/$B$81)</f>
        <v>26040</v>
      </c>
      <c r="T21" s="221">
        <f>IF($B$81=0,0,(SUMIF($N$6:$N$28,$U21,M$6:M$28)+SUMIF($N$91:$N$118,$U21,M$91:M$118))*$I$83*Poor!$B$81/$B$81)</f>
        <v>26040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218520.1227563791</v>
      </c>
      <c r="S23" s="179">
        <f>SUM(S7:S22)</f>
        <v>218520.1227563791</v>
      </c>
      <c r="T23" s="179">
        <f>SUM(T7:T22)</f>
        <v>218323.77188744966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24062.646384067208</v>
      </c>
      <c r="S24" s="41">
        <f>IF($B$81=0,0,(SUM(($B$70*$H$70))+((1-$D$29)*$I$83))*Poor!$B$81/$B$81)</f>
        <v>24062.646384067208</v>
      </c>
      <c r="T24" s="41">
        <f>IF($B$81=0,0,(SUM(($B$70*$H$70))+((1-$D$29)*$I$83))*Poor!$B$81/$B$81)</f>
        <v>24062.646384067208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39641.313050733879</v>
      </c>
      <c r="S25" s="41">
        <f>IF($B$81=0,0,(SUM(($B$70*$H$70),($B$71*$H$71))+((1-$D$29)*$I$83))*Poor!$B$81/$B$81)</f>
        <v>39641.313050733879</v>
      </c>
      <c r="T25" s="41">
        <f>IF($B$81=0,0,(SUM(($B$70*$H$70),($B$71*$H$71))+((1-$D$29)*$I$83))*Poor!$B$81/$B$81)</f>
        <v>39641.313050733879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67385.313050733879</v>
      </c>
      <c r="S26" s="41">
        <f>IF($B$81=0,0,(SUM(($B$70*$H$70),($B$71*$H$71),($B$72*$H$72))+((1-$D$29)*$I$83))*Poor!$B$81/$B$81)</f>
        <v>67385.313050733879</v>
      </c>
      <c r="T26" s="41">
        <f>IF($B$81=0,0,(SUM(($B$70*$H$70),($B$71*$H$71),($B$72*$H$72))+((1-$D$29)*$I$83))*Poor!$B$81/$B$81)</f>
        <v>67385.313050733879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3.3818500994848566E-2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3.3818500994848566E-2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0.13527400397939426</v>
      </c>
      <c r="Z27" s="156">
        <f>Poor!Z27</f>
        <v>0.25</v>
      </c>
      <c r="AA27" s="121">
        <f t="shared" si="16"/>
        <v>3.3818500994848566E-2</v>
      </c>
      <c r="AB27" s="156">
        <f>Poor!AB27</f>
        <v>0.25</v>
      </c>
      <c r="AC27" s="121">
        <f t="shared" si="7"/>
        <v>3.3818500994848566E-2</v>
      </c>
      <c r="AD27" s="156">
        <f>Poor!AD27</f>
        <v>0.25</v>
      </c>
      <c r="AE27" s="121">
        <f t="shared" si="8"/>
        <v>3.3818500994848566E-2</v>
      </c>
      <c r="AF27" s="122">
        <f t="shared" si="10"/>
        <v>0.25</v>
      </c>
      <c r="AG27" s="121">
        <f t="shared" si="11"/>
        <v>3.3818500994848566E-2</v>
      </c>
      <c r="AH27" s="123">
        <f t="shared" si="12"/>
        <v>1</v>
      </c>
      <c r="AI27" s="183">
        <f t="shared" si="13"/>
        <v>3.3818500994848566E-2</v>
      </c>
      <c r="AJ27" s="120">
        <f t="shared" si="14"/>
        <v>3.3818500994848566E-2</v>
      </c>
      <c r="AK27" s="119">
        <f t="shared" si="15"/>
        <v>3.3818500994848566E-2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0.47247581176555969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0.47247581176555969</v>
      </c>
      <c r="N29" s="228"/>
      <c r="P29" s="22"/>
      <c r="V29" s="56"/>
      <c r="W29" s="110"/>
      <c r="X29" s="118"/>
      <c r="Y29" s="183">
        <f t="shared" si="9"/>
        <v>1.8899032470622388</v>
      </c>
      <c r="Z29" s="156">
        <f>Poor!Z29</f>
        <v>0.25</v>
      </c>
      <c r="AA29" s="121">
        <f t="shared" si="16"/>
        <v>0.47247581176555969</v>
      </c>
      <c r="AB29" s="156">
        <f>Poor!AB29</f>
        <v>0.25</v>
      </c>
      <c r="AC29" s="121">
        <f t="shared" si="7"/>
        <v>0.47247581176555969</v>
      </c>
      <c r="AD29" s="156">
        <f>Poor!AD29</f>
        <v>0.25</v>
      </c>
      <c r="AE29" s="121">
        <f t="shared" si="8"/>
        <v>0.47247581176555969</v>
      </c>
      <c r="AF29" s="122">
        <f t="shared" si="10"/>
        <v>0.25</v>
      </c>
      <c r="AG29" s="121">
        <f t="shared" si="11"/>
        <v>0.47247581176555969</v>
      </c>
      <c r="AH29" s="123">
        <f t="shared" si="12"/>
        <v>1</v>
      </c>
      <c r="AI29" s="183">
        <f t="shared" si="13"/>
        <v>0.47247581176555969</v>
      </c>
      <c r="AJ29" s="120">
        <f t="shared" si="14"/>
        <v>0.47247581176555969</v>
      </c>
      <c r="AK29" s="119">
        <f t="shared" si="15"/>
        <v>0.47247581176555969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16.844278019812783</v>
      </c>
      <c r="J30" s="230">
        <f>IF(I$32&lt;=1,I30,1-SUM(J6:J29))</f>
        <v>0.19207816291336655</v>
      </c>
      <c r="K30" s="22">
        <f t="shared" si="4"/>
        <v>0.5065454465753424</v>
      </c>
      <c r="L30" s="22">
        <f>IF(L124=L119,0,IF(K30="",0,(L119-L124)/(B119-B124)*K30))</f>
        <v>0.5065454465753424</v>
      </c>
      <c r="M30" s="175">
        <f t="shared" si="6"/>
        <v>0.19207816291336655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0.76831265165346618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0.4641171285736197</v>
      </c>
      <c r="AC30" s="187">
        <f>IF(AC79*4/$I$83+SUM(AC6:AC29)&lt;1,AC79*4/$I$83,1-SUM(AC6:AC29))</f>
        <v>0.35658706173219046</v>
      </c>
      <c r="AD30" s="122">
        <f>IF($Y30=0,0,AE30/($Y$30))</f>
        <v>0.49744331007298787</v>
      </c>
      <c r="AE30" s="187">
        <f>IF(AE79*4/$I$83+SUM(AE6:AE29)&lt;1,AE79*4/$I$83,1-SUM(AE6:AE29))</f>
        <v>0.38219198860945469</v>
      </c>
      <c r="AF30" s="122">
        <f>IF($Y30=0,0,AG30/($Y$30))</f>
        <v>3.8439561353392132E-2</v>
      </c>
      <c r="AG30" s="187">
        <f>IF(AG79*4/$I$83+SUM(AG6:AG29)&lt;1,AG79*4/$I$83,1-SUM(AG6:AG29))</f>
        <v>2.9533601311820812E-2</v>
      </c>
      <c r="AH30" s="123">
        <f t="shared" si="12"/>
        <v>0.99999999999999967</v>
      </c>
      <c r="AI30" s="183">
        <f t="shared" si="13"/>
        <v>0.19207816291336649</v>
      </c>
      <c r="AJ30" s="120">
        <f t="shared" si="14"/>
        <v>0.17829353086609523</v>
      </c>
      <c r="AK30" s="119">
        <f t="shared" si="15"/>
        <v>0.20586279496063775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-0.3281669291407221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18.336195196930372</v>
      </c>
      <c r="J32" s="17"/>
      <c r="L32" s="22">
        <f>SUM(L6:L30)</f>
        <v>1.3281669291407221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-2.0438211956438669E-2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22350</v>
      </c>
      <c r="J37" s="38">
        <f>J91*I$83</f>
        <v>22350</v>
      </c>
      <c r="K37" s="40">
        <f t="shared" ref="K37:K52" si="28">(B37/B$65)</f>
        <v>0.10407838243101024</v>
      </c>
      <c r="L37" s="22">
        <f t="shared" ref="L37:L52" si="29">(K37*H37)</f>
        <v>0.10407838243101024</v>
      </c>
      <c r="M37" s="24">
        <f t="shared" ref="M37:M52" si="30">J37/B$65</f>
        <v>0.10407838243101024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22350</v>
      </c>
      <c r="AH37" s="123">
        <f>SUM(Z37,AB37,AD37,AF37)</f>
        <v>1</v>
      </c>
      <c r="AI37" s="112">
        <f>SUM(AA37,AC37,AE37,AG37)</f>
        <v>22350</v>
      </c>
      <c r="AJ37" s="148">
        <f>(AA37+AC37)</f>
        <v>0</v>
      </c>
      <c r="AK37" s="147">
        <f>(AE37+AG37)</f>
        <v>22350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10500</v>
      </c>
      <c r="J38" s="38">
        <f t="shared" ref="J38:J64" si="33">J92*I$83</f>
        <v>7948.9044701089033</v>
      </c>
      <c r="K38" s="40">
        <f t="shared" si="28"/>
        <v>3.725400713414237E-2</v>
      </c>
      <c r="L38" s="22">
        <f t="shared" si="29"/>
        <v>3.725400713414237E-2</v>
      </c>
      <c r="M38" s="24">
        <f t="shared" si="30"/>
        <v>3.7016067979756651E-2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7948.9044701089033</v>
      </c>
      <c r="AH38" s="123">
        <f t="shared" ref="AH38:AI58" si="35">SUM(Z38,AB38,AD38,AF38)</f>
        <v>1</v>
      </c>
      <c r="AI38" s="112">
        <f t="shared" si="35"/>
        <v>7948.9044701089033</v>
      </c>
      <c r="AJ38" s="148">
        <f t="shared" ref="AJ38:AJ64" si="36">(AA38+AC38)</f>
        <v>0</v>
      </c>
      <c r="AK38" s="147">
        <f t="shared" ref="AK38:AK64" si="37">(AE38+AG38)</f>
        <v>7948.9044701089033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2400</v>
      </c>
      <c r="J39" s="38">
        <f t="shared" si="33"/>
        <v>2400</v>
      </c>
      <c r="K39" s="40">
        <f t="shared" si="28"/>
        <v>1.1176202140242709E-2</v>
      </c>
      <c r="L39" s="22">
        <f t="shared" si="29"/>
        <v>1.1176202140242709E-2</v>
      </c>
      <c r="M39" s="24">
        <f t="shared" si="30"/>
        <v>1.1176202140242709E-2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0.84557603398533776</v>
      </c>
      <c r="AA39" s="147">
        <f>$J39*Z39</f>
        <v>2029.3824815648106</v>
      </c>
      <c r="AB39" s="122">
        <f>AB8</f>
        <v>0.15442396601466221</v>
      </c>
      <c r="AC39" s="147">
        <f>$J39*AB39</f>
        <v>370.61751843518931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2400</v>
      </c>
      <c r="AJ39" s="148">
        <f t="shared" si="36"/>
        <v>2400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0.84557603398533787</v>
      </c>
      <c r="AA40" s="147">
        <f>$J40*Z40</f>
        <v>0</v>
      </c>
      <c r="AB40" s="122">
        <f>AB9</f>
        <v>0.15442396601466213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3673.5775630431799</v>
      </c>
      <c r="K41" s="40">
        <f t="shared" si="28"/>
        <v>1.6764303210364064E-2</v>
      </c>
      <c r="L41" s="22">
        <f t="shared" si="29"/>
        <v>1.6764303210364064E-2</v>
      </c>
      <c r="M41" s="24">
        <f t="shared" si="30"/>
        <v>1.7106935592679492E-2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3673.5775630431799</v>
      </c>
      <c r="AH41" s="123">
        <f t="shared" si="35"/>
        <v>1</v>
      </c>
      <c r="AI41" s="112">
        <f t="shared" si="35"/>
        <v>3673.5775630431799</v>
      </c>
      <c r="AJ41" s="148">
        <f t="shared" si="36"/>
        <v>0</v>
      </c>
      <c r="AK41" s="147">
        <f t="shared" si="37"/>
        <v>3673.5775630431799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6000</v>
      </c>
      <c r="J42" s="38">
        <f t="shared" si="33"/>
        <v>5999.9999999999991</v>
      </c>
      <c r="K42" s="40">
        <f t="shared" si="28"/>
        <v>2.7940505350606774E-2</v>
      </c>
      <c r="L42" s="22">
        <f t="shared" si="29"/>
        <v>2.7940505350606774E-2</v>
      </c>
      <c r="M42" s="24">
        <f t="shared" si="30"/>
        <v>2.794050535060677E-2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1499.9999999999998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2999.9999999999995</v>
      </c>
      <c r="AF42" s="122">
        <f t="shared" si="31"/>
        <v>0.25</v>
      </c>
      <c r="AG42" s="147">
        <f t="shared" si="34"/>
        <v>1499.9999999999998</v>
      </c>
      <c r="AH42" s="123">
        <f t="shared" si="35"/>
        <v>1</v>
      </c>
      <c r="AI42" s="112">
        <f t="shared" si="35"/>
        <v>5999.9999999999991</v>
      </c>
      <c r="AJ42" s="148">
        <f t="shared" si="36"/>
        <v>1499.9999999999998</v>
      </c>
      <c r="AK42" s="147">
        <f t="shared" si="37"/>
        <v>4499.9999999999991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440.82930756518152</v>
      </c>
      <c r="K43" s="40">
        <f t="shared" si="28"/>
        <v>2.0117163852436878E-3</v>
      </c>
      <c r="L43" s="22">
        <f t="shared" si="29"/>
        <v>2.0117163852436878E-3</v>
      </c>
      <c r="M43" s="24">
        <f t="shared" si="30"/>
        <v>2.0528322711215389E-3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110.20732689129538</v>
      </c>
      <c r="AB43" s="156">
        <f>Poor!AB43</f>
        <v>0.25</v>
      </c>
      <c r="AC43" s="147">
        <f t="shared" si="39"/>
        <v>110.20732689129538</v>
      </c>
      <c r="AD43" s="156">
        <f>Poor!AD43</f>
        <v>0.25</v>
      </c>
      <c r="AE43" s="147">
        <f t="shared" si="40"/>
        <v>110.20732689129538</v>
      </c>
      <c r="AF43" s="122">
        <f t="shared" si="31"/>
        <v>0.25</v>
      </c>
      <c r="AG43" s="147">
        <f t="shared" si="34"/>
        <v>110.20732689129538</v>
      </c>
      <c r="AH43" s="123">
        <f t="shared" si="35"/>
        <v>1</v>
      </c>
      <c r="AI43" s="112">
        <f t="shared" si="35"/>
        <v>440.82930756518152</v>
      </c>
      <c r="AJ43" s="148">
        <f t="shared" si="36"/>
        <v>220.41465378259076</v>
      </c>
      <c r="AK43" s="147">
        <f t="shared" si="37"/>
        <v>220.41465378259076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75600</v>
      </c>
      <c r="J47" s="38">
        <f t="shared" si="33"/>
        <v>75600</v>
      </c>
      <c r="K47" s="40">
        <f t="shared" si="28"/>
        <v>0.35205036741764534</v>
      </c>
      <c r="L47" s="22">
        <f t="shared" si="29"/>
        <v>0.35205036741764534</v>
      </c>
      <c r="M47" s="24">
        <f t="shared" si="30"/>
        <v>0.35205036741764534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18900</v>
      </c>
      <c r="AB47" s="156">
        <f>Poor!AB47</f>
        <v>0.25</v>
      </c>
      <c r="AC47" s="147">
        <f t="shared" si="39"/>
        <v>18900</v>
      </c>
      <c r="AD47" s="156">
        <f>Poor!AD47</f>
        <v>0.25</v>
      </c>
      <c r="AE47" s="147">
        <f t="shared" si="40"/>
        <v>18900</v>
      </c>
      <c r="AF47" s="122">
        <f t="shared" si="31"/>
        <v>0.25</v>
      </c>
      <c r="AG47" s="147">
        <f t="shared" si="34"/>
        <v>18900</v>
      </c>
      <c r="AH47" s="123">
        <f t="shared" si="35"/>
        <v>1</v>
      </c>
      <c r="AI47" s="112">
        <f t="shared" si="35"/>
        <v>75600</v>
      </c>
      <c r="AJ47" s="148">
        <f t="shared" si="36"/>
        <v>37800</v>
      </c>
      <c r="AK47" s="147">
        <f t="shared" si="37"/>
        <v>37800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62700</v>
      </c>
      <c r="J48" s="38">
        <f t="shared" si="33"/>
        <v>62700</v>
      </c>
      <c r="K48" s="40">
        <f t="shared" si="28"/>
        <v>0.29197828091384082</v>
      </c>
      <c r="L48" s="22">
        <f t="shared" si="29"/>
        <v>0.29197828091384082</v>
      </c>
      <c r="M48" s="24">
        <f t="shared" si="30"/>
        <v>0.29197828091384082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15675</v>
      </c>
      <c r="AB48" s="156">
        <f>Poor!AB48</f>
        <v>0.25</v>
      </c>
      <c r="AC48" s="147">
        <f t="shared" si="39"/>
        <v>15675</v>
      </c>
      <c r="AD48" s="156">
        <f>Poor!AD48</f>
        <v>0.25</v>
      </c>
      <c r="AE48" s="147">
        <f t="shared" si="40"/>
        <v>15675</v>
      </c>
      <c r="AF48" s="122">
        <f t="shared" si="31"/>
        <v>0.25</v>
      </c>
      <c r="AG48" s="147">
        <f t="shared" si="34"/>
        <v>15675</v>
      </c>
      <c r="AH48" s="123">
        <f t="shared" si="35"/>
        <v>1</v>
      </c>
      <c r="AI48" s="112">
        <f t="shared" si="35"/>
        <v>62700</v>
      </c>
      <c r="AJ48" s="148">
        <f t="shared" si="36"/>
        <v>31350</v>
      </c>
      <c r="AK48" s="147">
        <f t="shared" si="37"/>
        <v>31350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7620</v>
      </c>
      <c r="J49" s="38">
        <f t="shared" si="33"/>
        <v>7620</v>
      </c>
      <c r="K49" s="40">
        <f t="shared" si="28"/>
        <v>3.5484441795270605E-2</v>
      </c>
      <c r="L49" s="22">
        <f t="shared" si="29"/>
        <v>3.5484441795270605E-2</v>
      </c>
      <c r="M49" s="24">
        <f t="shared" si="30"/>
        <v>3.5484441795270605E-2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1905</v>
      </c>
      <c r="AB49" s="156">
        <f>Poor!AB49</f>
        <v>0.25</v>
      </c>
      <c r="AC49" s="147">
        <f t="shared" si="39"/>
        <v>1905</v>
      </c>
      <c r="AD49" s="156">
        <f>Poor!AD49</f>
        <v>0.25</v>
      </c>
      <c r="AE49" s="147">
        <f t="shared" si="40"/>
        <v>1905</v>
      </c>
      <c r="AF49" s="122">
        <f t="shared" si="31"/>
        <v>0.25</v>
      </c>
      <c r="AG49" s="147">
        <f t="shared" si="34"/>
        <v>1905</v>
      </c>
      <c r="AH49" s="123">
        <f t="shared" si="35"/>
        <v>1</v>
      </c>
      <c r="AI49" s="112">
        <f t="shared" si="35"/>
        <v>7620</v>
      </c>
      <c r="AJ49" s="148">
        <f t="shared" si="36"/>
        <v>3810</v>
      </c>
      <c r="AK49" s="147">
        <f t="shared" si="37"/>
        <v>3810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9000</v>
      </c>
      <c r="J52" s="38">
        <f t="shared" si="33"/>
        <v>9000</v>
      </c>
      <c r="K52" s="40">
        <f t="shared" si="28"/>
        <v>4.1910758025910162E-2</v>
      </c>
      <c r="L52" s="22">
        <f t="shared" si="29"/>
        <v>4.1910758025910162E-2</v>
      </c>
      <c r="M52" s="24">
        <f t="shared" si="30"/>
        <v>4.1910758025910162E-2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2250</v>
      </c>
      <c r="AB52" s="156">
        <f>Poor!AB57</f>
        <v>0.25</v>
      </c>
      <c r="AC52" s="147">
        <f t="shared" si="39"/>
        <v>2250</v>
      </c>
      <c r="AD52" s="156">
        <f>Poor!AD57</f>
        <v>0.25</v>
      </c>
      <c r="AE52" s="147">
        <f t="shared" si="40"/>
        <v>2250</v>
      </c>
      <c r="AF52" s="122">
        <f t="shared" si="31"/>
        <v>0.25</v>
      </c>
      <c r="AG52" s="147">
        <f t="shared" si="34"/>
        <v>2250</v>
      </c>
      <c r="AH52" s="123">
        <f t="shared" si="35"/>
        <v>1</v>
      </c>
      <c r="AI52" s="112">
        <f t="shared" si="35"/>
        <v>9000</v>
      </c>
      <c r="AJ52" s="148">
        <f t="shared" si="36"/>
        <v>4500</v>
      </c>
      <c r="AK52" s="147">
        <f t="shared" si="37"/>
        <v>4500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213210</v>
      </c>
      <c r="J65" s="39">
        <f>SUM(J37:J64)</f>
        <v>214773.31134071725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1.0001458091138078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46629.589808456105</v>
      </c>
      <c r="AB65" s="137"/>
      <c r="AC65" s="153">
        <f>SUM(AC37:AC64)</f>
        <v>43470.824845326482</v>
      </c>
      <c r="AD65" s="137"/>
      <c r="AE65" s="153">
        <f>SUM(AE37:AE64)</f>
        <v>46100.207326891294</v>
      </c>
      <c r="AF65" s="137"/>
      <c r="AG65" s="153">
        <f>SUM(AG37:AG64)</f>
        <v>78572.689360043383</v>
      </c>
      <c r="AH65" s="137"/>
      <c r="AI65" s="153">
        <f>SUM(AI37:AI64)</f>
        <v>214773.31134071725</v>
      </c>
      <c r="AJ65" s="153">
        <f>SUM(AJ37:AJ64)</f>
        <v>90100.414653782587</v>
      </c>
      <c r="AK65" s="153">
        <f>SUM(AK37:AK64)</f>
        <v>124672.89668693466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14935.838246595322</v>
      </c>
      <c r="J70" s="51">
        <f>J124*I$83</f>
        <v>14935.838246595322</v>
      </c>
      <c r="K70" s="40">
        <f>B70/B$76</f>
        <v>6.9552478074132312E-2</v>
      </c>
      <c r="L70" s="22">
        <f>(L124*G$37*F$9/F$7)/B$130</f>
        <v>6.9552478074132326E-2</v>
      </c>
      <c r="M70" s="24">
        <f>J70/B$76</f>
        <v>6.9552478074132312E-2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3733.9595616488305</v>
      </c>
      <c r="AB70" s="156">
        <f>Poor!AB70</f>
        <v>0.25</v>
      </c>
      <c r="AC70" s="147">
        <f>$J70*AB70</f>
        <v>3733.9595616488305</v>
      </c>
      <c r="AD70" s="156">
        <f>Poor!AD70</f>
        <v>0.25</v>
      </c>
      <c r="AE70" s="147">
        <f>$J70*AD70</f>
        <v>3733.9595616488305</v>
      </c>
      <c r="AF70" s="156">
        <f>Poor!AF70</f>
        <v>0.25</v>
      </c>
      <c r="AG70" s="147">
        <f>$J70*AF70</f>
        <v>3733.9595616488305</v>
      </c>
      <c r="AH70" s="155">
        <f>SUM(Z70,AB70,AD70,AF70)</f>
        <v>1</v>
      </c>
      <c r="AI70" s="147">
        <f>SUM(AA70,AC70,AE70,AG70)</f>
        <v>14935.838246595322</v>
      </c>
      <c r="AJ70" s="148">
        <f>(AA70+AC70)</f>
        <v>7467.9191232976609</v>
      </c>
      <c r="AK70" s="147">
        <f>(AE70+AG70)</f>
        <v>7467.9191232976609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11200</v>
      </c>
      <c r="K73" s="40">
        <f>B73/B$76</f>
        <v>5.2155609987799313E-2</v>
      </c>
      <c r="L73" s="22">
        <f>(L127*G$37*F$9/F$7)/B$130</f>
        <v>5.215560998779932E-2</v>
      </c>
      <c r="M73" s="24">
        <f>J73/B$76</f>
        <v>5.2155609987799313E-2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198274.16175340468</v>
      </c>
      <c r="J74" s="51">
        <f>J128*I$83</f>
        <v>2260.9539392537849</v>
      </c>
      <c r="K74" s="40">
        <f>B74/B$76</f>
        <v>2.7766116637823381E-2</v>
      </c>
      <c r="L74" s="22">
        <f>(L128*G$37*F$9/F$7)/B$130</f>
        <v>2.7766116637823392E-2</v>
      </c>
      <c r="M74" s="24">
        <f>J74/B$76</f>
        <v>1.0528699272865974E-2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1049.3474501236808</v>
      </c>
      <c r="AD74" s="156"/>
      <c r="AE74" s="147">
        <f>AE30*$I$83/4</f>
        <v>1124.6964114649638</v>
      </c>
      <c r="AF74" s="156"/>
      <c r="AG74" s="147">
        <f>AG30*$I$83/4</f>
        <v>86.910077665139497</v>
      </c>
      <c r="AH74" s="155"/>
      <c r="AI74" s="147">
        <f>SUM(AA74,AC74,AE74,AG74)</f>
        <v>2260.953939253784</v>
      </c>
      <c r="AJ74" s="148">
        <f>(AA74+AC74)</f>
        <v>1049.3474501236808</v>
      </c>
      <c r="AK74" s="147">
        <f>(AE74+AG74)</f>
        <v>1211.6064891301032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143053.85248820146</v>
      </c>
      <c r="K75" s="40">
        <f>B75/B$76</f>
        <v>0.64878292866648568</v>
      </c>
      <c r="L75" s="22">
        <f>(L129*G$37*F$9/F$7)/B$130</f>
        <v>0.64878292866648601</v>
      </c>
      <c r="M75" s="24">
        <f>J75/B$76</f>
        <v>0.6661661551452509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42895.630246807275</v>
      </c>
      <c r="AB75" s="158"/>
      <c r="AC75" s="149">
        <f>AA75+AC65-SUM(AC70,AC74)</f>
        <v>81583.148080361236</v>
      </c>
      <c r="AD75" s="158"/>
      <c r="AE75" s="149">
        <f>AC75+AE65-SUM(AE70,AE74)</f>
        <v>122824.69943413873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197576.51915486815</v>
      </c>
      <c r="AJ75" s="151">
        <f>AJ76-SUM(AJ70,AJ74)</f>
        <v>81583.14808036125</v>
      </c>
      <c r="AK75" s="149">
        <f>AJ75+AK76-SUM(AK70,AK74)</f>
        <v>197576.51915486818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213210</v>
      </c>
      <c r="J76" s="51">
        <f>J130*I$83</f>
        <v>214773.31134071725</v>
      </c>
      <c r="K76" s="40">
        <f>SUM(K70:K75)</f>
        <v>0.79825713336624071</v>
      </c>
      <c r="L76" s="22">
        <f>SUM(L70:L75)</f>
        <v>0.79825713336624105</v>
      </c>
      <c r="M76" s="24">
        <f>SUM(M70:M75)</f>
        <v>0.79840294248004851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46629.589808456105</v>
      </c>
      <c r="AB76" s="137"/>
      <c r="AC76" s="153">
        <f>AC65</f>
        <v>43470.824845326482</v>
      </c>
      <c r="AD76" s="137"/>
      <c r="AE76" s="153">
        <f>AE65</f>
        <v>46100.207326891294</v>
      </c>
      <c r="AF76" s="137"/>
      <c r="AG76" s="153">
        <f>AG65</f>
        <v>78572.689360043383</v>
      </c>
      <c r="AH76" s="137"/>
      <c r="AI76" s="153">
        <f>SUM(AA76,AC76,AE76,AG76)</f>
        <v>214773.31134071725</v>
      </c>
      <c r="AJ76" s="154">
        <f>SUM(AA76,AC76)</f>
        <v>90100.414653782587</v>
      </c>
      <c r="AK76" s="154">
        <f>SUM(AE76,AG76)</f>
        <v>124672.89668693468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15578.666666666682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42895.630246807275</v>
      </c>
      <c r="AD78" s="112"/>
      <c r="AE78" s="112">
        <f>AC75</f>
        <v>81583.148080361236</v>
      </c>
      <c r="AF78" s="112"/>
      <c r="AG78" s="112">
        <f>AE75</f>
        <v>122824.69943413873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42895.630246807275</v>
      </c>
      <c r="AB79" s="112"/>
      <c r="AC79" s="112">
        <f>AA79-AA74+AC65-AC70</f>
        <v>82632.495530484914</v>
      </c>
      <c r="AD79" s="112"/>
      <c r="AE79" s="112">
        <f>AC79-AC74+AE65-AE70</f>
        <v>123949.39584560369</v>
      </c>
      <c r="AF79" s="112"/>
      <c r="AG79" s="112">
        <f>AE79-AE74+AG65-AG70</f>
        <v>197663.42923253326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11771.009806427335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2942.7524516068338</v>
      </c>
      <c r="AB83" s="112"/>
      <c r="AC83" s="165">
        <f>$I$83*AB82/4</f>
        <v>2942.7524516068338</v>
      </c>
      <c r="AD83" s="112"/>
      <c r="AE83" s="165">
        <f>$I$83*AD82/4</f>
        <v>2942.7524516068338</v>
      </c>
      <c r="AF83" s="112"/>
      <c r="AG83" s="165">
        <f>$I$83*AF82/4</f>
        <v>2942.7524516068338</v>
      </c>
      <c r="AH83" s="165">
        <f>SUM(AA83,AC83,AE83,AG83)</f>
        <v>11771.009806427335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24062.646384067208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1</v>
      </c>
      <c r="I91" s="22">
        <f t="shared" ref="I91" si="52">(D91*H91)</f>
        <v>1.8987325953798975</v>
      </c>
      <c r="J91" s="24">
        <f>IF(I$32&lt;=1+I$131,I91,L91+J$33*(I91-L91))</f>
        <v>1.8987325953798975</v>
      </c>
      <c r="K91" s="22">
        <f t="shared" ref="K91" si="53">(B91)</f>
        <v>1.8987325953798975</v>
      </c>
      <c r="L91" s="22">
        <f t="shared" ref="L91" si="54">(K91*H91)</f>
        <v>1.8987325953798975</v>
      </c>
      <c r="M91" s="226">
        <f t="shared" si="50"/>
        <v>1.8987325953798975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1</v>
      </c>
      <c r="I92" s="22">
        <f t="shared" ref="I92:I118" si="59">(D92*H92)</f>
        <v>0.8920220246751196</v>
      </c>
      <c r="J92" s="24">
        <f t="shared" ref="J92:J118" si="60">IF(I$32&lt;=1+I$131,I92,L92+J$33*(I92-L92))</f>
        <v>0.6752950342262527</v>
      </c>
      <c r="K92" s="22">
        <f t="shared" ref="K92:K118" si="61">(B92)</f>
        <v>0.67963582832390068</v>
      </c>
      <c r="L92" s="22">
        <f t="shared" ref="L92:L118" si="62">(K92*H92)</f>
        <v>0.67963582832390068</v>
      </c>
      <c r="M92" s="226">
        <f t="shared" ref="M92:M118" si="63">(J92)</f>
        <v>0.6752950342262527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1</v>
      </c>
      <c r="I93" s="22">
        <f t="shared" si="59"/>
        <v>0.2038907484971702</v>
      </c>
      <c r="J93" s="24">
        <f t="shared" si="60"/>
        <v>0.2038907484971702</v>
      </c>
      <c r="K93" s="22">
        <f t="shared" si="61"/>
        <v>0.2038907484971702</v>
      </c>
      <c r="L93" s="22">
        <f t="shared" si="62"/>
        <v>0.2038907484971702</v>
      </c>
      <c r="M93" s="226">
        <f t="shared" si="63"/>
        <v>0.2038907484971702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0.3120868662463685</v>
      </c>
      <c r="K95" s="22">
        <f t="shared" si="61"/>
        <v>0.30583612274575533</v>
      </c>
      <c r="L95" s="22">
        <f t="shared" si="62"/>
        <v>0.30583612274575533</v>
      </c>
      <c r="M95" s="226">
        <f t="shared" si="63"/>
        <v>0.3120868662463685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1</v>
      </c>
      <c r="I96" s="22">
        <f t="shared" si="59"/>
        <v>0.50972687124292548</v>
      </c>
      <c r="J96" s="24">
        <f t="shared" si="60"/>
        <v>0.50972687124292548</v>
      </c>
      <c r="K96" s="22">
        <f t="shared" si="61"/>
        <v>0.50972687124292548</v>
      </c>
      <c r="L96" s="22">
        <f t="shared" si="62"/>
        <v>0.50972687124292548</v>
      </c>
      <c r="M96" s="226">
        <f t="shared" si="63"/>
        <v>0.50972687124292548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3.7450423949564215E-2</v>
      </c>
      <c r="K97" s="22">
        <f t="shared" si="61"/>
        <v>3.6700334729490636E-2</v>
      </c>
      <c r="L97" s="22">
        <f t="shared" si="62"/>
        <v>3.6700334729490636E-2</v>
      </c>
      <c r="M97" s="226">
        <f t="shared" si="63"/>
        <v>3.7450423949564215E-2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1</v>
      </c>
      <c r="I101" s="22">
        <f t="shared" si="59"/>
        <v>6.4225585776608618</v>
      </c>
      <c r="J101" s="24">
        <f t="shared" si="60"/>
        <v>6.4225585776608618</v>
      </c>
      <c r="K101" s="22">
        <f t="shared" si="61"/>
        <v>6.4225585776608618</v>
      </c>
      <c r="L101" s="22">
        <f t="shared" si="62"/>
        <v>6.4225585776608618</v>
      </c>
      <c r="M101" s="226">
        <f t="shared" si="63"/>
        <v>6.4225585776608618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1</v>
      </c>
      <c r="I102" s="22">
        <f t="shared" si="59"/>
        <v>5.3266458044885718</v>
      </c>
      <c r="J102" s="24">
        <f t="shared" si="60"/>
        <v>5.3266458044885718</v>
      </c>
      <c r="K102" s="22">
        <f t="shared" si="61"/>
        <v>5.3266458044885718</v>
      </c>
      <c r="L102" s="22">
        <f t="shared" si="62"/>
        <v>5.3266458044885718</v>
      </c>
      <c r="M102" s="226">
        <f t="shared" si="63"/>
        <v>5.3266458044885718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1</v>
      </c>
      <c r="I103" s="22">
        <f t="shared" si="59"/>
        <v>0.64735312647851539</v>
      </c>
      <c r="J103" s="24">
        <f t="shared" si="60"/>
        <v>0.64735312647851539</v>
      </c>
      <c r="K103" s="22">
        <f t="shared" si="61"/>
        <v>0.64735312647851539</v>
      </c>
      <c r="L103" s="22">
        <f t="shared" si="62"/>
        <v>0.64735312647851539</v>
      </c>
      <c r="M103" s="226">
        <f t="shared" si="63"/>
        <v>0.64735312647851539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1</v>
      </c>
      <c r="I105" s="22">
        <f t="shared" si="59"/>
        <v>1.4476243143299086</v>
      </c>
      <c r="J105" s="24">
        <f t="shared" si="60"/>
        <v>1.4476243143299086</v>
      </c>
      <c r="K105" s="22">
        <f t="shared" si="61"/>
        <v>1.4476243143299086</v>
      </c>
      <c r="L105" s="22">
        <f t="shared" si="62"/>
        <v>1.4476243143299086</v>
      </c>
      <c r="M105" s="226">
        <f t="shared" si="63"/>
        <v>1.4476243143299086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1</v>
      </c>
      <c r="I106" s="22">
        <f t="shared" si="59"/>
        <v>0.76459030686438834</v>
      </c>
      <c r="J106" s="24">
        <f t="shared" si="60"/>
        <v>0.76459030686438834</v>
      </c>
      <c r="K106" s="22">
        <f t="shared" si="61"/>
        <v>0.76459030686438834</v>
      </c>
      <c r="L106" s="22">
        <f t="shared" si="62"/>
        <v>0.76459030686438834</v>
      </c>
      <c r="M106" s="226">
        <f t="shared" si="63"/>
        <v>0.76459030686438834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18.113144369617359</v>
      </c>
      <c r="J119" s="24">
        <f>SUM(J91:J118)</f>
        <v>18.245954669364423</v>
      </c>
      <c r="K119" s="22">
        <f>SUM(K91:K118)</f>
        <v>18.243294630741381</v>
      </c>
      <c r="L119" s="22">
        <f>SUM(L91:L118)</f>
        <v>18.243294630741381</v>
      </c>
      <c r="M119" s="57">
        <f t="shared" si="50"/>
        <v>18.245954669364423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1.268866349804576</v>
      </c>
      <c r="J124" s="236">
        <f>IF(SUMPRODUCT($B$124:$B124,$H$124:$H124)&lt;J$119,($B124*$H124),J$119)</f>
        <v>1.268866349804576</v>
      </c>
      <c r="K124" s="22">
        <f>(B124)</f>
        <v>1.268866349804576</v>
      </c>
      <c r="L124" s="29">
        <f>IF(SUMPRODUCT($B$124:$B124,$H$124:$H124)&lt;L$119,($B124*$H124),L$119)</f>
        <v>1.268866349804576</v>
      </c>
      <c r="M124" s="57">
        <f t="shared" si="90"/>
        <v>1.268866349804576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1.3234775030227428</v>
      </c>
      <c r="J125" s="236">
        <f>IF(SUMPRODUCT($B$124:$B125,$H$124:$H125)&lt;J$119,($B125*$H125),IF(SUMPRODUCT($B$124:$B124,$H$124:$H124)&lt;J$119,J$119-SUMPRODUCT($B$124:$B124,$H$124:$H124),0))</f>
        <v>1.3234775030227428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1.3234775030227428</v>
      </c>
      <c r="M125" s="57">
        <f t="shared" ref="M125:M126" si="92">(J125)</f>
        <v>1.3234775030227428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2.3569770526272875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2.3569770526272875</v>
      </c>
      <c r="M126" s="57">
        <f t="shared" si="92"/>
        <v>2.3569770526272875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0.95149015965346095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0.95149015965346095</v>
      </c>
      <c r="M127" s="57">
        <f t="shared" si="90"/>
        <v>0.95149015965346095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16.844278019812783</v>
      </c>
      <c r="J128" s="227">
        <f>(J30)</f>
        <v>0.19207816291336655</v>
      </c>
      <c r="K128" s="22">
        <f>(B128)</f>
        <v>0.5065454465753424</v>
      </c>
      <c r="L128" s="22">
        <f>IF(L124=L119,0,(L119-L124)/(B119-B124)*K128)</f>
        <v>0.5065454465753424</v>
      </c>
      <c r="M128" s="57">
        <f t="shared" si="90"/>
        <v>0.19207816291336655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12.153065441342989</v>
      </c>
      <c r="K129" s="29">
        <f>(B129)</f>
        <v>11.835938119057971</v>
      </c>
      <c r="L129" s="60">
        <f>IF(SUM(L124:L128)&gt;L130,0,L130-SUM(L124:L128))</f>
        <v>11.835938119057973</v>
      </c>
      <c r="M129" s="57">
        <f t="shared" si="90"/>
        <v>12.153065441342989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18.113144369617359</v>
      </c>
      <c r="J130" s="227">
        <f>(J119)</f>
        <v>18.245954669364423</v>
      </c>
      <c r="K130" s="22">
        <f>(B130)</f>
        <v>18.243294630741381</v>
      </c>
      <c r="L130" s="22">
        <f>(L119)</f>
        <v>18.243294630741381</v>
      </c>
      <c r="M130" s="57">
        <f t="shared" si="90"/>
        <v>18.245954669364423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1.3234775030227439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5" priority="148" operator="equal">
      <formula>16</formula>
    </cfRule>
    <cfRule type="cellIs" dxfId="134" priority="149" operator="equal">
      <formula>15</formula>
    </cfRule>
    <cfRule type="cellIs" dxfId="133" priority="150" operator="equal">
      <formula>14</formula>
    </cfRule>
    <cfRule type="cellIs" dxfId="132" priority="151" operator="equal">
      <formula>13</formula>
    </cfRule>
    <cfRule type="cellIs" dxfId="131" priority="152" operator="equal">
      <formula>12</formula>
    </cfRule>
    <cfRule type="cellIs" dxfId="130" priority="153" operator="equal">
      <formula>11</formula>
    </cfRule>
    <cfRule type="cellIs" dxfId="129" priority="154" operator="equal">
      <formula>10</formula>
    </cfRule>
    <cfRule type="cellIs" dxfId="128" priority="155" operator="equal">
      <formula>9</formula>
    </cfRule>
    <cfRule type="cellIs" dxfId="127" priority="156" operator="equal">
      <formula>8</formula>
    </cfRule>
    <cfRule type="cellIs" dxfId="126" priority="157" operator="equal">
      <formula>7</formula>
    </cfRule>
    <cfRule type="cellIs" dxfId="125" priority="158" operator="equal">
      <formula>6</formula>
    </cfRule>
    <cfRule type="cellIs" dxfId="124" priority="159" operator="equal">
      <formula>5</formula>
    </cfRule>
    <cfRule type="cellIs" dxfId="123" priority="160" operator="equal">
      <formula>4</formula>
    </cfRule>
    <cfRule type="cellIs" dxfId="122" priority="161" operator="equal">
      <formula>3</formula>
    </cfRule>
    <cfRule type="cellIs" dxfId="121" priority="162" operator="equal">
      <formula>2</formula>
    </cfRule>
    <cfRule type="cellIs" dxfId="120" priority="163" operator="equal">
      <formula>1</formula>
    </cfRule>
  </conditionalFormatting>
  <conditionalFormatting sqref="N29">
    <cfRule type="cellIs" dxfId="119" priority="132" operator="equal">
      <formula>16</formula>
    </cfRule>
    <cfRule type="cellIs" dxfId="118" priority="133" operator="equal">
      <formula>15</formula>
    </cfRule>
    <cfRule type="cellIs" dxfId="117" priority="134" operator="equal">
      <formula>14</formula>
    </cfRule>
    <cfRule type="cellIs" dxfId="116" priority="135" operator="equal">
      <formula>13</formula>
    </cfRule>
    <cfRule type="cellIs" dxfId="115" priority="136" operator="equal">
      <formula>12</formula>
    </cfRule>
    <cfRule type="cellIs" dxfId="114" priority="137" operator="equal">
      <formula>11</formula>
    </cfRule>
    <cfRule type="cellIs" dxfId="113" priority="138" operator="equal">
      <formula>10</formula>
    </cfRule>
    <cfRule type="cellIs" dxfId="112" priority="139" operator="equal">
      <formula>9</formula>
    </cfRule>
    <cfRule type="cellIs" dxfId="111" priority="140" operator="equal">
      <formula>8</formula>
    </cfRule>
    <cfRule type="cellIs" dxfId="110" priority="141" operator="equal">
      <formula>7</formula>
    </cfRule>
    <cfRule type="cellIs" dxfId="109" priority="142" operator="equal">
      <formula>6</formula>
    </cfRule>
    <cfRule type="cellIs" dxfId="108" priority="143" operator="equal">
      <formula>5</formula>
    </cfRule>
    <cfRule type="cellIs" dxfId="107" priority="144" operator="equal">
      <formula>4</formula>
    </cfRule>
    <cfRule type="cellIs" dxfId="106" priority="145" operator="equal">
      <formula>3</formula>
    </cfRule>
    <cfRule type="cellIs" dxfId="105" priority="146" operator="equal">
      <formula>2</formula>
    </cfRule>
    <cfRule type="cellIs" dxfId="104" priority="147" operator="equal">
      <formula>1</formula>
    </cfRule>
  </conditionalFormatting>
  <conditionalFormatting sqref="N113:N118">
    <cfRule type="cellIs" dxfId="103" priority="84" operator="equal">
      <formula>16</formula>
    </cfRule>
    <cfRule type="cellIs" dxfId="102" priority="85" operator="equal">
      <formula>15</formula>
    </cfRule>
    <cfRule type="cellIs" dxfId="101" priority="86" operator="equal">
      <formula>14</formula>
    </cfRule>
    <cfRule type="cellIs" dxfId="100" priority="87" operator="equal">
      <formula>13</formula>
    </cfRule>
    <cfRule type="cellIs" dxfId="99" priority="88" operator="equal">
      <formula>12</formula>
    </cfRule>
    <cfRule type="cellIs" dxfId="98" priority="89" operator="equal">
      <formula>11</formula>
    </cfRule>
    <cfRule type="cellIs" dxfId="97" priority="90" operator="equal">
      <formula>10</formula>
    </cfRule>
    <cfRule type="cellIs" dxfId="96" priority="91" operator="equal">
      <formula>9</formula>
    </cfRule>
    <cfRule type="cellIs" dxfId="95" priority="92" operator="equal">
      <formula>8</formula>
    </cfRule>
    <cfRule type="cellIs" dxfId="94" priority="93" operator="equal">
      <formula>7</formula>
    </cfRule>
    <cfRule type="cellIs" dxfId="93" priority="94" operator="equal">
      <formula>6</formula>
    </cfRule>
    <cfRule type="cellIs" dxfId="92" priority="95" operator="equal">
      <formula>5</formula>
    </cfRule>
    <cfRule type="cellIs" dxfId="91" priority="96" operator="equal">
      <formula>4</formula>
    </cfRule>
    <cfRule type="cellIs" dxfId="90" priority="97" operator="equal">
      <formula>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N6:N28">
    <cfRule type="cellIs" dxfId="87" priority="68" operator="equal">
      <formula>16</formula>
    </cfRule>
    <cfRule type="cellIs" dxfId="86" priority="69" operator="equal">
      <formula>15</formula>
    </cfRule>
    <cfRule type="cellIs" dxfId="85" priority="70" operator="equal">
      <formula>14</formula>
    </cfRule>
    <cfRule type="cellIs" dxfId="84" priority="71" operator="equal">
      <formula>13</formula>
    </cfRule>
    <cfRule type="cellIs" dxfId="83" priority="72" operator="equal">
      <formula>12</formula>
    </cfRule>
    <cfRule type="cellIs" dxfId="82" priority="73" operator="equal">
      <formula>11</formula>
    </cfRule>
    <cfRule type="cellIs" dxfId="81" priority="74" operator="equal">
      <formula>10</formula>
    </cfRule>
    <cfRule type="cellIs" dxfId="80" priority="75" operator="equal">
      <formula>9</formula>
    </cfRule>
    <cfRule type="cellIs" dxfId="79" priority="76" operator="equal">
      <formula>8</formula>
    </cfRule>
    <cfRule type="cellIs" dxfId="78" priority="77" operator="equal">
      <formula>7</formula>
    </cfRule>
    <cfRule type="cellIs" dxfId="77" priority="78" operator="equal">
      <formula>6</formula>
    </cfRule>
    <cfRule type="cellIs" dxfId="76" priority="79" operator="equal">
      <formula>5</formula>
    </cfRule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  <cfRule type="cellIs" dxfId="72" priority="83" operator="equal">
      <formula>1</formula>
    </cfRule>
  </conditionalFormatting>
  <conditionalFormatting sqref="N112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91:N104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105:N111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ZAKHC: 59208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984.25445590616596</v>
      </c>
      <c r="C72" s="109">
        <f>Poor!R7</f>
        <v>2704.266735645449</v>
      </c>
      <c r="D72" s="109">
        <f>Middle!R7</f>
        <v>2492.8571902326798</v>
      </c>
      <c r="E72" s="109">
        <f>Rich!R7</f>
        <v>1745.9206346047977</v>
      </c>
      <c r="F72" s="109">
        <f>V.Poor!T7</f>
        <v>984.25445590616596</v>
      </c>
      <c r="G72" s="109">
        <f>Poor!T7</f>
        <v>2725.0640931024382</v>
      </c>
      <c r="H72" s="109">
        <f>Middle!T7</f>
        <v>1815.3044448641297</v>
      </c>
      <c r="I72" s="109">
        <f>Rich!T7</f>
        <v>1518.2584249580839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1659.9999999999998</v>
      </c>
      <c r="D73" s="109">
        <f>Middle!R8</f>
        <v>25314.285714285714</v>
      </c>
      <c r="E73" s="109">
        <f>Rich!R8</f>
        <v>10032</v>
      </c>
      <c r="F73" s="109">
        <f>V.Poor!T8</f>
        <v>0</v>
      </c>
      <c r="G73" s="109">
        <f>Poor!T8</f>
        <v>1647.0908259318742</v>
      </c>
      <c r="H73" s="109">
        <f>Middle!T8</f>
        <v>25640.283203246854</v>
      </c>
      <c r="I73" s="109">
        <f>Rich!T8</f>
        <v>10114.40687060836</v>
      </c>
    </row>
    <row r="74" spans="1:9">
      <c r="A74" t="str">
        <f>V.Poor!Q9</f>
        <v>Animal products consumed</v>
      </c>
      <c r="B74" s="109">
        <f>V.Poor!R9</f>
        <v>119.18500810595445</v>
      </c>
      <c r="C74" s="109">
        <f>Poor!R9</f>
        <v>570.43548525155074</v>
      </c>
      <c r="D74" s="109">
        <f>Middle!R9</f>
        <v>1656.3641471326373</v>
      </c>
      <c r="E74" s="109">
        <f>Rich!R9</f>
        <v>2032.2021217743129</v>
      </c>
      <c r="F74" s="109">
        <f>V.Poor!T9</f>
        <v>119.18500810595445</v>
      </c>
      <c r="G74" s="109">
        <f>Poor!T9</f>
        <v>570.43548525155074</v>
      </c>
      <c r="H74" s="109">
        <f>Middle!T9</f>
        <v>1656.3641471326373</v>
      </c>
      <c r="I74" s="109">
        <f>Rich!T9</f>
        <v>2032.2021217743129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1285.7142857142858</v>
      </c>
      <c r="C76" s="109">
        <f>Poor!R11</f>
        <v>9750</v>
      </c>
      <c r="D76" s="109">
        <f>Middle!R11</f>
        <v>28457.142857142851</v>
      </c>
      <c r="E76" s="109">
        <f>Rich!R11</f>
        <v>32750</v>
      </c>
      <c r="F76" s="109">
        <f>V.Poor!T11</f>
        <v>1285.7142857142858</v>
      </c>
      <c r="G76" s="109">
        <f>Poor!T11</f>
        <v>9548.2941551855329</v>
      </c>
      <c r="H76" s="109">
        <f>Middle!T11</f>
        <v>28191.022457990901</v>
      </c>
      <c r="I76" s="109">
        <f>Rich!T11</f>
        <v>32698.904470108908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7428.5714285714284</v>
      </c>
      <c r="C78" s="109">
        <f>Poor!R13</f>
        <v>4960</v>
      </c>
      <c r="D78" s="109">
        <f>Middle!R13</f>
        <v>21942.857142857141</v>
      </c>
      <c r="E78" s="109">
        <f>Rich!R13</f>
        <v>0</v>
      </c>
      <c r="F78" s="109">
        <f>V.Poor!T13</f>
        <v>7428.5714285714284</v>
      </c>
      <c r="G78" s="109">
        <f>Poor!T13</f>
        <v>4960</v>
      </c>
      <c r="H78" s="109">
        <f>Middle!T13</f>
        <v>21942.857142857141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75600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75600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14916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14916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8708.5714285714294</v>
      </c>
      <c r="E82" s="109">
        <f>Rich!R17</f>
        <v>62700</v>
      </c>
      <c r="F82" s="109">
        <f>V.Poor!T17</f>
        <v>0</v>
      </c>
      <c r="G82" s="109">
        <f>Poor!T17</f>
        <v>0</v>
      </c>
      <c r="H82" s="109">
        <f>Middle!T17</f>
        <v>8708.5714285714294</v>
      </c>
      <c r="I82" s="109">
        <f>Rich!T17</f>
        <v>62700</v>
      </c>
    </row>
    <row r="83" spans="1:9">
      <c r="A83" t="str">
        <f>V.Poor!Q18</f>
        <v>Food transfer - official</v>
      </c>
      <c r="B83" s="109">
        <f>V.Poor!R18</f>
        <v>1401.3106912413493</v>
      </c>
      <c r="C83" s="109">
        <f>Poor!R18</f>
        <v>1401.3106912413493</v>
      </c>
      <c r="D83" s="109">
        <f>Middle!R18</f>
        <v>1401.3106912413493</v>
      </c>
      <c r="E83" s="109">
        <f>Rich!R18</f>
        <v>0</v>
      </c>
      <c r="F83" s="109">
        <f>V.Poor!T18</f>
        <v>1401.3106912413493</v>
      </c>
      <c r="G83" s="109">
        <f>Poor!T18</f>
        <v>1401.3106912413493</v>
      </c>
      <c r="H83" s="109">
        <f>Middle!T18</f>
        <v>1401.3106912413493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23108.571428571428</v>
      </c>
      <c r="C85" s="109">
        <f>Poor!R20</f>
        <v>22020</v>
      </c>
      <c r="D85" s="109">
        <f>Middle!R20</f>
        <v>0</v>
      </c>
      <c r="E85" s="109">
        <f>Rich!R20</f>
        <v>7620</v>
      </c>
      <c r="F85" s="109">
        <f>V.Poor!T20</f>
        <v>23108.571428571428</v>
      </c>
      <c r="G85" s="109">
        <f>Poor!T20</f>
        <v>22020</v>
      </c>
      <c r="H85" s="109">
        <f>Middle!T20</f>
        <v>0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13714.285714285714</v>
      </c>
      <c r="E86" s="109">
        <f>Rich!R21</f>
        <v>26040</v>
      </c>
      <c r="F86" s="109">
        <f>V.Poor!T21</f>
        <v>0</v>
      </c>
      <c r="G86" s="109">
        <f>Poor!T21</f>
        <v>0</v>
      </c>
      <c r="H86" s="109">
        <f>Middle!T21</f>
        <v>13714.285714285714</v>
      </c>
      <c r="I86" s="109">
        <f>Rich!T21</f>
        <v>26040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34327.607298110612</v>
      </c>
      <c r="C88" s="109">
        <f>Poor!R23</f>
        <v>57982.012912138351</v>
      </c>
      <c r="D88" s="109">
        <f>Middle!R23</f>
        <v>103687.67488574953</v>
      </c>
      <c r="E88" s="109">
        <f>Rich!R23</f>
        <v>218520.1227563791</v>
      </c>
      <c r="F88" s="109">
        <f>V.Poor!T23</f>
        <v>34327.607298110612</v>
      </c>
      <c r="G88" s="109">
        <f>Poor!T23</f>
        <v>57788.195250712743</v>
      </c>
      <c r="H88" s="109">
        <f>Middle!T23</f>
        <v>103069.99923019017</v>
      </c>
      <c r="I88" s="109">
        <f>Rich!T23</f>
        <v>218323.77188744966</v>
      </c>
    </row>
    <row r="89" spans="1:9">
      <c r="A89" t="str">
        <f>V.Poor!Q24</f>
        <v>Food Poverty line</v>
      </c>
      <c r="B89" s="109">
        <f>V.Poor!R24</f>
        <v>24062.646384067204</v>
      </c>
      <c r="C89" s="109">
        <f>Poor!R24</f>
        <v>24062.646384067204</v>
      </c>
      <c r="D89" s="109">
        <f>Middle!R24</f>
        <v>24062.6463840672</v>
      </c>
      <c r="E89" s="109">
        <f>Rich!R24</f>
        <v>24062.646384067208</v>
      </c>
      <c r="F89" s="109">
        <f>V.Poor!T24</f>
        <v>24062.646384067204</v>
      </c>
      <c r="G89" s="109">
        <f>Poor!T24</f>
        <v>24062.646384067204</v>
      </c>
      <c r="H89" s="109">
        <f>Middle!T24</f>
        <v>24062.6463840672</v>
      </c>
      <c r="I89" s="109">
        <f>Rich!T24</f>
        <v>24062.646384067208</v>
      </c>
    </row>
    <row r="90" spans="1:9">
      <c r="A90" s="108" t="str">
        <f>V.Poor!Q25</f>
        <v>Lower Bound Poverty line</v>
      </c>
      <c r="B90" s="109">
        <f>V.Poor!R25</f>
        <v>39641.313050733872</v>
      </c>
      <c r="C90" s="109">
        <f>Poor!R25</f>
        <v>39641.313050733872</v>
      </c>
      <c r="D90" s="109">
        <f>Middle!R25</f>
        <v>39641.313050733872</v>
      </c>
      <c r="E90" s="109">
        <f>Rich!R25</f>
        <v>39641.313050733879</v>
      </c>
      <c r="F90" s="109">
        <f>V.Poor!T25</f>
        <v>39641.313050733872</v>
      </c>
      <c r="G90" s="109">
        <f>Poor!T25</f>
        <v>39641.313050733872</v>
      </c>
      <c r="H90" s="109">
        <f>Middle!T25</f>
        <v>39641.313050733872</v>
      </c>
      <c r="I90" s="109">
        <f>Rich!T25</f>
        <v>39641.313050733879</v>
      </c>
    </row>
    <row r="91" spans="1:9">
      <c r="A91" s="108" t="str">
        <f>V.Poor!Q26</f>
        <v>Upper Bound Poverty line</v>
      </c>
      <c r="B91" s="109">
        <f>V.Poor!R26</f>
        <v>67385.313050733865</v>
      </c>
      <c r="C91" s="109">
        <f>Poor!R26</f>
        <v>67385.313050733865</v>
      </c>
      <c r="D91" s="109">
        <f>Middle!R26</f>
        <v>67385.313050733865</v>
      </c>
      <c r="E91" s="109">
        <f>Rich!R26</f>
        <v>67385.313050733879</v>
      </c>
      <c r="F91" s="109">
        <f>V.Poor!T26</f>
        <v>67385.313050733865</v>
      </c>
      <c r="G91" s="109">
        <f>Poor!T26</f>
        <v>67385.313050733865</v>
      </c>
      <c r="H91" s="109">
        <f>Middle!T26</f>
        <v>67385.313050733865</v>
      </c>
      <c r="I91" s="109">
        <f>Rich!T26</f>
        <v>67385.313050733879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24062.646384067204</v>
      </c>
      <c r="G93" s="109">
        <f>Poor!T24</f>
        <v>24062.646384067204</v>
      </c>
      <c r="H93" s="109">
        <f>Middle!T24</f>
        <v>24062.6463840672</v>
      </c>
      <c r="I93" s="109">
        <f>Rich!T24</f>
        <v>24062.646384067208</v>
      </c>
    </row>
    <row r="94" spans="1:9">
      <c r="A94" t="str">
        <f>V.Poor!Q25</f>
        <v>Lower Bound Poverty line</v>
      </c>
      <c r="F94" s="109">
        <f>V.Poor!T25</f>
        <v>39641.313050733872</v>
      </c>
      <c r="G94" s="109">
        <f>Poor!T25</f>
        <v>39641.313050733872</v>
      </c>
      <c r="H94" s="109">
        <f>Middle!T25</f>
        <v>39641.313050733872</v>
      </c>
      <c r="I94" s="109">
        <f>Rich!T25</f>
        <v>39641.313050733879</v>
      </c>
    </row>
    <row r="95" spans="1:9">
      <c r="A95" t="str">
        <f>V.Poor!Q26</f>
        <v>Upper Bound Poverty line</v>
      </c>
      <c r="F95" s="109">
        <f>V.Poor!T26</f>
        <v>67385.313050733865</v>
      </c>
      <c r="G95" s="109">
        <f>Poor!T26</f>
        <v>67385.313050733865</v>
      </c>
      <c r="H95" s="109">
        <f>Middle!T26</f>
        <v>67385.313050733865</v>
      </c>
      <c r="I95" s="109">
        <f>Rich!T26</f>
        <v>67385.313050733879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5313.7057526232602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5313.7057526232602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33057.705752623253</v>
      </c>
      <c r="C100" s="238">
        <f t="shared" si="0"/>
        <v>9403.300138595514</v>
      </c>
      <c r="D100" s="238">
        <f t="shared" si="0"/>
        <v>0</v>
      </c>
      <c r="E100" s="238">
        <f t="shared" si="0"/>
        <v>0</v>
      </c>
      <c r="F100" s="238">
        <f t="shared" si="0"/>
        <v>33057.705752623253</v>
      </c>
      <c r="G100" s="238">
        <f t="shared" si="0"/>
        <v>9597.1178000211221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ZAKHC: 59208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984.25445590616596</v>
      </c>
      <c r="C3" s="203">
        <f>Income!C72</f>
        <v>2704.266735645449</v>
      </c>
      <c r="D3" s="203">
        <f>Income!D72</f>
        <v>2492.8571902326798</v>
      </c>
      <c r="E3" s="203">
        <f>Income!E72</f>
        <v>1745.9206346047977</v>
      </c>
      <c r="F3" s="204">
        <f>IF(F$2&lt;=($B$2+$C$2+$D$2),IF(F$2&lt;=($B$2+$C$2),IF(F$2&lt;=$B$2,$B3,$C3),$D3),$E3)</f>
        <v>984.25445590616596</v>
      </c>
      <c r="G3" s="204">
        <f t="shared" ref="G3:AW7" si="0">IF(G$2&lt;=($B$2+$C$2+$D$2),IF(G$2&lt;=($B$2+$C$2),IF(G$2&lt;=$B$2,$B3,$C3),$D3),$E3)</f>
        <v>984.25445590616596</v>
      </c>
      <c r="H3" s="204">
        <f t="shared" si="0"/>
        <v>984.25445590616596</v>
      </c>
      <c r="I3" s="204">
        <f t="shared" si="0"/>
        <v>984.25445590616596</v>
      </c>
      <c r="J3" s="204">
        <f t="shared" si="0"/>
        <v>984.25445590616596</v>
      </c>
      <c r="K3" s="204">
        <f t="shared" si="0"/>
        <v>984.25445590616596</v>
      </c>
      <c r="L3" s="204">
        <f t="shared" si="0"/>
        <v>984.25445590616596</v>
      </c>
      <c r="M3" s="204">
        <f t="shared" si="0"/>
        <v>984.25445590616596</v>
      </c>
      <c r="N3" s="204">
        <f t="shared" si="0"/>
        <v>984.25445590616596</v>
      </c>
      <c r="O3" s="204">
        <f t="shared" si="0"/>
        <v>984.25445590616596</v>
      </c>
      <c r="P3" s="204">
        <f t="shared" si="0"/>
        <v>984.25445590616596</v>
      </c>
      <c r="Q3" s="204">
        <f t="shared" si="0"/>
        <v>984.25445590616596</v>
      </c>
      <c r="R3" s="204">
        <f t="shared" si="0"/>
        <v>984.25445590616596</v>
      </c>
      <c r="S3" s="204">
        <f t="shared" si="0"/>
        <v>984.25445590616596</v>
      </c>
      <c r="T3" s="204">
        <f t="shared" si="0"/>
        <v>984.25445590616596</v>
      </c>
      <c r="U3" s="204">
        <f t="shared" si="0"/>
        <v>984.25445590616596</v>
      </c>
      <c r="V3" s="204">
        <f t="shared" si="0"/>
        <v>984.25445590616596</v>
      </c>
      <c r="W3" s="204">
        <f t="shared" si="0"/>
        <v>984.25445590616596</v>
      </c>
      <c r="X3" s="204">
        <f t="shared" si="0"/>
        <v>984.25445590616596</v>
      </c>
      <c r="Y3" s="204">
        <f t="shared" si="0"/>
        <v>984.25445590616596</v>
      </c>
      <c r="Z3" s="204">
        <f t="shared" si="0"/>
        <v>984.25445590616596</v>
      </c>
      <c r="AA3" s="204">
        <f t="shared" si="0"/>
        <v>984.25445590616596</v>
      </c>
      <c r="AB3" s="204">
        <f t="shared" si="0"/>
        <v>984.25445590616596</v>
      </c>
      <c r="AC3" s="204">
        <f t="shared" si="0"/>
        <v>984.25445590616596</v>
      </c>
      <c r="AD3" s="204">
        <f t="shared" si="0"/>
        <v>984.25445590616596</v>
      </c>
      <c r="AE3" s="204">
        <f t="shared" si="0"/>
        <v>984.25445590616596</v>
      </c>
      <c r="AF3" s="204">
        <f t="shared" si="0"/>
        <v>984.25445590616596</v>
      </c>
      <c r="AG3" s="204">
        <f t="shared" si="0"/>
        <v>984.25445590616596</v>
      </c>
      <c r="AH3" s="204">
        <f t="shared" si="0"/>
        <v>984.25445590616596</v>
      </c>
      <c r="AI3" s="204">
        <f t="shared" si="0"/>
        <v>984.25445590616596</v>
      </c>
      <c r="AJ3" s="204">
        <f t="shared" si="0"/>
        <v>984.25445590616596</v>
      </c>
      <c r="AK3" s="204">
        <f t="shared" si="0"/>
        <v>984.25445590616596</v>
      </c>
      <c r="AL3" s="204">
        <f t="shared" si="0"/>
        <v>984.25445590616596</v>
      </c>
      <c r="AM3" s="204">
        <f t="shared" si="0"/>
        <v>984.25445590616596</v>
      </c>
      <c r="AN3" s="204">
        <f t="shared" si="0"/>
        <v>984.25445590616596</v>
      </c>
      <c r="AO3" s="204">
        <f t="shared" si="0"/>
        <v>984.25445590616596</v>
      </c>
      <c r="AP3" s="204">
        <f t="shared" si="0"/>
        <v>984.25445590616596</v>
      </c>
      <c r="AQ3" s="204">
        <f t="shared" si="0"/>
        <v>984.25445590616596</v>
      </c>
      <c r="AR3" s="204">
        <f t="shared" si="0"/>
        <v>984.25445590616596</v>
      </c>
      <c r="AS3" s="204">
        <f t="shared" si="0"/>
        <v>984.25445590616596</v>
      </c>
      <c r="AT3" s="204">
        <f t="shared" si="0"/>
        <v>984.25445590616596</v>
      </c>
      <c r="AU3" s="204">
        <f t="shared" si="0"/>
        <v>984.25445590616596</v>
      </c>
      <c r="AV3" s="204">
        <f t="shared" si="0"/>
        <v>984.25445590616596</v>
      </c>
      <c r="AW3" s="204">
        <f t="shared" si="0"/>
        <v>984.25445590616596</v>
      </c>
      <c r="AX3" s="204">
        <f t="shared" ref="AX3:BZ10" si="1">IF(AX$2&lt;=($B$2+$C$2+$D$2),IF(AX$2&lt;=($B$2+$C$2),IF(AX$2&lt;=$B$2,$B3,$C3),$D3),$E3)</f>
        <v>984.25445590616596</v>
      </c>
      <c r="AY3" s="204">
        <f t="shared" si="1"/>
        <v>984.25445590616596</v>
      </c>
      <c r="AZ3" s="204">
        <f t="shared" si="1"/>
        <v>984.25445590616596</v>
      </c>
      <c r="BA3" s="204">
        <f t="shared" si="1"/>
        <v>984.25445590616596</v>
      </c>
      <c r="BB3" s="204">
        <f t="shared" si="1"/>
        <v>984.25445590616596</v>
      </c>
      <c r="BC3" s="204">
        <f t="shared" si="1"/>
        <v>984.25445590616596</v>
      </c>
      <c r="BD3" s="204">
        <f t="shared" si="1"/>
        <v>2704.266735645449</v>
      </c>
      <c r="BE3" s="204">
        <f t="shared" si="1"/>
        <v>2704.266735645449</v>
      </c>
      <c r="BF3" s="204">
        <f t="shared" si="1"/>
        <v>2704.266735645449</v>
      </c>
      <c r="BG3" s="204">
        <f t="shared" si="1"/>
        <v>2704.266735645449</v>
      </c>
      <c r="BH3" s="204">
        <f t="shared" si="1"/>
        <v>2704.266735645449</v>
      </c>
      <c r="BI3" s="204">
        <f t="shared" si="1"/>
        <v>2704.266735645449</v>
      </c>
      <c r="BJ3" s="204">
        <f t="shared" si="1"/>
        <v>2704.266735645449</v>
      </c>
      <c r="BK3" s="204">
        <f t="shared" si="1"/>
        <v>2704.266735645449</v>
      </c>
      <c r="BL3" s="204">
        <f t="shared" si="1"/>
        <v>2704.266735645449</v>
      </c>
      <c r="BM3" s="204">
        <f t="shared" si="1"/>
        <v>2704.266735645449</v>
      </c>
      <c r="BN3" s="204">
        <f t="shared" si="1"/>
        <v>2704.266735645449</v>
      </c>
      <c r="BO3" s="204">
        <f t="shared" si="1"/>
        <v>2704.266735645449</v>
      </c>
      <c r="BP3" s="204">
        <f t="shared" si="1"/>
        <v>2704.266735645449</v>
      </c>
      <c r="BQ3" s="204">
        <f t="shared" si="1"/>
        <v>2704.266735645449</v>
      </c>
      <c r="BR3" s="204">
        <f t="shared" si="1"/>
        <v>2704.266735645449</v>
      </c>
      <c r="BS3" s="204">
        <f t="shared" si="1"/>
        <v>2704.266735645449</v>
      </c>
      <c r="BT3" s="204">
        <f t="shared" si="1"/>
        <v>2704.266735645449</v>
      </c>
      <c r="BU3" s="204">
        <f t="shared" si="1"/>
        <v>2704.266735645449</v>
      </c>
      <c r="BV3" s="204">
        <f t="shared" si="1"/>
        <v>2704.266735645449</v>
      </c>
      <c r="BW3" s="204">
        <f t="shared" si="1"/>
        <v>2704.266735645449</v>
      </c>
      <c r="BX3" s="204">
        <f t="shared" si="1"/>
        <v>2704.266735645449</v>
      </c>
      <c r="BY3" s="204">
        <f t="shared" si="1"/>
        <v>2704.266735645449</v>
      </c>
      <c r="BZ3" s="204">
        <f t="shared" si="1"/>
        <v>2704.266735645449</v>
      </c>
      <c r="CA3" s="204">
        <f t="shared" ref="CA3:CR15" si="2">IF(CA$2&lt;=($B$2+$C$2+$D$2),IF(CA$2&lt;=($B$2+$C$2),IF(CA$2&lt;=$B$2,$B3,$C3),$D3),$E3)</f>
        <v>2704.266735645449</v>
      </c>
      <c r="CB3" s="204">
        <f t="shared" si="2"/>
        <v>2704.266735645449</v>
      </c>
      <c r="CC3" s="204">
        <f t="shared" si="2"/>
        <v>2492.8571902326798</v>
      </c>
      <c r="CD3" s="204">
        <f t="shared" si="2"/>
        <v>2492.8571902326798</v>
      </c>
      <c r="CE3" s="204">
        <f t="shared" si="2"/>
        <v>2492.8571902326798</v>
      </c>
      <c r="CF3" s="204">
        <f t="shared" si="2"/>
        <v>2492.8571902326798</v>
      </c>
      <c r="CG3" s="204">
        <f t="shared" si="2"/>
        <v>2492.8571902326798</v>
      </c>
      <c r="CH3" s="204">
        <f t="shared" si="2"/>
        <v>2492.8571902326798</v>
      </c>
      <c r="CI3" s="204">
        <f t="shared" si="2"/>
        <v>2492.8571902326798</v>
      </c>
      <c r="CJ3" s="204">
        <f t="shared" si="2"/>
        <v>2492.8571902326798</v>
      </c>
      <c r="CK3" s="204">
        <f t="shared" si="2"/>
        <v>2492.8571902326798</v>
      </c>
      <c r="CL3" s="204">
        <f t="shared" si="2"/>
        <v>2492.8571902326798</v>
      </c>
      <c r="CM3" s="204">
        <f t="shared" si="2"/>
        <v>2492.8571902326798</v>
      </c>
      <c r="CN3" s="204">
        <f t="shared" si="2"/>
        <v>2492.8571902326798</v>
      </c>
      <c r="CO3" s="204">
        <f t="shared" si="2"/>
        <v>2492.8571902326798</v>
      </c>
      <c r="CP3" s="204">
        <f t="shared" si="2"/>
        <v>2492.8571902326798</v>
      </c>
      <c r="CQ3" s="204">
        <f t="shared" si="2"/>
        <v>2492.8571902326798</v>
      </c>
      <c r="CR3" s="204">
        <f t="shared" si="2"/>
        <v>1745.9206346047977</v>
      </c>
      <c r="CS3" s="204">
        <f t="shared" ref="CS3:DA15" si="3">IF(CS$2&lt;=($B$2+$C$2+$D$2),IF(CS$2&lt;=($B$2+$C$2),IF(CS$2&lt;=$B$2,$B3,$C3),$D3),$E3)</f>
        <v>1745.9206346047977</v>
      </c>
      <c r="CT3" s="204">
        <f t="shared" si="3"/>
        <v>1745.9206346047977</v>
      </c>
      <c r="CU3" s="204">
        <f t="shared" si="3"/>
        <v>1745.9206346047977</v>
      </c>
      <c r="CV3" s="204">
        <f t="shared" si="3"/>
        <v>1745.9206346047977</v>
      </c>
      <c r="CW3" s="204">
        <f t="shared" si="3"/>
        <v>1745.9206346047977</v>
      </c>
      <c r="CX3" s="204">
        <f t="shared" si="3"/>
        <v>1745.9206346047977</v>
      </c>
      <c r="CY3" s="204">
        <f t="shared" si="3"/>
        <v>1745.9206346047977</v>
      </c>
      <c r="CZ3" s="204">
        <f t="shared" si="3"/>
        <v>1745.9206346047977</v>
      </c>
      <c r="DA3" s="204">
        <f t="shared" si="3"/>
        <v>1745.9206346047977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1659.9999999999998</v>
      </c>
      <c r="D4" s="203">
        <f>Income!D73</f>
        <v>25314.285714285714</v>
      </c>
      <c r="E4" s="203">
        <f>Income!E73</f>
        <v>10032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1659.9999999999998</v>
      </c>
      <c r="BE4" s="204">
        <f t="shared" si="1"/>
        <v>1659.9999999999998</v>
      </c>
      <c r="BF4" s="204">
        <f t="shared" si="1"/>
        <v>1659.9999999999998</v>
      </c>
      <c r="BG4" s="204">
        <f t="shared" si="1"/>
        <v>1659.9999999999998</v>
      </c>
      <c r="BH4" s="204">
        <f t="shared" si="1"/>
        <v>1659.9999999999998</v>
      </c>
      <c r="BI4" s="204">
        <f t="shared" si="1"/>
        <v>1659.9999999999998</v>
      </c>
      <c r="BJ4" s="204">
        <f t="shared" si="1"/>
        <v>1659.9999999999998</v>
      </c>
      <c r="BK4" s="204">
        <f t="shared" si="1"/>
        <v>1659.9999999999998</v>
      </c>
      <c r="BL4" s="204">
        <f t="shared" si="1"/>
        <v>1659.9999999999998</v>
      </c>
      <c r="BM4" s="204">
        <f t="shared" si="1"/>
        <v>1659.9999999999998</v>
      </c>
      <c r="BN4" s="204">
        <f t="shared" si="1"/>
        <v>1659.9999999999998</v>
      </c>
      <c r="BO4" s="204">
        <f t="shared" si="1"/>
        <v>1659.9999999999998</v>
      </c>
      <c r="BP4" s="204">
        <f t="shared" si="1"/>
        <v>1659.9999999999998</v>
      </c>
      <c r="BQ4" s="204">
        <f t="shared" si="1"/>
        <v>1659.9999999999998</v>
      </c>
      <c r="BR4" s="204">
        <f t="shared" si="1"/>
        <v>1659.9999999999998</v>
      </c>
      <c r="BS4" s="204">
        <f t="shared" si="1"/>
        <v>1659.9999999999998</v>
      </c>
      <c r="BT4" s="204">
        <f t="shared" si="1"/>
        <v>1659.9999999999998</v>
      </c>
      <c r="BU4" s="204">
        <f t="shared" si="1"/>
        <v>1659.9999999999998</v>
      </c>
      <c r="BV4" s="204">
        <f t="shared" si="1"/>
        <v>1659.9999999999998</v>
      </c>
      <c r="BW4" s="204">
        <f t="shared" si="1"/>
        <v>1659.9999999999998</v>
      </c>
      <c r="BX4" s="204">
        <f t="shared" si="1"/>
        <v>1659.9999999999998</v>
      </c>
      <c r="BY4" s="204">
        <f t="shared" si="1"/>
        <v>1659.9999999999998</v>
      </c>
      <c r="BZ4" s="204">
        <f t="shared" si="1"/>
        <v>1659.9999999999998</v>
      </c>
      <c r="CA4" s="204">
        <f t="shared" si="2"/>
        <v>1659.9999999999998</v>
      </c>
      <c r="CB4" s="204">
        <f t="shared" si="2"/>
        <v>1659.9999999999998</v>
      </c>
      <c r="CC4" s="204">
        <f t="shared" si="2"/>
        <v>25314.285714285714</v>
      </c>
      <c r="CD4" s="204">
        <f t="shared" si="2"/>
        <v>25314.285714285714</v>
      </c>
      <c r="CE4" s="204">
        <f t="shared" si="2"/>
        <v>25314.285714285714</v>
      </c>
      <c r="CF4" s="204">
        <f t="shared" si="2"/>
        <v>25314.285714285714</v>
      </c>
      <c r="CG4" s="204">
        <f t="shared" si="2"/>
        <v>25314.285714285714</v>
      </c>
      <c r="CH4" s="204">
        <f t="shared" si="2"/>
        <v>25314.285714285714</v>
      </c>
      <c r="CI4" s="204">
        <f t="shared" si="2"/>
        <v>25314.285714285714</v>
      </c>
      <c r="CJ4" s="204">
        <f t="shared" si="2"/>
        <v>25314.285714285714</v>
      </c>
      <c r="CK4" s="204">
        <f t="shared" si="2"/>
        <v>25314.285714285714</v>
      </c>
      <c r="CL4" s="204">
        <f t="shared" si="2"/>
        <v>25314.285714285714</v>
      </c>
      <c r="CM4" s="204">
        <f t="shared" si="2"/>
        <v>25314.285714285714</v>
      </c>
      <c r="CN4" s="204">
        <f t="shared" si="2"/>
        <v>25314.285714285714</v>
      </c>
      <c r="CO4" s="204">
        <f t="shared" si="2"/>
        <v>25314.285714285714</v>
      </c>
      <c r="CP4" s="204">
        <f t="shared" si="2"/>
        <v>25314.285714285714</v>
      </c>
      <c r="CQ4" s="204">
        <f t="shared" si="2"/>
        <v>25314.285714285714</v>
      </c>
      <c r="CR4" s="204">
        <f t="shared" si="2"/>
        <v>10032</v>
      </c>
      <c r="CS4" s="204">
        <f t="shared" si="3"/>
        <v>10032</v>
      </c>
      <c r="CT4" s="204">
        <f t="shared" si="3"/>
        <v>10032</v>
      </c>
      <c r="CU4" s="204">
        <f t="shared" si="3"/>
        <v>10032</v>
      </c>
      <c r="CV4" s="204">
        <f t="shared" si="3"/>
        <v>10032</v>
      </c>
      <c r="CW4" s="204">
        <f t="shared" si="3"/>
        <v>10032</v>
      </c>
      <c r="CX4" s="204">
        <f t="shared" si="3"/>
        <v>10032</v>
      </c>
      <c r="CY4" s="204">
        <f t="shared" si="3"/>
        <v>10032</v>
      </c>
      <c r="CZ4" s="204">
        <f t="shared" si="3"/>
        <v>10032</v>
      </c>
      <c r="DA4" s="204">
        <f t="shared" si="3"/>
        <v>10032</v>
      </c>
      <c r="DB4" s="204"/>
    </row>
    <row r="5" spans="1:106">
      <c r="A5" s="201" t="str">
        <f>Income!A74</f>
        <v>Animal products consumed</v>
      </c>
      <c r="B5" s="203">
        <f>Income!B74</f>
        <v>119.18500810595445</v>
      </c>
      <c r="C5" s="203">
        <f>Income!C74</f>
        <v>570.43548525155074</v>
      </c>
      <c r="D5" s="203">
        <f>Income!D74</f>
        <v>1656.3641471326373</v>
      </c>
      <c r="E5" s="203">
        <f>Income!E74</f>
        <v>2032.2021217743129</v>
      </c>
      <c r="F5" s="204">
        <f t="shared" si="4"/>
        <v>119.18500810595445</v>
      </c>
      <c r="G5" s="204">
        <f t="shared" si="0"/>
        <v>119.18500810595445</v>
      </c>
      <c r="H5" s="204">
        <f t="shared" si="0"/>
        <v>119.18500810595445</v>
      </c>
      <c r="I5" s="204">
        <f t="shared" si="0"/>
        <v>119.18500810595445</v>
      </c>
      <c r="J5" s="204">
        <f t="shared" si="0"/>
        <v>119.18500810595445</v>
      </c>
      <c r="K5" s="204">
        <f t="shared" si="0"/>
        <v>119.18500810595445</v>
      </c>
      <c r="L5" s="204">
        <f t="shared" si="0"/>
        <v>119.18500810595445</v>
      </c>
      <c r="M5" s="204">
        <f t="shared" si="0"/>
        <v>119.18500810595445</v>
      </c>
      <c r="N5" s="204">
        <f t="shared" si="0"/>
        <v>119.18500810595445</v>
      </c>
      <c r="O5" s="204">
        <f t="shared" si="0"/>
        <v>119.18500810595445</v>
      </c>
      <c r="P5" s="204">
        <f t="shared" si="0"/>
        <v>119.18500810595445</v>
      </c>
      <c r="Q5" s="204">
        <f t="shared" si="0"/>
        <v>119.18500810595445</v>
      </c>
      <c r="R5" s="204">
        <f t="shared" si="0"/>
        <v>119.18500810595445</v>
      </c>
      <c r="S5" s="204">
        <f t="shared" si="0"/>
        <v>119.18500810595445</v>
      </c>
      <c r="T5" s="204">
        <f t="shared" si="0"/>
        <v>119.18500810595445</v>
      </c>
      <c r="U5" s="204">
        <f t="shared" si="0"/>
        <v>119.18500810595445</v>
      </c>
      <c r="V5" s="204">
        <f t="shared" si="0"/>
        <v>119.18500810595445</v>
      </c>
      <c r="W5" s="204">
        <f t="shared" si="0"/>
        <v>119.18500810595445</v>
      </c>
      <c r="X5" s="204">
        <f t="shared" si="0"/>
        <v>119.18500810595445</v>
      </c>
      <c r="Y5" s="204">
        <f t="shared" si="0"/>
        <v>119.18500810595445</v>
      </c>
      <c r="Z5" s="204">
        <f t="shared" si="0"/>
        <v>119.18500810595445</v>
      </c>
      <c r="AA5" s="204">
        <f t="shared" si="0"/>
        <v>119.18500810595445</v>
      </c>
      <c r="AB5" s="204">
        <f t="shared" si="0"/>
        <v>119.18500810595445</v>
      </c>
      <c r="AC5" s="204">
        <f t="shared" si="0"/>
        <v>119.18500810595445</v>
      </c>
      <c r="AD5" s="204">
        <f t="shared" si="0"/>
        <v>119.18500810595445</v>
      </c>
      <c r="AE5" s="204">
        <f t="shared" si="0"/>
        <v>119.18500810595445</v>
      </c>
      <c r="AF5" s="204">
        <f t="shared" si="0"/>
        <v>119.18500810595445</v>
      </c>
      <c r="AG5" s="204">
        <f t="shared" si="0"/>
        <v>119.18500810595445</v>
      </c>
      <c r="AH5" s="204">
        <f t="shared" si="0"/>
        <v>119.18500810595445</v>
      </c>
      <c r="AI5" s="204">
        <f t="shared" si="0"/>
        <v>119.18500810595445</v>
      </c>
      <c r="AJ5" s="204">
        <f t="shared" si="0"/>
        <v>119.18500810595445</v>
      </c>
      <c r="AK5" s="204">
        <f t="shared" si="0"/>
        <v>119.18500810595445</v>
      </c>
      <c r="AL5" s="204">
        <f t="shared" si="0"/>
        <v>119.18500810595445</v>
      </c>
      <c r="AM5" s="204">
        <f t="shared" si="0"/>
        <v>119.18500810595445</v>
      </c>
      <c r="AN5" s="204">
        <f t="shared" si="0"/>
        <v>119.18500810595445</v>
      </c>
      <c r="AO5" s="204">
        <f t="shared" si="0"/>
        <v>119.18500810595445</v>
      </c>
      <c r="AP5" s="204">
        <f t="shared" si="0"/>
        <v>119.18500810595445</v>
      </c>
      <c r="AQ5" s="204">
        <f t="shared" si="0"/>
        <v>119.18500810595445</v>
      </c>
      <c r="AR5" s="204">
        <f t="shared" si="0"/>
        <v>119.18500810595445</v>
      </c>
      <c r="AS5" s="204">
        <f t="shared" si="0"/>
        <v>119.18500810595445</v>
      </c>
      <c r="AT5" s="204">
        <f t="shared" si="0"/>
        <v>119.18500810595445</v>
      </c>
      <c r="AU5" s="204">
        <f t="shared" si="0"/>
        <v>119.18500810595445</v>
      </c>
      <c r="AV5" s="204">
        <f t="shared" si="0"/>
        <v>119.18500810595445</v>
      </c>
      <c r="AW5" s="204">
        <f t="shared" si="0"/>
        <v>119.18500810595445</v>
      </c>
      <c r="AX5" s="204">
        <f t="shared" si="1"/>
        <v>119.18500810595445</v>
      </c>
      <c r="AY5" s="204">
        <f t="shared" si="1"/>
        <v>119.18500810595445</v>
      </c>
      <c r="AZ5" s="204">
        <f t="shared" si="1"/>
        <v>119.18500810595445</v>
      </c>
      <c r="BA5" s="204">
        <f t="shared" si="1"/>
        <v>119.18500810595445</v>
      </c>
      <c r="BB5" s="204">
        <f t="shared" si="1"/>
        <v>119.18500810595445</v>
      </c>
      <c r="BC5" s="204">
        <f t="shared" si="1"/>
        <v>119.18500810595445</v>
      </c>
      <c r="BD5" s="204">
        <f t="shared" si="1"/>
        <v>570.43548525155074</v>
      </c>
      <c r="BE5" s="204">
        <f t="shared" si="1"/>
        <v>570.43548525155074</v>
      </c>
      <c r="BF5" s="204">
        <f t="shared" si="1"/>
        <v>570.43548525155074</v>
      </c>
      <c r="BG5" s="204">
        <f t="shared" si="1"/>
        <v>570.43548525155074</v>
      </c>
      <c r="BH5" s="204">
        <f t="shared" si="1"/>
        <v>570.43548525155074</v>
      </c>
      <c r="BI5" s="204">
        <f t="shared" si="1"/>
        <v>570.43548525155074</v>
      </c>
      <c r="BJ5" s="204">
        <f t="shared" si="1"/>
        <v>570.43548525155074</v>
      </c>
      <c r="BK5" s="204">
        <f t="shared" si="1"/>
        <v>570.43548525155074</v>
      </c>
      <c r="BL5" s="204">
        <f t="shared" si="1"/>
        <v>570.43548525155074</v>
      </c>
      <c r="BM5" s="204">
        <f t="shared" si="1"/>
        <v>570.43548525155074</v>
      </c>
      <c r="BN5" s="204">
        <f t="shared" si="1"/>
        <v>570.43548525155074</v>
      </c>
      <c r="BO5" s="204">
        <f t="shared" si="1"/>
        <v>570.43548525155074</v>
      </c>
      <c r="BP5" s="204">
        <f t="shared" si="1"/>
        <v>570.43548525155074</v>
      </c>
      <c r="BQ5" s="204">
        <f t="shared" si="1"/>
        <v>570.43548525155074</v>
      </c>
      <c r="BR5" s="204">
        <f t="shared" si="1"/>
        <v>570.43548525155074</v>
      </c>
      <c r="BS5" s="204">
        <f t="shared" si="1"/>
        <v>570.43548525155074</v>
      </c>
      <c r="BT5" s="204">
        <f t="shared" si="1"/>
        <v>570.43548525155074</v>
      </c>
      <c r="BU5" s="204">
        <f t="shared" si="1"/>
        <v>570.43548525155074</v>
      </c>
      <c r="BV5" s="204">
        <f t="shared" si="1"/>
        <v>570.43548525155074</v>
      </c>
      <c r="BW5" s="204">
        <f t="shared" si="1"/>
        <v>570.43548525155074</v>
      </c>
      <c r="BX5" s="204">
        <f t="shared" si="1"/>
        <v>570.43548525155074</v>
      </c>
      <c r="BY5" s="204">
        <f t="shared" si="1"/>
        <v>570.43548525155074</v>
      </c>
      <c r="BZ5" s="204">
        <f t="shared" si="1"/>
        <v>570.43548525155074</v>
      </c>
      <c r="CA5" s="204">
        <f t="shared" si="2"/>
        <v>570.43548525155074</v>
      </c>
      <c r="CB5" s="204">
        <f t="shared" si="2"/>
        <v>570.43548525155074</v>
      </c>
      <c r="CC5" s="204">
        <f t="shared" si="2"/>
        <v>1656.3641471326373</v>
      </c>
      <c r="CD5" s="204">
        <f t="shared" si="2"/>
        <v>1656.3641471326373</v>
      </c>
      <c r="CE5" s="204">
        <f t="shared" si="2"/>
        <v>1656.3641471326373</v>
      </c>
      <c r="CF5" s="204">
        <f t="shared" si="2"/>
        <v>1656.3641471326373</v>
      </c>
      <c r="CG5" s="204">
        <f t="shared" si="2"/>
        <v>1656.3641471326373</v>
      </c>
      <c r="CH5" s="204">
        <f t="shared" si="2"/>
        <v>1656.3641471326373</v>
      </c>
      <c r="CI5" s="204">
        <f t="shared" si="2"/>
        <v>1656.3641471326373</v>
      </c>
      <c r="CJ5" s="204">
        <f t="shared" si="2"/>
        <v>1656.3641471326373</v>
      </c>
      <c r="CK5" s="204">
        <f t="shared" si="2"/>
        <v>1656.3641471326373</v>
      </c>
      <c r="CL5" s="204">
        <f t="shared" si="2"/>
        <v>1656.3641471326373</v>
      </c>
      <c r="CM5" s="204">
        <f t="shared" si="2"/>
        <v>1656.3641471326373</v>
      </c>
      <c r="CN5" s="204">
        <f t="shared" si="2"/>
        <v>1656.3641471326373</v>
      </c>
      <c r="CO5" s="204">
        <f t="shared" si="2"/>
        <v>1656.3641471326373</v>
      </c>
      <c r="CP5" s="204">
        <f t="shared" si="2"/>
        <v>1656.3641471326373</v>
      </c>
      <c r="CQ5" s="204">
        <f t="shared" si="2"/>
        <v>1656.3641471326373</v>
      </c>
      <c r="CR5" s="204">
        <f t="shared" si="2"/>
        <v>2032.2021217743129</v>
      </c>
      <c r="CS5" s="204">
        <f t="shared" si="3"/>
        <v>2032.2021217743129</v>
      </c>
      <c r="CT5" s="204">
        <f t="shared" si="3"/>
        <v>2032.2021217743129</v>
      </c>
      <c r="CU5" s="204">
        <f t="shared" si="3"/>
        <v>2032.2021217743129</v>
      </c>
      <c r="CV5" s="204">
        <f t="shared" si="3"/>
        <v>2032.2021217743129</v>
      </c>
      <c r="CW5" s="204">
        <f t="shared" si="3"/>
        <v>2032.2021217743129</v>
      </c>
      <c r="CX5" s="204">
        <f t="shared" si="3"/>
        <v>2032.2021217743129</v>
      </c>
      <c r="CY5" s="204">
        <f t="shared" si="3"/>
        <v>2032.2021217743129</v>
      </c>
      <c r="CZ5" s="204">
        <f t="shared" si="3"/>
        <v>2032.2021217743129</v>
      </c>
      <c r="DA5" s="204">
        <f t="shared" si="3"/>
        <v>2032.2021217743129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1285.7142857142858</v>
      </c>
      <c r="C7" s="203">
        <f>Income!C76</f>
        <v>9750</v>
      </c>
      <c r="D7" s="203">
        <f>Income!D76</f>
        <v>28457.142857142851</v>
      </c>
      <c r="E7" s="203">
        <f>Income!E76</f>
        <v>32750</v>
      </c>
      <c r="F7" s="204">
        <f t="shared" si="4"/>
        <v>1285.7142857142858</v>
      </c>
      <c r="G7" s="204">
        <f t="shared" si="0"/>
        <v>1285.7142857142858</v>
      </c>
      <c r="H7" s="204">
        <f t="shared" si="0"/>
        <v>1285.7142857142858</v>
      </c>
      <c r="I7" s="204">
        <f t="shared" si="0"/>
        <v>1285.7142857142858</v>
      </c>
      <c r="J7" s="204">
        <f t="shared" si="0"/>
        <v>1285.7142857142858</v>
      </c>
      <c r="K7" s="204">
        <f t="shared" si="0"/>
        <v>1285.7142857142858</v>
      </c>
      <c r="L7" s="204">
        <f t="shared" si="0"/>
        <v>1285.7142857142858</v>
      </c>
      <c r="M7" s="204">
        <f t="shared" si="0"/>
        <v>1285.7142857142858</v>
      </c>
      <c r="N7" s="204">
        <f t="shared" si="0"/>
        <v>1285.7142857142858</v>
      </c>
      <c r="O7" s="204">
        <f t="shared" si="0"/>
        <v>1285.7142857142858</v>
      </c>
      <c r="P7" s="204">
        <f t="shared" si="0"/>
        <v>1285.7142857142858</v>
      </c>
      <c r="Q7" s="204">
        <f t="shared" si="0"/>
        <v>1285.7142857142858</v>
      </c>
      <c r="R7" s="204">
        <f t="shared" si="0"/>
        <v>1285.7142857142858</v>
      </c>
      <c r="S7" s="204">
        <f t="shared" si="0"/>
        <v>1285.7142857142858</v>
      </c>
      <c r="T7" s="204">
        <f t="shared" si="0"/>
        <v>1285.7142857142858</v>
      </c>
      <c r="U7" s="204">
        <f t="shared" si="0"/>
        <v>1285.7142857142858</v>
      </c>
      <c r="V7" s="204">
        <f t="shared" si="0"/>
        <v>1285.7142857142858</v>
      </c>
      <c r="W7" s="204">
        <f t="shared" si="0"/>
        <v>1285.7142857142858</v>
      </c>
      <c r="X7" s="204">
        <f t="shared" si="0"/>
        <v>1285.7142857142858</v>
      </c>
      <c r="Y7" s="204">
        <f t="shared" si="0"/>
        <v>1285.7142857142858</v>
      </c>
      <c r="Z7" s="204">
        <f t="shared" si="0"/>
        <v>1285.7142857142858</v>
      </c>
      <c r="AA7" s="204">
        <f t="shared" si="0"/>
        <v>1285.7142857142858</v>
      </c>
      <c r="AB7" s="204">
        <f t="shared" si="0"/>
        <v>1285.7142857142858</v>
      </c>
      <c r="AC7" s="204">
        <f t="shared" si="0"/>
        <v>1285.7142857142858</v>
      </c>
      <c r="AD7" s="204">
        <f t="shared" si="0"/>
        <v>1285.7142857142858</v>
      </c>
      <c r="AE7" s="204">
        <f t="shared" si="0"/>
        <v>1285.7142857142858</v>
      </c>
      <c r="AF7" s="204">
        <f t="shared" si="0"/>
        <v>1285.7142857142858</v>
      </c>
      <c r="AG7" s="204">
        <f t="shared" si="0"/>
        <v>1285.7142857142858</v>
      </c>
      <c r="AH7" s="204">
        <f t="shared" si="0"/>
        <v>1285.7142857142858</v>
      </c>
      <c r="AI7" s="204">
        <f t="shared" si="0"/>
        <v>1285.7142857142858</v>
      </c>
      <c r="AJ7" s="204">
        <f t="shared" si="0"/>
        <v>1285.7142857142858</v>
      </c>
      <c r="AK7" s="204">
        <f t="shared" si="0"/>
        <v>1285.7142857142858</v>
      </c>
      <c r="AL7" s="204">
        <f t="shared" si="0"/>
        <v>1285.7142857142858</v>
      </c>
      <c r="AM7" s="204">
        <f t="shared" si="0"/>
        <v>1285.7142857142858</v>
      </c>
      <c r="AN7" s="204">
        <f t="shared" si="0"/>
        <v>1285.7142857142858</v>
      </c>
      <c r="AO7" s="204">
        <f t="shared" si="0"/>
        <v>1285.7142857142858</v>
      </c>
      <c r="AP7" s="204">
        <f t="shared" si="0"/>
        <v>1285.7142857142858</v>
      </c>
      <c r="AQ7" s="204">
        <f t="shared" si="0"/>
        <v>1285.7142857142858</v>
      </c>
      <c r="AR7" s="204">
        <f t="shared" si="0"/>
        <v>1285.7142857142858</v>
      </c>
      <c r="AS7" s="204">
        <f t="shared" si="0"/>
        <v>1285.7142857142858</v>
      </c>
      <c r="AT7" s="204">
        <f t="shared" si="0"/>
        <v>1285.7142857142858</v>
      </c>
      <c r="AU7" s="204">
        <f t="shared" ref="AU7:BJ8" si="5">IF(AU$2&lt;=($B$2+$C$2+$D$2),IF(AU$2&lt;=($B$2+$C$2),IF(AU$2&lt;=$B$2,$B7,$C7),$D7),$E7)</f>
        <v>1285.7142857142858</v>
      </c>
      <c r="AV7" s="204">
        <f t="shared" si="5"/>
        <v>1285.7142857142858</v>
      </c>
      <c r="AW7" s="204">
        <f t="shared" si="5"/>
        <v>1285.7142857142858</v>
      </c>
      <c r="AX7" s="204">
        <f t="shared" si="5"/>
        <v>1285.7142857142858</v>
      </c>
      <c r="AY7" s="204">
        <f t="shared" si="5"/>
        <v>1285.7142857142858</v>
      </c>
      <c r="AZ7" s="204">
        <f t="shared" si="5"/>
        <v>1285.7142857142858</v>
      </c>
      <c r="BA7" s="204">
        <f t="shared" si="5"/>
        <v>1285.7142857142858</v>
      </c>
      <c r="BB7" s="204">
        <f t="shared" si="5"/>
        <v>1285.7142857142858</v>
      </c>
      <c r="BC7" s="204">
        <f t="shared" si="5"/>
        <v>1285.7142857142858</v>
      </c>
      <c r="BD7" s="204">
        <f t="shared" si="5"/>
        <v>9750</v>
      </c>
      <c r="BE7" s="204">
        <f t="shared" si="5"/>
        <v>9750</v>
      </c>
      <c r="BF7" s="204">
        <f t="shared" si="5"/>
        <v>9750</v>
      </c>
      <c r="BG7" s="204">
        <f t="shared" si="5"/>
        <v>9750</v>
      </c>
      <c r="BH7" s="204">
        <f t="shared" si="5"/>
        <v>9750</v>
      </c>
      <c r="BI7" s="204">
        <f t="shared" si="5"/>
        <v>9750</v>
      </c>
      <c r="BJ7" s="204">
        <f t="shared" si="5"/>
        <v>9750</v>
      </c>
      <c r="BK7" s="204">
        <f t="shared" si="1"/>
        <v>9750</v>
      </c>
      <c r="BL7" s="204">
        <f t="shared" si="1"/>
        <v>9750</v>
      </c>
      <c r="BM7" s="204">
        <f t="shared" si="1"/>
        <v>9750</v>
      </c>
      <c r="BN7" s="204">
        <f t="shared" si="1"/>
        <v>9750</v>
      </c>
      <c r="BO7" s="204">
        <f t="shared" si="1"/>
        <v>9750</v>
      </c>
      <c r="BP7" s="204">
        <f t="shared" si="1"/>
        <v>9750</v>
      </c>
      <c r="BQ7" s="204">
        <f t="shared" si="1"/>
        <v>9750</v>
      </c>
      <c r="BR7" s="204">
        <f t="shared" si="1"/>
        <v>9750</v>
      </c>
      <c r="BS7" s="204">
        <f t="shared" si="1"/>
        <v>9750</v>
      </c>
      <c r="BT7" s="204">
        <f t="shared" si="1"/>
        <v>9750</v>
      </c>
      <c r="BU7" s="204">
        <f t="shared" si="1"/>
        <v>9750</v>
      </c>
      <c r="BV7" s="204">
        <f t="shared" si="1"/>
        <v>9750</v>
      </c>
      <c r="BW7" s="204">
        <f t="shared" si="1"/>
        <v>9750</v>
      </c>
      <c r="BX7" s="204">
        <f t="shared" si="1"/>
        <v>9750</v>
      </c>
      <c r="BY7" s="204">
        <f t="shared" si="1"/>
        <v>9750</v>
      </c>
      <c r="BZ7" s="204">
        <f t="shared" si="1"/>
        <v>9750</v>
      </c>
      <c r="CA7" s="204">
        <f t="shared" si="2"/>
        <v>9750</v>
      </c>
      <c r="CB7" s="204">
        <f t="shared" si="2"/>
        <v>9750</v>
      </c>
      <c r="CC7" s="204">
        <f t="shared" si="2"/>
        <v>28457.142857142851</v>
      </c>
      <c r="CD7" s="204">
        <f t="shared" si="2"/>
        <v>28457.142857142851</v>
      </c>
      <c r="CE7" s="204">
        <f t="shared" si="2"/>
        <v>28457.142857142851</v>
      </c>
      <c r="CF7" s="204">
        <f t="shared" si="2"/>
        <v>28457.142857142851</v>
      </c>
      <c r="CG7" s="204">
        <f t="shared" si="2"/>
        <v>28457.142857142851</v>
      </c>
      <c r="CH7" s="204">
        <f t="shared" si="2"/>
        <v>28457.142857142851</v>
      </c>
      <c r="CI7" s="204">
        <f t="shared" si="2"/>
        <v>28457.142857142851</v>
      </c>
      <c r="CJ7" s="204">
        <f t="shared" si="2"/>
        <v>28457.142857142851</v>
      </c>
      <c r="CK7" s="204">
        <f t="shared" si="2"/>
        <v>28457.142857142851</v>
      </c>
      <c r="CL7" s="204">
        <f t="shared" si="2"/>
        <v>28457.142857142851</v>
      </c>
      <c r="CM7" s="204">
        <f t="shared" si="2"/>
        <v>28457.142857142851</v>
      </c>
      <c r="CN7" s="204">
        <f t="shared" si="2"/>
        <v>28457.142857142851</v>
      </c>
      <c r="CO7" s="204">
        <f t="shared" si="2"/>
        <v>28457.142857142851</v>
      </c>
      <c r="CP7" s="204">
        <f t="shared" si="2"/>
        <v>28457.142857142851</v>
      </c>
      <c r="CQ7" s="204">
        <f t="shared" si="2"/>
        <v>28457.142857142851</v>
      </c>
      <c r="CR7" s="204">
        <f t="shared" si="2"/>
        <v>32750</v>
      </c>
      <c r="CS7" s="204">
        <f t="shared" si="3"/>
        <v>32750</v>
      </c>
      <c r="CT7" s="204">
        <f t="shared" si="3"/>
        <v>32750</v>
      </c>
      <c r="CU7" s="204">
        <f t="shared" si="3"/>
        <v>32750</v>
      </c>
      <c r="CV7" s="204">
        <f t="shared" si="3"/>
        <v>32750</v>
      </c>
      <c r="CW7" s="204">
        <f t="shared" si="3"/>
        <v>32750</v>
      </c>
      <c r="CX7" s="204">
        <f t="shared" si="3"/>
        <v>32750</v>
      </c>
      <c r="CY7" s="204">
        <f t="shared" si="3"/>
        <v>32750</v>
      </c>
      <c r="CZ7" s="204">
        <f t="shared" si="3"/>
        <v>32750</v>
      </c>
      <c r="DA7" s="204">
        <f t="shared" si="3"/>
        <v>32750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7428.5714285714284</v>
      </c>
      <c r="C9" s="203">
        <f>Income!C78</f>
        <v>4960</v>
      </c>
      <c r="D9" s="203">
        <f>Income!D78</f>
        <v>21942.857142857141</v>
      </c>
      <c r="E9" s="203">
        <f>Income!E78</f>
        <v>0</v>
      </c>
      <c r="F9" s="204">
        <f t="shared" si="4"/>
        <v>7428.5714285714284</v>
      </c>
      <c r="G9" s="204">
        <f t="shared" si="4"/>
        <v>7428.5714285714284</v>
      </c>
      <c r="H9" s="204">
        <f t="shared" si="4"/>
        <v>7428.5714285714284</v>
      </c>
      <c r="I9" s="204">
        <f t="shared" si="4"/>
        <v>7428.5714285714284</v>
      </c>
      <c r="J9" s="204">
        <f t="shared" si="4"/>
        <v>7428.5714285714284</v>
      </c>
      <c r="K9" s="204">
        <f t="shared" si="4"/>
        <v>7428.5714285714284</v>
      </c>
      <c r="L9" s="204">
        <f t="shared" si="4"/>
        <v>7428.5714285714284</v>
      </c>
      <c r="M9" s="204">
        <f t="shared" si="4"/>
        <v>7428.5714285714284</v>
      </c>
      <c r="N9" s="204">
        <f t="shared" si="4"/>
        <v>7428.5714285714284</v>
      </c>
      <c r="O9" s="204">
        <f t="shared" si="4"/>
        <v>7428.5714285714284</v>
      </c>
      <c r="P9" s="204">
        <f t="shared" si="4"/>
        <v>7428.5714285714284</v>
      </c>
      <c r="Q9" s="204">
        <f t="shared" si="4"/>
        <v>7428.5714285714284</v>
      </c>
      <c r="R9" s="204">
        <f t="shared" si="4"/>
        <v>7428.5714285714284</v>
      </c>
      <c r="S9" s="204">
        <f t="shared" si="4"/>
        <v>7428.5714285714284</v>
      </c>
      <c r="T9" s="204">
        <f t="shared" si="4"/>
        <v>7428.5714285714284</v>
      </c>
      <c r="U9" s="204">
        <f t="shared" si="4"/>
        <v>7428.5714285714284</v>
      </c>
      <c r="V9" s="204">
        <f t="shared" si="6"/>
        <v>7428.5714285714284</v>
      </c>
      <c r="W9" s="204">
        <f t="shared" si="6"/>
        <v>7428.5714285714284</v>
      </c>
      <c r="X9" s="204">
        <f t="shared" si="6"/>
        <v>7428.5714285714284</v>
      </c>
      <c r="Y9" s="204">
        <f t="shared" si="6"/>
        <v>7428.5714285714284</v>
      </c>
      <c r="Z9" s="204">
        <f t="shared" si="6"/>
        <v>7428.5714285714284</v>
      </c>
      <c r="AA9" s="204">
        <f t="shared" si="6"/>
        <v>7428.5714285714284</v>
      </c>
      <c r="AB9" s="204">
        <f t="shared" si="6"/>
        <v>7428.5714285714284</v>
      </c>
      <c r="AC9" s="204">
        <f t="shared" si="6"/>
        <v>7428.5714285714284</v>
      </c>
      <c r="AD9" s="204">
        <f t="shared" si="6"/>
        <v>7428.5714285714284</v>
      </c>
      <c r="AE9" s="204">
        <f t="shared" si="6"/>
        <v>7428.5714285714284</v>
      </c>
      <c r="AF9" s="204">
        <f t="shared" si="6"/>
        <v>7428.5714285714284</v>
      </c>
      <c r="AG9" s="204">
        <f t="shared" si="6"/>
        <v>7428.5714285714284</v>
      </c>
      <c r="AH9" s="204">
        <f t="shared" si="6"/>
        <v>7428.5714285714284</v>
      </c>
      <c r="AI9" s="204">
        <f t="shared" si="6"/>
        <v>7428.5714285714284</v>
      </c>
      <c r="AJ9" s="204">
        <f t="shared" si="6"/>
        <v>7428.5714285714284</v>
      </c>
      <c r="AK9" s="204">
        <f t="shared" si="6"/>
        <v>7428.5714285714284</v>
      </c>
      <c r="AL9" s="204">
        <f t="shared" si="7"/>
        <v>7428.5714285714284</v>
      </c>
      <c r="AM9" s="204">
        <f t="shared" si="7"/>
        <v>7428.5714285714284</v>
      </c>
      <c r="AN9" s="204">
        <f t="shared" si="7"/>
        <v>7428.5714285714284</v>
      </c>
      <c r="AO9" s="204">
        <f t="shared" si="7"/>
        <v>7428.5714285714284</v>
      </c>
      <c r="AP9" s="204">
        <f t="shared" si="7"/>
        <v>7428.5714285714284</v>
      </c>
      <c r="AQ9" s="204">
        <f t="shared" si="7"/>
        <v>7428.5714285714284</v>
      </c>
      <c r="AR9" s="204">
        <f t="shared" si="7"/>
        <v>7428.5714285714284</v>
      </c>
      <c r="AS9" s="204">
        <f t="shared" si="7"/>
        <v>7428.5714285714284</v>
      </c>
      <c r="AT9" s="204">
        <f t="shared" si="7"/>
        <v>7428.5714285714284</v>
      </c>
      <c r="AU9" s="204">
        <f t="shared" si="7"/>
        <v>7428.5714285714284</v>
      </c>
      <c r="AV9" s="204">
        <f t="shared" si="7"/>
        <v>7428.5714285714284</v>
      </c>
      <c r="AW9" s="204">
        <f t="shared" si="7"/>
        <v>7428.5714285714284</v>
      </c>
      <c r="AX9" s="204">
        <f t="shared" si="1"/>
        <v>7428.5714285714284</v>
      </c>
      <c r="AY9" s="204">
        <f t="shared" si="1"/>
        <v>7428.5714285714284</v>
      </c>
      <c r="AZ9" s="204">
        <f t="shared" si="1"/>
        <v>7428.5714285714284</v>
      </c>
      <c r="BA9" s="204">
        <f t="shared" si="1"/>
        <v>7428.5714285714284</v>
      </c>
      <c r="BB9" s="204">
        <f t="shared" si="1"/>
        <v>7428.5714285714284</v>
      </c>
      <c r="BC9" s="204">
        <f t="shared" si="1"/>
        <v>7428.5714285714284</v>
      </c>
      <c r="BD9" s="204">
        <f t="shared" si="1"/>
        <v>4960</v>
      </c>
      <c r="BE9" s="204">
        <f t="shared" si="1"/>
        <v>4960</v>
      </c>
      <c r="BF9" s="204">
        <f t="shared" si="1"/>
        <v>4960</v>
      </c>
      <c r="BG9" s="204">
        <f t="shared" si="1"/>
        <v>4960</v>
      </c>
      <c r="BH9" s="204">
        <f t="shared" si="1"/>
        <v>4960</v>
      </c>
      <c r="BI9" s="204">
        <f t="shared" si="1"/>
        <v>4960</v>
      </c>
      <c r="BJ9" s="204">
        <f t="shared" si="1"/>
        <v>4960</v>
      </c>
      <c r="BK9" s="204">
        <f t="shared" si="1"/>
        <v>4960</v>
      </c>
      <c r="BL9" s="204">
        <f t="shared" si="1"/>
        <v>4960</v>
      </c>
      <c r="BM9" s="204">
        <f t="shared" si="1"/>
        <v>4960</v>
      </c>
      <c r="BN9" s="204">
        <f t="shared" si="1"/>
        <v>4960</v>
      </c>
      <c r="BO9" s="204">
        <f t="shared" si="1"/>
        <v>4960</v>
      </c>
      <c r="BP9" s="204">
        <f t="shared" si="1"/>
        <v>4960</v>
      </c>
      <c r="BQ9" s="204">
        <f t="shared" si="1"/>
        <v>4960</v>
      </c>
      <c r="BR9" s="204">
        <f t="shared" si="1"/>
        <v>4960</v>
      </c>
      <c r="BS9" s="204">
        <f t="shared" si="1"/>
        <v>4960</v>
      </c>
      <c r="BT9" s="204">
        <f t="shared" si="1"/>
        <v>4960</v>
      </c>
      <c r="BU9" s="204">
        <f t="shared" si="1"/>
        <v>4960</v>
      </c>
      <c r="BV9" s="204">
        <f t="shared" si="1"/>
        <v>4960</v>
      </c>
      <c r="BW9" s="204">
        <f t="shared" si="1"/>
        <v>4960</v>
      </c>
      <c r="BX9" s="204">
        <f t="shared" si="1"/>
        <v>4960</v>
      </c>
      <c r="BY9" s="204">
        <f t="shared" si="1"/>
        <v>4960</v>
      </c>
      <c r="BZ9" s="204">
        <f t="shared" si="1"/>
        <v>4960</v>
      </c>
      <c r="CA9" s="204">
        <f t="shared" si="2"/>
        <v>4960</v>
      </c>
      <c r="CB9" s="204">
        <f t="shared" si="2"/>
        <v>4960</v>
      </c>
      <c r="CC9" s="204">
        <f t="shared" si="2"/>
        <v>21942.857142857141</v>
      </c>
      <c r="CD9" s="204">
        <f t="shared" si="2"/>
        <v>21942.857142857141</v>
      </c>
      <c r="CE9" s="204">
        <f t="shared" si="2"/>
        <v>21942.857142857141</v>
      </c>
      <c r="CF9" s="204">
        <f t="shared" si="2"/>
        <v>21942.857142857141</v>
      </c>
      <c r="CG9" s="204">
        <f t="shared" si="2"/>
        <v>21942.857142857141</v>
      </c>
      <c r="CH9" s="204">
        <f t="shared" si="2"/>
        <v>21942.857142857141</v>
      </c>
      <c r="CI9" s="204">
        <f t="shared" si="2"/>
        <v>21942.857142857141</v>
      </c>
      <c r="CJ9" s="204">
        <f t="shared" si="2"/>
        <v>21942.857142857141</v>
      </c>
      <c r="CK9" s="204">
        <f t="shared" si="2"/>
        <v>21942.857142857141</v>
      </c>
      <c r="CL9" s="204">
        <f t="shared" si="2"/>
        <v>21942.857142857141</v>
      </c>
      <c r="CM9" s="204">
        <f t="shared" si="2"/>
        <v>21942.857142857141</v>
      </c>
      <c r="CN9" s="204">
        <f t="shared" si="2"/>
        <v>21942.857142857141</v>
      </c>
      <c r="CO9" s="204">
        <f t="shared" si="2"/>
        <v>21942.857142857141</v>
      </c>
      <c r="CP9" s="204">
        <f t="shared" si="2"/>
        <v>21942.857142857141</v>
      </c>
      <c r="CQ9" s="204">
        <f t="shared" si="2"/>
        <v>21942.857142857141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75600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75600</v>
      </c>
      <c r="CS10" s="204">
        <f t="shared" si="3"/>
        <v>75600</v>
      </c>
      <c r="CT10" s="204">
        <f t="shared" si="3"/>
        <v>75600</v>
      </c>
      <c r="CU10" s="204">
        <f t="shared" si="3"/>
        <v>75600</v>
      </c>
      <c r="CV10" s="204">
        <f t="shared" si="3"/>
        <v>75600</v>
      </c>
      <c r="CW10" s="204">
        <f t="shared" si="3"/>
        <v>75600</v>
      </c>
      <c r="CX10" s="204">
        <f t="shared" si="3"/>
        <v>75600</v>
      </c>
      <c r="CY10" s="204">
        <f t="shared" si="3"/>
        <v>75600</v>
      </c>
      <c r="CZ10" s="204">
        <f t="shared" si="3"/>
        <v>75600</v>
      </c>
      <c r="DA10" s="204">
        <f t="shared" si="3"/>
        <v>75600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8708.5714285714294</v>
      </c>
      <c r="E12" s="203">
        <f>Income!E82</f>
        <v>62700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8708.5714285714294</v>
      </c>
      <c r="CD12" s="204">
        <f t="shared" si="2"/>
        <v>8708.5714285714294</v>
      </c>
      <c r="CE12" s="204">
        <f t="shared" si="2"/>
        <v>8708.5714285714294</v>
      </c>
      <c r="CF12" s="204">
        <f t="shared" si="2"/>
        <v>8708.5714285714294</v>
      </c>
      <c r="CG12" s="204">
        <f t="shared" si="2"/>
        <v>8708.5714285714294</v>
      </c>
      <c r="CH12" s="204">
        <f t="shared" si="2"/>
        <v>8708.5714285714294</v>
      </c>
      <c r="CI12" s="204">
        <f t="shared" si="2"/>
        <v>8708.5714285714294</v>
      </c>
      <c r="CJ12" s="204">
        <f t="shared" si="2"/>
        <v>8708.5714285714294</v>
      </c>
      <c r="CK12" s="204">
        <f t="shared" si="2"/>
        <v>8708.5714285714294</v>
      </c>
      <c r="CL12" s="204">
        <f t="shared" si="2"/>
        <v>8708.5714285714294</v>
      </c>
      <c r="CM12" s="204">
        <f t="shared" si="2"/>
        <v>8708.5714285714294</v>
      </c>
      <c r="CN12" s="204">
        <f t="shared" si="2"/>
        <v>8708.5714285714294</v>
      </c>
      <c r="CO12" s="204">
        <f t="shared" si="2"/>
        <v>8708.5714285714294</v>
      </c>
      <c r="CP12" s="204">
        <f t="shared" si="2"/>
        <v>8708.5714285714294</v>
      </c>
      <c r="CQ12" s="204">
        <f t="shared" si="2"/>
        <v>8708.5714285714294</v>
      </c>
      <c r="CR12" s="204">
        <f t="shared" si="2"/>
        <v>62700</v>
      </c>
      <c r="CS12" s="204">
        <f t="shared" si="3"/>
        <v>62700</v>
      </c>
      <c r="CT12" s="204">
        <f t="shared" si="3"/>
        <v>62700</v>
      </c>
      <c r="CU12" s="204">
        <f t="shared" si="3"/>
        <v>62700</v>
      </c>
      <c r="CV12" s="204">
        <f t="shared" si="3"/>
        <v>62700</v>
      </c>
      <c r="CW12" s="204">
        <f t="shared" si="3"/>
        <v>62700</v>
      </c>
      <c r="CX12" s="204">
        <f t="shared" si="3"/>
        <v>62700</v>
      </c>
      <c r="CY12" s="204">
        <f t="shared" si="3"/>
        <v>62700</v>
      </c>
      <c r="CZ12" s="204">
        <f t="shared" si="3"/>
        <v>62700</v>
      </c>
      <c r="DA12" s="204">
        <f t="shared" si="3"/>
        <v>62700</v>
      </c>
      <c r="DB12" s="204"/>
    </row>
    <row r="13" spans="1:106">
      <c r="A13" s="201" t="str">
        <f>Income!A83</f>
        <v>Food transfer - official</v>
      </c>
      <c r="B13" s="203">
        <f>Income!B83</f>
        <v>1401.3106912413493</v>
      </c>
      <c r="C13" s="203">
        <f>Income!C83</f>
        <v>1401.3106912413493</v>
      </c>
      <c r="D13" s="203">
        <f>Income!D83</f>
        <v>1401.3106912413493</v>
      </c>
      <c r="E13" s="203">
        <f>Income!E83</f>
        <v>0</v>
      </c>
      <c r="F13" s="204">
        <f t="shared" si="4"/>
        <v>1401.3106912413493</v>
      </c>
      <c r="G13" s="204">
        <f t="shared" si="4"/>
        <v>1401.3106912413493</v>
      </c>
      <c r="H13" s="204">
        <f t="shared" si="4"/>
        <v>1401.3106912413493</v>
      </c>
      <c r="I13" s="204">
        <f t="shared" si="4"/>
        <v>1401.3106912413493</v>
      </c>
      <c r="J13" s="204">
        <f t="shared" si="4"/>
        <v>1401.3106912413493</v>
      </c>
      <c r="K13" s="204">
        <f t="shared" si="4"/>
        <v>1401.3106912413493</v>
      </c>
      <c r="L13" s="204">
        <f t="shared" si="4"/>
        <v>1401.3106912413493</v>
      </c>
      <c r="M13" s="204">
        <f t="shared" si="4"/>
        <v>1401.3106912413493</v>
      </c>
      <c r="N13" s="204">
        <f t="shared" si="4"/>
        <v>1401.3106912413493</v>
      </c>
      <c r="O13" s="204">
        <f t="shared" si="4"/>
        <v>1401.3106912413493</v>
      </c>
      <c r="P13" s="204">
        <f t="shared" si="4"/>
        <v>1401.3106912413493</v>
      </c>
      <c r="Q13" s="204">
        <f t="shared" si="4"/>
        <v>1401.3106912413493</v>
      </c>
      <c r="R13" s="204">
        <f t="shared" si="4"/>
        <v>1401.3106912413493</v>
      </c>
      <c r="S13" s="204">
        <f t="shared" si="4"/>
        <v>1401.3106912413493</v>
      </c>
      <c r="T13" s="204">
        <f t="shared" si="4"/>
        <v>1401.3106912413493</v>
      </c>
      <c r="U13" s="204">
        <f t="shared" si="4"/>
        <v>1401.3106912413493</v>
      </c>
      <c r="V13" s="204">
        <f t="shared" si="6"/>
        <v>1401.3106912413493</v>
      </c>
      <c r="W13" s="204">
        <f t="shared" si="6"/>
        <v>1401.3106912413493</v>
      </c>
      <c r="X13" s="204">
        <f t="shared" si="6"/>
        <v>1401.3106912413493</v>
      </c>
      <c r="Y13" s="204">
        <f t="shared" si="6"/>
        <v>1401.3106912413493</v>
      </c>
      <c r="Z13" s="204">
        <f t="shared" si="6"/>
        <v>1401.3106912413493</v>
      </c>
      <c r="AA13" s="204">
        <f t="shared" si="6"/>
        <v>1401.3106912413493</v>
      </c>
      <c r="AB13" s="204">
        <f t="shared" si="6"/>
        <v>1401.3106912413493</v>
      </c>
      <c r="AC13" s="204">
        <f t="shared" si="6"/>
        <v>1401.3106912413493</v>
      </c>
      <c r="AD13" s="204">
        <f t="shared" si="6"/>
        <v>1401.3106912413493</v>
      </c>
      <c r="AE13" s="204">
        <f t="shared" si="6"/>
        <v>1401.3106912413493</v>
      </c>
      <c r="AF13" s="204">
        <f t="shared" si="6"/>
        <v>1401.3106912413493</v>
      </c>
      <c r="AG13" s="204">
        <f t="shared" si="6"/>
        <v>1401.3106912413493</v>
      </c>
      <c r="AH13" s="204">
        <f t="shared" si="6"/>
        <v>1401.3106912413493</v>
      </c>
      <c r="AI13" s="204">
        <f t="shared" si="6"/>
        <v>1401.3106912413493</v>
      </c>
      <c r="AJ13" s="204">
        <f t="shared" si="6"/>
        <v>1401.3106912413493</v>
      </c>
      <c r="AK13" s="204">
        <f t="shared" si="6"/>
        <v>1401.3106912413493</v>
      </c>
      <c r="AL13" s="204">
        <f t="shared" si="7"/>
        <v>1401.3106912413493</v>
      </c>
      <c r="AM13" s="204">
        <f t="shared" si="7"/>
        <v>1401.3106912413493</v>
      </c>
      <c r="AN13" s="204">
        <f t="shared" si="7"/>
        <v>1401.3106912413493</v>
      </c>
      <c r="AO13" s="204">
        <f t="shared" si="7"/>
        <v>1401.3106912413493</v>
      </c>
      <c r="AP13" s="204">
        <f t="shared" si="7"/>
        <v>1401.3106912413493</v>
      </c>
      <c r="AQ13" s="204">
        <f t="shared" si="7"/>
        <v>1401.3106912413493</v>
      </c>
      <c r="AR13" s="204">
        <f t="shared" si="7"/>
        <v>1401.3106912413493</v>
      </c>
      <c r="AS13" s="204">
        <f t="shared" si="7"/>
        <v>1401.3106912413493</v>
      </c>
      <c r="AT13" s="204">
        <f t="shared" si="7"/>
        <v>1401.3106912413493</v>
      </c>
      <c r="AU13" s="204">
        <f t="shared" si="7"/>
        <v>1401.3106912413493</v>
      </c>
      <c r="AV13" s="204">
        <f t="shared" si="7"/>
        <v>1401.3106912413493</v>
      </c>
      <c r="AW13" s="204">
        <f t="shared" si="7"/>
        <v>1401.3106912413493</v>
      </c>
      <c r="AX13" s="204">
        <f t="shared" si="8"/>
        <v>1401.3106912413493</v>
      </c>
      <c r="AY13" s="204">
        <f t="shared" si="8"/>
        <v>1401.3106912413493</v>
      </c>
      <c r="AZ13" s="204">
        <f t="shared" si="8"/>
        <v>1401.3106912413493</v>
      </c>
      <c r="BA13" s="204">
        <f t="shared" si="8"/>
        <v>1401.3106912413493</v>
      </c>
      <c r="BB13" s="204">
        <f t="shared" si="8"/>
        <v>1401.3106912413493</v>
      </c>
      <c r="BC13" s="204">
        <f t="shared" si="8"/>
        <v>1401.3106912413493</v>
      </c>
      <c r="BD13" s="204">
        <f t="shared" si="8"/>
        <v>1401.3106912413493</v>
      </c>
      <c r="BE13" s="204">
        <f t="shared" si="8"/>
        <v>1401.3106912413493</v>
      </c>
      <c r="BF13" s="204">
        <f t="shared" si="8"/>
        <v>1401.3106912413493</v>
      </c>
      <c r="BG13" s="204">
        <f t="shared" si="8"/>
        <v>1401.3106912413493</v>
      </c>
      <c r="BH13" s="204">
        <f t="shared" si="8"/>
        <v>1401.3106912413493</v>
      </c>
      <c r="BI13" s="204">
        <f t="shared" si="8"/>
        <v>1401.3106912413493</v>
      </c>
      <c r="BJ13" s="204">
        <f t="shared" si="8"/>
        <v>1401.3106912413493</v>
      </c>
      <c r="BK13" s="204">
        <f t="shared" si="8"/>
        <v>1401.3106912413493</v>
      </c>
      <c r="BL13" s="204">
        <f t="shared" si="8"/>
        <v>1401.3106912413493</v>
      </c>
      <c r="BM13" s="204">
        <f t="shared" si="8"/>
        <v>1401.3106912413493</v>
      </c>
      <c r="BN13" s="204">
        <f t="shared" si="8"/>
        <v>1401.3106912413493</v>
      </c>
      <c r="BO13" s="204">
        <f t="shared" si="8"/>
        <v>1401.3106912413493</v>
      </c>
      <c r="BP13" s="204">
        <f t="shared" si="8"/>
        <v>1401.3106912413493</v>
      </c>
      <c r="BQ13" s="204">
        <f t="shared" si="8"/>
        <v>1401.3106912413493</v>
      </c>
      <c r="BR13" s="204">
        <f t="shared" si="8"/>
        <v>1401.3106912413493</v>
      </c>
      <c r="BS13" s="204">
        <f t="shared" si="8"/>
        <v>1401.3106912413493</v>
      </c>
      <c r="BT13" s="204">
        <f t="shared" si="8"/>
        <v>1401.3106912413493</v>
      </c>
      <c r="BU13" s="204">
        <f t="shared" si="8"/>
        <v>1401.3106912413493</v>
      </c>
      <c r="BV13" s="204">
        <f t="shared" si="8"/>
        <v>1401.3106912413493</v>
      </c>
      <c r="BW13" s="204">
        <f t="shared" si="8"/>
        <v>1401.3106912413493</v>
      </c>
      <c r="BX13" s="204">
        <f t="shared" si="8"/>
        <v>1401.3106912413493</v>
      </c>
      <c r="BY13" s="204">
        <f t="shared" si="8"/>
        <v>1401.3106912413493</v>
      </c>
      <c r="BZ13" s="204">
        <f t="shared" si="8"/>
        <v>1401.3106912413493</v>
      </c>
      <c r="CA13" s="204">
        <f t="shared" si="2"/>
        <v>1401.3106912413493</v>
      </c>
      <c r="CB13" s="204">
        <f t="shared" si="2"/>
        <v>1401.3106912413493</v>
      </c>
      <c r="CC13" s="204">
        <f t="shared" si="2"/>
        <v>1401.3106912413493</v>
      </c>
      <c r="CD13" s="204">
        <f t="shared" si="2"/>
        <v>1401.3106912413493</v>
      </c>
      <c r="CE13" s="204">
        <f t="shared" si="2"/>
        <v>1401.3106912413493</v>
      </c>
      <c r="CF13" s="204">
        <f t="shared" si="2"/>
        <v>1401.3106912413493</v>
      </c>
      <c r="CG13" s="204">
        <f t="shared" si="2"/>
        <v>1401.3106912413493</v>
      </c>
      <c r="CH13" s="204">
        <f t="shared" si="2"/>
        <v>1401.3106912413493</v>
      </c>
      <c r="CI13" s="204">
        <f t="shared" si="2"/>
        <v>1401.3106912413493</v>
      </c>
      <c r="CJ13" s="204">
        <f t="shared" si="2"/>
        <v>1401.3106912413493</v>
      </c>
      <c r="CK13" s="204">
        <f t="shared" si="2"/>
        <v>1401.3106912413493</v>
      </c>
      <c r="CL13" s="204">
        <f t="shared" si="2"/>
        <v>1401.3106912413493</v>
      </c>
      <c r="CM13" s="204">
        <f t="shared" si="2"/>
        <v>1401.3106912413493</v>
      </c>
      <c r="CN13" s="204">
        <f t="shared" si="2"/>
        <v>1401.3106912413493</v>
      </c>
      <c r="CO13" s="204">
        <f t="shared" si="2"/>
        <v>1401.3106912413493</v>
      </c>
      <c r="CP13" s="204">
        <f t="shared" si="2"/>
        <v>1401.3106912413493</v>
      </c>
      <c r="CQ13" s="204">
        <f t="shared" si="2"/>
        <v>1401.3106912413493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23108.571428571428</v>
      </c>
      <c r="C14" s="203">
        <f>Income!C85</f>
        <v>22020</v>
      </c>
      <c r="D14" s="203">
        <f>Income!D85</f>
        <v>0</v>
      </c>
      <c r="E14" s="203">
        <f>Income!E85</f>
        <v>7620</v>
      </c>
      <c r="F14" s="204">
        <f t="shared" si="4"/>
        <v>23108.571428571428</v>
      </c>
      <c r="G14" s="204">
        <f t="shared" si="4"/>
        <v>23108.571428571428</v>
      </c>
      <c r="H14" s="204">
        <f t="shared" si="4"/>
        <v>23108.571428571428</v>
      </c>
      <c r="I14" s="204">
        <f t="shared" si="4"/>
        <v>23108.571428571428</v>
      </c>
      <c r="J14" s="204">
        <f t="shared" si="4"/>
        <v>23108.571428571428</v>
      </c>
      <c r="K14" s="204">
        <f t="shared" si="4"/>
        <v>23108.571428571428</v>
      </c>
      <c r="L14" s="204">
        <f t="shared" si="4"/>
        <v>23108.571428571428</v>
      </c>
      <c r="M14" s="204">
        <f t="shared" si="4"/>
        <v>23108.571428571428</v>
      </c>
      <c r="N14" s="204">
        <f t="shared" si="4"/>
        <v>23108.571428571428</v>
      </c>
      <c r="O14" s="204">
        <f t="shared" si="4"/>
        <v>23108.571428571428</v>
      </c>
      <c r="P14" s="204">
        <f t="shared" si="4"/>
        <v>23108.571428571428</v>
      </c>
      <c r="Q14" s="204">
        <f t="shared" si="4"/>
        <v>23108.571428571428</v>
      </c>
      <c r="R14" s="204">
        <f t="shared" si="4"/>
        <v>23108.571428571428</v>
      </c>
      <c r="S14" s="204">
        <f t="shared" si="4"/>
        <v>23108.571428571428</v>
      </c>
      <c r="T14" s="204">
        <f t="shared" si="4"/>
        <v>23108.571428571428</v>
      </c>
      <c r="U14" s="204">
        <f t="shared" si="4"/>
        <v>23108.571428571428</v>
      </c>
      <c r="V14" s="204">
        <f t="shared" si="6"/>
        <v>23108.571428571428</v>
      </c>
      <c r="W14" s="204">
        <f t="shared" si="6"/>
        <v>23108.571428571428</v>
      </c>
      <c r="X14" s="204">
        <f t="shared" si="6"/>
        <v>23108.571428571428</v>
      </c>
      <c r="Y14" s="204">
        <f t="shared" si="6"/>
        <v>23108.571428571428</v>
      </c>
      <c r="Z14" s="204">
        <f t="shared" si="6"/>
        <v>23108.571428571428</v>
      </c>
      <c r="AA14" s="204">
        <f t="shared" si="6"/>
        <v>23108.571428571428</v>
      </c>
      <c r="AB14" s="204">
        <f t="shared" si="6"/>
        <v>23108.571428571428</v>
      </c>
      <c r="AC14" s="204">
        <f t="shared" si="6"/>
        <v>23108.571428571428</v>
      </c>
      <c r="AD14" s="204">
        <f t="shared" si="6"/>
        <v>23108.571428571428</v>
      </c>
      <c r="AE14" s="204">
        <f t="shared" si="6"/>
        <v>23108.571428571428</v>
      </c>
      <c r="AF14" s="204">
        <f t="shared" si="6"/>
        <v>23108.571428571428</v>
      </c>
      <c r="AG14" s="204">
        <f t="shared" si="6"/>
        <v>23108.571428571428</v>
      </c>
      <c r="AH14" s="204">
        <f t="shared" si="6"/>
        <v>23108.571428571428</v>
      </c>
      <c r="AI14" s="204">
        <f t="shared" si="6"/>
        <v>23108.571428571428</v>
      </c>
      <c r="AJ14" s="204">
        <f t="shared" si="6"/>
        <v>23108.571428571428</v>
      </c>
      <c r="AK14" s="204">
        <f t="shared" si="6"/>
        <v>23108.571428571428</v>
      </c>
      <c r="AL14" s="204">
        <f t="shared" si="7"/>
        <v>23108.571428571428</v>
      </c>
      <c r="AM14" s="204">
        <f t="shared" si="7"/>
        <v>23108.571428571428</v>
      </c>
      <c r="AN14" s="204">
        <f t="shared" si="7"/>
        <v>23108.571428571428</v>
      </c>
      <c r="AO14" s="204">
        <f t="shared" si="7"/>
        <v>23108.571428571428</v>
      </c>
      <c r="AP14" s="204">
        <f t="shared" si="7"/>
        <v>23108.571428571428</v>
      </c>
      <c r="AQ14" s="204">
        <f t="shared" si="7"/>
        <v>23108.571428571428</v>
      </c>
      <c r="AR14" s="204">
        <f t="shared" si="7"/>
        <v>23108.571428571428</v>
      </c>
      <c r="AS14" s="204">
        <f t="shared" si="7"/>
        <v>23108.571428571428</v>
      </c>
      <c r="AT14" s="204">
        <f t="shared" si="7"/>
        <v>23108.571428571428</v>
      </c>
      <c r="AU14" s="204">
        <f t="shared" si="7"/>
        <v>23108.571428571428</v>
      </c>
      <c r="AV14" s="204">
        <f t="shared" si="7"/>
        <v>23108.571428571428</v>
      </c>
      <c r="AW14" s="204">
        <f t="shared" si="7"/>
        <v>23108.571428571428</v>
      </c>
      <c r="AX14" s="204">
        <f t="shared" si="7"/>
        <v>23108.571428571428</v>
      </c>
      <c r="AY14" s="204">
        <f t="shared" si="7"/>
        <v>23108.571428571428</v>
      </c>
      <c r="AZ14" s="204">
        <f t="shared" si="7"/>
        <v>23108.571428571428</v>
      </c>
      <c r="BA14" s="204">
        <f t="shared" si="7"/>
        <v>23108.571428571428</v>
      </c>
      <c r="BB14" s="204">
        <f t="shared" si="8"/>
        <v>23108.571428571428</v>
      </c>
      <c r="BC14" s="204">
        <f t="shared" si="8"/>
        <v>23108.571428571428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7620</v>
      </c>
      <c r="CS14" s="204">
        <f t="shared" si="3"/>
        <v>7620</v>
      </c>
      <c r="CT14" s="204">
        <f t="shared" si="3"/>
        <v>7620</v>
      </c>
      <c r="CU14" s="204">
        <f t="shared" si="3"/>
        <v>7620</v>
      </c>
      <c r="CV14" s="204">
        <f t="shared" si="3"/>
        <v>7620</v>
      </c>
      <c r="CW14" s="204">
        <f t="shared" si="3"/>
        <v>7620</v>
      </c>
      <c r="CX14" s="204">
        <f t="shared" si="3"/>
        <v>7620</v>
      </c>
      <c r="CY14" s="204">
        <f t="shared" si="3"/>
        <v>7620</v>
      </c>
      <c r="CZ14" s="204">
        <f t="shared" si="3"/>
        <v>7620</v>
      </c>
      <c r="DA14" s="204">
        <f t="shared" si="3"/>
        <v>7620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13714.285714285714</v>
      </c>
      <c r="E15" s="203">
        <f>Income!E86</f>
        <v>26040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13714.285714285714</v>
      </c>
      <c r="CD15" s="204">
        <f t="shared" ref="CC15:CR18" si="9">IF(CD$2&lt;=($B$2+$C$2+$D$2),IF(CD$2&lt;=($B$2+$C$2),IF(CD$2&lt;=$B$2,$B15,$C15),$D15),$E15)</f>
        <v>13714.285714285714</v>
      </c>
      <c r="CE15" s="204">
        <f t="shared" si="9"/>
        <v>13714.285714285714</v>
      </c>
      <c r="CF15" s="204">
        <f t="shared" si="9"/>
        <v>13714.285714285714</v>
      </c>
      <c r="CG15" s="204">
        <f t="shared" si="9"/>
        <v>13714.285714285714</v>
      </c>
      <c r="CH15" s="204">
        <f t="shared" si="9"/>
        <v>13714.285714285714</v>
      </c>
      <c r="CI15" s="204">
        <f t="shared" si="9"/>
        <v>13714.285714285714</v>
      </c>
      <c r="CJ15" s="204">
        <f t="shared" si="9"/>
        <v>13714.285714285714</v>
      </c>
      <c r="CK15" s="204">
        <f t="shared" si="9"/>
        <v>13714.285714285714</v>
      </c>
      <c r="CL15" s="204">
        <f t="shared" si="9"/>
        <v>13714.285714285714</v>
      </c>
      <c r="CM15" s="204">
        <f t="shared" si="9"/>
        <v>13714.285714285714</v>
      </c>
      <c r="CN15" s="204">
        <f t="shared" si="9"/>
        <v>13714.285714285714</v>
      </c>
      <c r="CO15" s="204">
        <f t="shared" si="9"/>
        <v>13714.285714285714</v>
      </c>
      <c r="CP15" s="204">
        <f t="shared" si="9"/>
        <v>13714.285714285714</v>
      </c>
      <c r="CQ15" s="204">
        <f t="shared" si="9"/>
        <v>13714.285714285714</v>
      </c>
      <c r="CR15" s="204">
        <f t="shared" si="9"/>
        <v>26040</v>
      </c>
      <c r="CS15" s="204">
        <f t="shared" si="3"/>
        <v>26040</v>
      </c>
      <c r="CT15" s="204">
        <f t="shared" si="3"/>
        <v>26040</v>
      </c>
      <c r="CU15" s="204">
        <f t="shared" si="3"/>
        <v>26040</v>
      </c>
      <c r="CV15" s="204">
        <f t="shared" si="3"/>
        <v>26040</v>
      </c>
      <c r="CW15" s="204">
        <f t="shared" si="3"/>
        <v>26040</v>
      </c>
      <c r="CX15" s="204">
        <f t="shared" si="3"/>
        <v>26040</v>
      </c>
      <c r="CY15" s="204">
        <f t="shared" si="3"/>
        <v>26040</v>
      </c>
      <c r="CZ15" s="204">
        <f t="shared" si="3"/>
        <v>26040</v>
      </c>
      <c r="DA15" s="204">
        <f t="shared" si="3"/>
        <v>26040</v>
      </c>
      <c r="DB15" s="204"/>
    </row>
    <row r="16" spans="1:106">
      <c r="A16" s="201" t="s">
        <v>115</v>
      </c>
      <c r="B16" s="203">
        <f>Income!B88</f>
        <v>34327.607298110612</v>
      </c>
      <c r="C16" s="203">
        <f>Income!C88</f>
        <v>57982.012912138351</v>
      </c>
      <c r="D16" s="203">
        <f>Income!D88</f>
        <v>103687.67488574953</v>
      </c>
      <c r="E16" s="203">
        <f>Income!E88</f>
        <v>218520.1227563791</v>
      </c>
      <c r="F16" s="204">
        <f t="shared" si="4"/>
        <v>34327.607298110612</v>
      </c>
      <c r="G16" s="204">
        <f t="shared" si="4"/>
        <v>34327.607298110612</v>
      </c>
      <c r="H16" s="204">
        <f t="shared" si="4"/>
        <v>34327.607298110612</v>
      </c>
      <c r="I16" s="204">
        <f t="shared" si="4"/>
        <v>34327.607298110612</v>
      </c>
      <c r="J16" s="204">
        <f t="shared" si="4"/>
        <v>34327.607298110612</v>
      </c>
      <c r="K16" s="204">
        <f t="shared" si="4"/>
        <v>34327.607298110612</v>
      </c>
      <c r="L16" s="204">
        <f t="shared" si="4"/>
        <v>34327.607298110612</v>
      </c>
      <c r="M16" s="204">
        <f t="shared" si="4"/>
        <v>34327.607298110612</v>
      </c>
      <c r="N16" s="204">
        <f t="shared" si="4"/>
        <v>34327.607298110612</v>
      </c>
      <c r="O16" s="204">
        <f t="shared" si="4"/>
        <v>34327.607298110612</v>
      </c>
      <c r="P16" s="204">
        <f t="shared" si="4"/>
        <v>34327.607298110612</v>
      </c>
      <c r="Q16" s="204">
        <f t="shared" si="4"/>
        <v>34327.607298110612</v>
      </c>
      <c r="R16" s="204">
        <f t="shared" si="4"/>
        <v>34327.607298110612</v>
      </c>
      <c r="S16" s="204">
        <f t="shared" si="4"/>
        <v>34327.607298110612</v>
      </c>
      <c r="T16" s="204">
        <f t="shared" si="4"/>
        <v>34327.607298110612</v>
      </c>
      <c r="U16" s="204">
        <f t="shared" si="4"/>
        <v>34327.607298110612</v>
      </c>
      <c r="V16" s="204">
        <f t="shared" si="6"/>
        <v>34327.607298110612</v>
      </c>
      <c r="W16" s="204">
        <f t="shared" si="6"/>
        <v>34327.607298110612</v>
      </c>
      <c r="X16" s="204">
        <f t="shared" si="6"/>
        <v>34327.607298110612</v>
      </c>
      <c r="Y16" s="204">
        <f t="shared" si="6"/>
        <v>34327.607298110612</v>
      </c>
      <c r="Z16" s="204">
        <f t="shared" si="6"/>
        <v>34327.607298110612</v>
      </c>
      <c r="AA16" s="204">
        <f t="shared" si="6"/>
        <v>34327.607298110612</v>
      </c>
      <c r="AB16" s="204">
        <f t="shared" si="6"/>
        <v>34327.607298110612</v>
      </c>
      <c r="AC16" s="204">
        <f t="shared" si="6"/>
        <v>34327.607298110612</v>
      </c>
      <c r="AD16" s="204">
        <f t="shared" si="6"/>
        <v>34327.607298110612</v>
      </c>
      <c r="AE16" s="204">
        <f>IF(AE$2&lt;=($B$2+$C$2+$D$2),IF(AE$2&lt;=($B$2+$C$2),IF(AE$2&lt;=$B$2,$B16,$C16),$D16),$E16)</f>
        <v>34327.607298110612</v>
      </c>
      <c r="AF16" s="204">
        <f t="shared" si="6"/>
        <v>34327.607298110612</v>
      </c>
      <c r="AG16" s="204">
        <f t="shared" si="6"/>
        <v>34327.607298110612</v>
      </c>
      <c r="AH16" s="204">
        <f t="shared" si="6"/>
        <v>34327.607298110612</v>
      </c>
      <c r="AI16" s="204">
        <f t="shared" si="6"/>
        <v>34327.607298110612</v>
      </c>
      <c r="AJ16" s="204">
        <f t="shared" si="6"/>
        <v>34327.607298110612</v>
      </c>
      <c r="AK16" s="204">
        <f t="shared" si="6"/>
        <v>34327.607298110612</v>
      </c>
      <c r="AL16" s="204">
        <f t="shared" si="7"/>
        <v>34327.607298110612</v>
      </c>
      <c r="AM16" s="204">
        <f t="shared" si="7"/>
        <v>34327.607298110612</v>
      </c>
      <c r="AN16" s="204">
        <f t="shared" si="7"/>
        <v>34327.607298110612</v>
      </c>
      <c r="AO16" s="204">
        <f t="shared" si="7"/>
        <v>34327.607298110612</v>
      </c>
      <c r="AP16" s="204">
        <f t="shared" si="7"/>
        <v>34327.607298110612</v>
      </c>
      <c r="AQ16" s="204">
        <f t="shared" si="7"/>
        <v>34327.607298110612</v>
      </c>
      <c r="AR16" s="204">
        <f t="shared" si="7"/>
        <v>34327.607298110612</v>
      </c>
      <c r="AS16" s="204">
        <f t="shared" si="7"/>
        <v>34327.607298110612</v>
      </c>
      <c r="AT16" s="204">
        <f t="shared" si="7"/>
        <v>34327.607298110612</v>
      </c>
      <c r="AU16" s="204">
        <f t="shared" si="7"/>
        <v>34327.607298110612</v>
      </c>
      <c r="AV16" s="204">
        <f t="shared" si="7"/>
        <v>34327.607298110612</v>
      </c>
      <c r="AW16" s="204">
        <f t="shared" si="7"/>
        <v>34327.607298110612</v>
      </c>
      <c r="AX16" s="204">
        <f t="shared" si="8"/>
        <v>34327.607298110612</v>
      </c>
      <c r="AY16" s="204">
        <f t="shared" si="8"/>
        <v>34327.607298110612</v>
      </c>
      <c r="AZ16" s="204">
        <f t="shared" si="8"/>
        <v>34327.607298110612</v>
      </c>
      <c r="BA16" s="204">
        <f t="shared" si="8"/>
        <v>34327.607298110612</v>
      </c>
      <c r="BB16" s="204">
        <f t="shared" si="8"/>
        <v>34327.607298110612</v>
      </c>
      <c r="BC16" s="204">
        <f t="shared" si="8"/>
        <v>34327.607298110612</v>
      </c>
      <c r="BD16" s="204">
        <f t="shared" si="8"/>
        <v>57982.012912138351</v>
      </c>
      <c r="BE16" s="204">
        <f t="shared" si="8"/>
        <v>57982.012912138351</v>
      </c>
      <c r="BF16" s="204">
        <f t="shared" si="8"/>
        <v>57982.012912138351</v>
      </c>
      <c r="BG16" s="204">
        <f t="shared" si="8"/>
        <v>57982.012912138351</v>
      </c>
      <c r="BH16" s="204">
        <f t="shared" si="8"/>
        <v>57982.012912138351</v>
      </c>
      <c r="BI16" s="204">
        <f t="shared" si="8"/>
        <v>57982.012912138351</v>
      </c>
      <c r="BJ16" s="204">
        <f t="shared" si="8"/>
        <v>57982.012912138351</v>
      </c>
      <c r="BK16" s="204">
        <f t="shared" si="8"/>
        <v>57982.012912138351</v>
      </c>
      <c r="BL16" s="204">
        <f t="shared" si="8"/>
        <v>57982.012912138351</v>
      </c>
      <c r="BM16" s="204">
        <f t="shared" si="8"/>
        <v>57982.012912138351</v>
      </c>
      <c r="BN16" s="204">
        <f t="shared" si="8"/>
        <v>57982.012912138351</v>
      </c>
      <c r="BO16" s="204">
        <f t="shared" si="8"/>
        <v>57982.012912138351</v>
      </c>
      <c r="BP16" s="204">
        <f t="shared" si="8"/>
        <v>57982.012912138351</v>
      </c>
      <c r="BQ16" s="204">
        <f t="shared" si="8"/>
        <v>57982.012912138351</v>
      </c>
      <c r="BR16" s="204">
        <f t="shared" si="8"/>
        <v>57982.012912138351</v>
      </c>
      <c r="BS16" s="204">
        <f t="shared" si="8"/>
        <v>57982.012912138351</v>
      </c>
      <c r="BT16" s="204">
        <f t="shared" si="8"/>
        <v>57982.012912138351</v>
      </c>
      <c r="BU16" s="204">
        <f t="shared" si="8"/>
        <v>57982.012912138351</v>
      </c>
      <c r="BV16" s="204">
        <f t="shared" si="8"/>
        <v>57982.012912138351</v>
      </c>
      <c r="BW16" s="204">
        <f t="shared" si="8"/>
        <v>57982.012912138351</v>
      </c>
      <c r="BX16" s="204">
        <f t="shared" si="8"/>
        <v>57982.012912138351</v>
      </c>
      <c r="BY16" s="204">
        <f t="shared" si="8"/>
        <v>57982.012912138351</v>
      </c>
      <c r="BZ16" s="204">
        <f t="shared" si="8"/>
        <v>57982.012912138351</v>
      </c>
      <c r="CA16" s="204">
        <f t="shared" ref="CA16:CB18" si="10">IF(CA$2&lt;=($B$2+$C$2+$D$2),IF(CA$2&lt;=($B$2+$C$2),IF(CA$2&lt;=$B$2,$B16,$C16),$D16),$E16)</f>
        <v>57982.012912138351</v>
      </c>
      <c r="CB16" s="204">
        <f t="shared" si="10"/>
        <v>57982.012912138351</v>
      </c>
      <c r="CC16" s="204">
        <f t="shared" si="9"/>
        <v>103687.67488574953</v>
      </c>
      <c r="CD16" s="204">
        <f t="shared" si="9"/>
        <v>103687.67488574953</v>
      </c>
      <c r="CE16" s="204">
        <f t="shared" si="9"/>
        <v>103687.67488574953</v>
      </c>
      <c r="CF16" s="204">
        <f t="shared" si="9"/>
        <v>103687.67488574953</v>
      </c>
      <c r="CG16" s="204">
        <f t="shared" si="9"/>
        <v>103687.67488574953</v>
      </c>
      <c r="CH16" s="204">
        <f t="shared" si="9"/>
        <v>103687.67488574953</v>
      </c>
      <c r="CI16" s="204">
        <f t="shared" si="9"/>
        <v>103687.67488574953</v>
      </c>
      <c r="CJ16" s="204">
        <f t="shared" si="9"/>
        <v>103687.67488574953</v>
      </c>
      <c r="CK16" s="204">
        <f t="shared" si="9"/>
        <v>103687.67488574953</v>
      </c>
      <c r="CL16" s="204">
        <f t="shared" si="9"/>
        <v>103687.67488574953</v>
      </c>
      <c r="CM16" s="204">
        <f t="shared" si="9"/>
        <v>103687.67488574953</v>
      </c>
      <c r="CN16" s="204">
        <f t="shared" si="9"/>
        <v>103687.67488574953</v>
      </c>
      <c r="CO16" s="204">
        <f t="shared" si="9"/>
        <v>103687.67488574953</v>
      </c>
      <c r="CP16" s="204">
        <f t="shared" si="9"/>
        <v>103687.67488574953</v>
      </c>
      <c r="CQ16" s="204">
        <f t="shared" si="9"/>
        <v>103687.67488574953</v>
      </c>
      <c r="CR16" s="204">
        <f t="shared" si="9"/>
        <v>218520.1227563791</v>
      </c>
      <c r="CS16" s="204">
        <f t="shared" ref="CS16:DA18" si="11">IF(CS$2&lt;=($B$2+$C$2+$D$2),IF(CS$2&lt;=($B$2+$C$2),IF(CS$2&lt;=$B$2,$B16,$C16),$D16),$E16)</f>
        <v>218520.1227563791</v>
      </c>
      <c r="CT16" s="204">
        <f t="shared" si="11"/>
        <v>218520.1227563791</v>
      </c>
      <c r="CU16" s="204">
        <f t="shared" si="11"/>
        <v>218520.1227563791</v>
      </c>
      <c r="CV16" s="204">
        <f t="shared" si="11"/>
        <v>218520.1227563791</v>
      </c>
      <c r="CW16" s="204">
        <f t="shared" si="11"/>
        <v>218520.1227563791</v>
      </c>
      <c r="CX16" s="204">
        <f t="shared" si="11"/>
        <v>218520.1227563791</v>
      </c>
      <c r="CY16" s="204">
        <f t="shared" si="11"/>
        <v>218520.1227563791</v>
      </c>
      <c r="CZ16" s="204">
        <f t="shared" si="11"/>
        <v>218520.1227563791</v>
      </c>
      <c r="DA16" s="204">
        <f t="shared" si="11"/>
        <v>218520.1227563791</v>
      </c>
      <c r="DB16" s="204"/>
    </row>
    <row r="17" spans="1:105">
      <c r="A17" s="201" t="s">
        <v>101</v>
      </c>
      <c r="B17" s="203">
        <f>Income!B89</f>
        <v>24062.646384067204</v>
      </c>
      <c r="C17" s="203">
        <f>Income!C89</f>
        <v>24062.646384067204</v>
      </c>
      <c r="D17" s="203">
        <f>Income!D89</f>
        <v>24062.6463840672</v>
      </c>
      <c r="E17" s="203">
        <f>Income!E89</f>
        <v>24062.646384067208</v>
      </c>
      <c r="F17" s="204">
        <f t="shared" si="4"/>
        <v>24062.646384067204</v>
      </c>
      <c r="G17" s="204">
        <f t="shared" si="4"/>
        <v>24062.646384067204</v>
      </c>
      <c r="H17" s="204">
        <f t="shared" si="4"/>
        <v>24062.646384067204</v>
      </c>
      <c r="I17" s="204">
        <f t="shared" si="4"/>
        <v>24062.646384067204</v>
      </c>
      <c r="J17" s="204">
        <f t="shared" si="4"/>
        <v>24062.646384067204</v>
      </c>
      <c r="K17" s="204">
        <f t="shared" si="4"/>
        <v>24062.646384067204</v>
      </c>
      <c r="L17" s="204">
        <f t="shared" si="4"/>
        <v>24062.646384067204</v>
      </c>
      <c r="M17" s="204">
        <f t="shared" si="4"/>
        <v>24062.646384067204</v>
      </c>
      <c r="N17" s="204">
        <f t="shared" si="4"/>
        <v>24062.646384067204</v>
      </c>
      <c r="O17" s="204">
        <f t="shared" si="4"/>
        <v>24062.646384067204</v>
      </c>
      <c r="P17" s="204">
        <f t="shared" si="4"/>
        <v>24062.646384067204</v>
      </c>
      <c r="Q17" s="204">
        <f t="shared" si="4"/>
        <v>24062.646384067204</v>
      </c>
      <c r="R17" s="204">
        <f t="shared" si="4"/>
        <v>24062.646384067204</v>
      </c>
      <c r="S17" s="204">
        <f t="shared" si="4"/>
        <v>24062.646384067204</v>
      </c>
      <c r="T17" s="204">
        <f t="shared" si="4"/>
        <v>24062.646384067204</v>
      </c>
      <c r="U17" s="204">
        <f t="shared" si="4"/>
        <v>24062.646384067204</v>
      </c>
      <c r="V17" s="204">
        <f t="shared" si="6"/>
        <v>24062.646384067204</v>
      </c>
      <c r="W17" s="204">
        <f t="shared" si="6"/>
        <v>24062.646384067204</v>
      </c>
      <c r="X17" s="204">
        <f t="shared" si="6"/>
        <v>24062.646384067204</v>
      </c>
      <c r="Y17" s="204">
        <f t="shared" si="6"/>
        <v>24062.646384067204</v>
      </c>
      <c r="Z17" s="204">
        <f t="shared" si="6"/>
        <v>24062.646384067204</v>
      </c>
      <c r="AA17" s="204">
        <f t="shared" si="6"/>
        <v>24062.646384067204</v>
      </c>
      <c r="AB17" s="204">
        <f t="shared" si="6"/>
        <v>24062.646384067204</v>
      </c>
      <c r="AC17" s="204">
        <f t="shared" si="6"/>
        <v>24062.646384067204</v>
      </c>
      <c r="AD17" s="204">
        <f t="shared" si="6"/>
        <v>24062.646384067204</v>
      </c>
      <c r="AE17" s="204">
        <f t="shared" si="6"/>
        <v>24062.646384067204</v>
      </c>
      <c r="AF17" s="204">
        <f t="shared" si="6"/>
        <v>24062.646384067204</v>
      </c>
      <c r="AG17" s="204">
        <f t="shared" si="6"/>
        <v>24062.646384067204</v>
      </c>
      <c r="AH17" s="204">
        <f t="shared" si="6"/>
        <v>24062.646384067204</v>
      </c>
      <c r="AI17" s="204">
        <f t="shared" si="6"/>
        <v>24062.646384067204</v>
      </c>
      <c r="AJ17" s="204">
        <f t="shared" si="6"/>
        <v>24062.646384067204</v>
      </c>
      <c r="AK17" s="204">
        <f t="shared" si="6"/>
        <v>24062.646384067204</v>
      </c>
      <c r="AL17" s="204">
        <f t="shared" si="7"/>
        <v>24062.646384067204</v>
      </c>
      <c r="AM17" s="204">
        <f t="shared" si="7"/>
        <v>24062.646384067204</v>
      </c>
      <c r="AN17" s="204">
        <f t="shared" si="7"/>
        <v>24062.646384067204</v>
      </c>
      <c r="AO17" s="204">
        <f t="shared" si="7"/>
        <v>24062.646384067204</v>
      </c>
      <c r="AP17" s="204">
        <f t="shared" si="7"/>
        <v>24062.646384067204</v>
      </c>
      <c r="AQ17" s="204">
        <f t="shared" si="7"/>
        <v>24062.646384067204</v>
      </c>
      <c r="AR17" s="204">
        <f t="shared" si="7"/>
        <v>24062.646384067204</v>
      </c>
      <c r="AS17" s="204">
        <f t="shared" si="7"/>
        <v>24062.646384067204</v>
      </c>
      <c r="AT17" s="204">
        <f t="shared" si="7"/>
        <v>24062.646384067204</v>
      </c>
      <c r="AU17" s="204">
        <f t="shared" si="7"/>
        <v>24062.646384067204</v>
      </c>
      <c r="AV17" s="204">
        <f t="shared" si="7"/>
        <v>24062.646384067204</v>
      </c>
      <c r="AW17" s="204">
        <f t="shared" si="7"/>
        <v>24062.646384067204</v>
      </c>
      <c r="AX17" s="204">
        <f t="shared" si="8"/>
        <v>24062.646384067204</v>
      </c>
      <c r="AY17" s="204">
        <f t="shared" si="8"/>
        <v>24062.646384067204</v>
      </c>
      <c r="AZ17" s="204">
        <f t="shared" si="8"/>
        <v>24062.646384067204</v>
      </c>
      <c r="BA17" s="204">
        <f t="shared" si="8"/>
        <v>24062.646384067204</v>
      </c>
      <c r="BB17" s="204">
        <f t="shared" si="8"/>
        <v>24062.646384067204</v>
      </c>
      <c r="BC17" s="204">
        <f t="shared" si="8"/>
        <v>24062.646384067204</v>
      </c>
      <c r="BD17" s="204">
        <f t="shared" si="8"/>
        <v>24062.646384067204</v>
      </c>
      <c r="BE17" s="204">
        <f t="shared" si="8"/>
        <v>24062.646384067204</v>
      </c>
      <c r="BF17" s="204">
        <f t="shared" si="8"/>
        <v>24062.646384067204</v>
      </c>
      <c r="BG17" s="204">
        <f t="shared" si="8"/>
        <v>24062.646384067204</v>
      </c>
      <c r="BH17" s="204">
        <f t="shared" si="8"/>
        <v>24062.646384067204</v>
      </c>
      <c r="BI17" s="204">
        <f t="shared" si="8"/>
        <v>24062.646384067204</v>
      </c>
      <c r="BJ17" s="204">
        <f t="shared" si="8"/>
        <v>24062.646384067204</v>
      </c>
      <c r="BK17" s="204">
        <f t="shared" si="8"/>
        <v>24062.646384067204</v>
      </c>
      <c r="BL17" s="204">
        <f t="shared" si="8"/>
        <v>24062.646384067204</v>
      </c>
      <c r="BM17" s="204">
        <f t="shared" si="8"/>
        <v>24062.646384067204</v>
      </c>
      <c r="BN17" s="204">
        <f t="shared" si="8"/>
        <v>24062.646384067204</v>
      </c>
      <c r="BO17" s="204">
        <f t="shared" si="8"/>
        <v>24062.646384067204</v>
      </c>
      <c r="BP17" s="204">
        <f t="shared" si="8"/>
        <v>24062.646384067204</v>
      </c>
      <c r="BQ17" s="204">
        <f t="shared" si="8"/>
        <v>24062.646384067204</v>
      </c>
      <c r="BR17" s="204">
        <f t="shared" si="8"/>
        <v>24062.646384067204</v>
      </c>
      <c r="BS17" s="204">
        <f t="shared" si="8"/>
        <v>24062.646384067204</v>
      </c>
      <c r="BT17" s="204">
        <f t="shared" si="8"/>
        <v>24062.646384067204</v>
      </c>
      <c r="BU17" s="204">
        <f t="shared" si="8"/>
        <v>24062.646384067204</v>
      </c>
      <c r="BV17" s="204">
        <f t="shared" si="8"/>
        <v>24062.646384067204</v>
      </c>
      <c r="BW17" s="204">
        <f t="shared" si="8"/>
        <v>24062.646384067204</v>
      </c>
      <c r="BX17" s="204">
        <f t="shared" si="8"/>
        <v>24062.646384067204</v>
      </c>
      <c r="BY17" s="204">
        <f t="shared" si="8"/>
        <v>24062.646384067204</v>
      </c>
      <c r="BZ17" s="204">
        <f t="shared" si="8"/>
        <v>24062.646384067204</v>
      </c>
      <c r="CA17" s="204">
        <f t="shared" si="10"/>
        <v>24062.646384067204</v>
      </c>
      <c r="CB17" s="204">
        <f t="shared" si="10"/>
        <v>24062.646384067204</v>
      </c>
      <c r="CC17" s="204">
        <f t="shared" si="9"/>
        <v>24062.6463840672</v>
      </c>
      <c r="CD17" s="204">
        <f t="shared" si="9"/>
        <v>24062.6463840672</v>
      </c>
      <c r="CE17" s="204">
        <f t="shared" si="9"/>
        <v>24062.6463840672</v>
      </c>
      <c r="CF17" s="204">
        <f t="shared" si="9"/>
        <v>24062.6463840672</v>
      </c>
      <c r="CG17" s="204">
        <f t="shared" si="9"/>
        <v>24062.6463840672</v>
      </c>
      <c r="CH17" s="204">
        <f t="shared" si="9"/>
        <v>24062.6463840672</v>
      </c>
      <c r="CI17" s="204">
        <f t="shared" si="9"/>
        <v>24062.6463840672</v>
      </c>
      <c r="CJ17" s="204">
        <f t="shared" si="9"/>
        <v>24062.6463840672</v>
      </c>
      <c r="CK17" s="204">
        <f t="shared" si="9"/>
        <v>24062.6463840672</v>
      </c>
      <c r="CL17" s="204">
        <f t="shared" si="9"/>
        <v>24062.6463840672</v>
      </c>
      <c r="CM17" s="204">
        <f t="shared" si="9"/>
        <v>24062.6463840672</v>
      </c>
      <c r="CN17" s="204">
        <f t="shared" si="9"/>
        <v>24062.6463840672</v>
      </c>
      <c r="CO17" s="204">
        <f t="shared" si="9"/>
        <v>24062.6463840672</v>
      </c>
      <c r="CP17" s="204">
        <f t="shared" si="9"/>
        <v>24062.6463840672</v>
      </c>
      <c r="CQ17" s="204">
        <f t="shared" si="9"/>
        <v>24062.6463840672</v>
      </c>
      <c r="CR17" s="204">
        <f t="shared" si="9"/>
        <v>24062.646384067208</v>
      </c>
      <c r="CS17" s="204">
        <f t="shared" si="11"/>
        <v>24062.646384067208</v>
      </c>
      <c r="CT17" s="204">
        <f t="shared" si="11"/>
        <v>24062.646384067208</v>
      </c>
      <c r="CU17" s="204">
        <f t="shared" si="11"/>
        <v>24062.646384067208</v>
      </c>
      <c r="CV17" s="204">
        <f t="shared" si="11"/>
        <v>24062.646384067208</v>
      </c>
      <c r="CW17" s="204">
        <f t="shared" si="11"/>
        <v>24062.646384067208</v>
      </c>
      <c r="CX17" s="204">
        <f t="shared" si="11"/>
        <v>24062.646384067208</v>
      </c>
      <c r="CY17" s="204">
        <f t="shared" si="11"/>
        <v>24062.646384067208</v>
      </c>
      <c r="CZ17" s="204">
        <f t="shared" si="11"/>
        <v>24062.646384067208</v>
      </c>
      <c r="DA17" s="204">
        <f t="shared" si="11"/>
        <v>24062.646384067208</v>
      </c>
    </row>
    <row r="18" spans="1:105">
      <c r="A18" s="201" t="s">
        <v>85</v>
      </c>
      <c r="B18" s="203">
        <f>Income!B90</f>
        <v>39641.313050733872</v>
      </c>
      <c r="C18" s="203">
        <f>Income!C90</f>
        <v>39641.313050733872</v>
      </c>
      <c r="D18" s="203">
        <f>Income!D90</f>
        <v>39641.313050733872</v>
      </c>
      <c r="E18" s="203">
        <f>Income!E90</f>
        <v>39641.313050733879</v>
      </c>
      <c r="F18" s="204">
        <f t="shared" ref="F18:U18" si="12">IF(F$2&lt;=($B$2+$C$2+$D$2),IF(F$2&lt;=($B$2+$C$2),IF(F$2&lt;=$B$2,$B18,$C18),$D18),$E18)</f>
        <v>39641.313050733872</v>
      </c>
      <c r="G18" s="204">
        <f t="shared" si="12"/>
        <v>39641.313050733872</v>
      </c>
      <c r="H18" s="204">
        <f t="shared" si="12"/>
        <v>39641.313050733872</v>
      </c>
      <c r="I18" s="204">
        <f t="shared" si="12"/>
        <v>39641.313050733872</v>
      </c>
      <c r="J18" s="204">
        <f t="shared" si="12"/>
        <v>39641.313050733872</v>
      </c>
      <c r="K18" s="204">
        <f t="shared" si="12"/>
        <v>39641.313050733872</v>
      </c>
      <c r="L18" s="204">
        <f t="shared" si="12"/>
        <v>39641.313050733872</v>
      </c>
      <c r="M18" s="204">
        <f t="shared" si="12"/>
        <v>39641.313050733872</v>
      </c>
      <c r="N18" s="204">
        <f t="shared" si="12"/>
        <v>39641.313050733872</v>
      </c>
      <c r="O18" s="204">
        <f t="shared" si="12"/>
        <v>39641.313050733872</v>
      </c>
      <c r="P18" s="204">
        <f t="shared" si="12"/>
        <v>39641.313050733872</v>
      </c>
      <c r="Q18" s="204">
        <f t="shared" si="12"/>
        <v>39641.313050733872</v>
      </c>
      <c r="R18" s="204">
        <f t="shared" si="12"/>
        <v>39641.313050733872</v>
      </c>
      <c r="S18" s="204">
        <f t="shared" si="12"/>
        <v>39641.313050733872</v>
      </c>
      <c r="T18" s="204">
        <f t="shared" si="12"/>
        <v>39641.313050733872</v>
      </c>
      <c r="U18" s="204">
        <f t="shared" si="12"/>
        <v>39641.313050733872</v>
      </c>
      <c r="V18" s="204">
        <f t="shared" si="6"/>
        <v>39641.313050733872</v>
      </c>
      <c r="W18" s="204">
        <f t="shared" si="6"/>
        <v>39641.313050733872</v>
      </c>
      <c r="X18" s="204">
        <f t="shared" si="6"/>
        <v>39641.313050733872</v>
      </c>
      <c r="Y18" s="204">
        <f t="shared" si="6"/>
        <v>39641.313050733872</v>
      </c>
      <c r="Z18" s="204">
        <f t="shared" si="6"/>
        <v>39641.313050733872</v>
      </c>
      <c r="AA18" s="204">
        <f t="shared" si="6"/>
        <v>39641.313050733872</v>
      </c>
      <c r="AB18" s="204">
        <f t="shared" si="6"/>
        <v>39641.313050733872</v>
      </c>
      <c r="AC18" s="204">
        <f t="shared" si="6"/>
        <v>39641.313050733872</v>
      </c>
      <c r="AD18" s="204">
        <f t="shared" si="6"/>
        <v>39641.313050733872</v>
      </c>
      <c r="AE18" s="204">
        <f t="shared" si="6"/>
        <v>39641.313050733872</v>
      </c>
      <c r="AF18" s="204">
        <f t="shared" si="6"/>
        <v>39641.313050733872</v>
      </c>
      <c r="AG18" s="204">
        <f t="shared" si="6"/>
        <v>39641.313050733872</v>
      </c>
      <c r="AH18" s="204">
        <f t="shared" si="6"/>
        <v>39641.313050733872</v>
      </c>
      <c r="AI18" s="204">
        <f t="shared" si="6"/>
        <v>39641.313050733872</v>
      </c>
      <c r="AJ18" s="204">
        <f t="shared" si="6"/>
        <v>39641.313050733872</v>
      </c>
      <c r="AK18" s="204">
        <f t="shared" si="6"/>
        <v>39641.313050733872</v>
      </c>
      <c r="AL18" s="204">
        <f t="shared" si="7"/>
        <v>39641.313050733872</v>
      </c>
      <c r="AM18" s="204">
        <f t="shared" si="7"/>
        <v>39641.313050733872</v>
      </c>
      <c r="AN18" s="204">
        <f t="shared" si="7"/>
        <v>39641.313050733872</v>
      </c>
      <c r="AO18" s="204">
        <f t="shared" si="7"/>
        <v>39641.313050733872</v>
      </c>
      <c r="AP18" s="204">
        <f t="shared" si="7"/>
        <v>39641.313050733872</v>
      </c>
      <c r="AQ18" s="204">
        <f t="shared" si="7"/>
        <v>39641.313050733872</v>
      </c>
      <c r="AR18" s="204">
        <f t="shared" si="7"/>
        <v>39641.313050733872</v>
      </c>
      <c r="AS18" s="204">
        <f t="shared" si="7"/>
        <v>39641.313050733872</v>
      </c>
      <c r="AT18" s="204">
        <f t="shared" si="7"/>
        <v>39641.313050733872</v>
      </c>
      <c r="AU18" s="204">
        <f t="shared" si="7"/>
        <v>39641.313050733872</v>
      </c>
      <c r="AV18" s="204">
        <f t="shared" si="7"/>
        <v>39641.313050733872</v>
      </c>
      <c r="AW18" s="204">
        <f t="shared" si="7"/>
        <v>39641.313050733872</v>
      </c>
      <c r="AX18" s="204">
        <f t="shared" si="8"/>
        <v>39641.313050733872</v>
      </c>
      <c r="AY18" s="204">
        <f t="shared" si="8"/>
        <v>39641.313050733872</v>
      </c>
      <c r="AZ18" s="204">
        <f t="shared" si="8"/>
        <v>39641.313050733872</v>
      </c>
      <c r="BA18" s="204">
        <f t="shared" si="8"/>
        <v>39641.313050733872</v>
      </c>
      <c r="BB18" s="204">
        <f t="shared" si="8"/>
        <v>39641.313050733872</v>
      </c>
      <c r="BC18" s="204">
        <f t="shared" si="8"/>
        <v>39641.313050733872</v>
      </c>
      <c r="BD18" s="204">
        <f t="shared" si="8"/>
        <v>39641.313050733872</v>
      </c>
      <c r="BE18" s="204">
        <f t="shared" si="8"/>
        <v>39641.313050733872</v>
      </c>
      <c r="BF18" s="204">
        <f t="shared" si="8"/>
        <v>39641.313050733872</v>
      </c>
      <c r="BG18" s="204">
        <f t="shared" si="8"/>
        <v>39641.313050733872</v>
      </c>
      <c r="BH18" s="204">
        <f t="shared" si="8"/>
        <v>39641.313050733872</v>
      </c>
      <c r="BI18" s="204">
        <f t="shared" si="8"/>
        <v>39641.313050733872</v>
      </c>
      <c r="BJ18" s="204">
        <f t="shared" si="8"/>
        <v>39641.313050733872</v>
      </c>
      <c r="BK18" s="204">
        <f t="shared" si="8"/>
        <v>39641.313050733872</v>
      </c>
      <c r="BL18" s="204">
        <f t="shared" ref="BL18:BZ18" si="13">IF(BL$2&lt;=($B$2+$C$2+$D$2),IF(BL$2&lt;=($B$2+$C$2),IF(BL$2&lt;=$B$2,$B18,$C18),$D18),$E18)</f>
        <v>39641.313050733872</v>
      </c>
      <c r="BM18" s="204">
        <f t="shared" si="13"/>
        <v>39641.313050733872</v>
      </c>
      <c r="BN18" s="204">
        <f t="shared" si="13"/>
        <v>39641.313050733872</v>
      </c>
      <c r="BO18" s="204">
        <f t="shared" si="13"/>
        <v>39641.313050733872</v>
      </c>
      <c r="BP18" s="204">
        <f t="shared" si="13"/>
        <v>39641.313050733872</v>
      </c>
      <c r="BQ18" s="204">
        <f t="shared" si="13"/>
        <v>39641.313050733872</v>
      </c>
      <c r="BR18" s="204">
        <f t="shared" si="13"/>
        <v>39641.313050733872</v>
      </c>
      <c r="BS18" s="204">
        <f t="shared" si="13"/>
        <v>39641.313050733872</v>
      </c>
      <c r="BT18" s="204">
        <f t="shared" si="13"/>
        <v>39641.313050733872</v>
      </c>
      <c r="BU18" s="204">
        <f t="shared" si="13"/>
        <v>39641.313050733872</v>
      </c>
      <c r="BV18" s="204">
        <f t="shared" si="13"/>
        <v>39641.313050733872</v>
      </c>
      <c r="BW18" s="204">
        <f t="shared" si="13"/>
        <v>39641.313050733872</v>
      </c>
      <c r="BX18" s="204">
        <f t="shared" si="13"/>
        <v>39641.313050733872</v>
      </c>
      <c r="BY18" s="204">
        <f t="shared" si="13"/>
        <v>39641.313050733872</v>
      </c>
      <c r="BZ18" s="204">
        <f t="shared" si="13"/>
        <v>39641.313050733872</v>
      </c>
      <c r="CA18" s="204">
        <f t="shared" si="10"/>
        <v>39641.313050733872</v>
      </c>
      <c r="CB18" s="204">
        <f t="shared" si="10"/>
        <v>39641.313050733872</v>
      </c>
      <c r="CC18" s="204">
        <f t="shared" si="9"/>
        <v>39641.313050733872</v>
      </c>
      <c r="CD18" s="204">
        <f t="shared" si="9"/>
        <v>39641.313050733872</v>
      </c>
      <c r="CE18" s="204">
        <f t="shared" si="9"/>
        <v>39641.313050733872</v>
      </c>
      <c r="CF18" s="204">
        <f t="shared" si="9"/>
        <v>39641.313050733872</v>
      </c>
      <c r="CG18" s="204">
        <f t="shared" si="9"/>
        <v>39641.313050733872</v>
      </c>
      <c r="CH18" s="204">
        <f t="shared" si="9"/>
        <v>39641.313050733872</v>
      </c>
      <c r="CI18" s="204">
        <f t="shared" si="9"/>
        <v>39641.313050733872</v>
      </c>
      <c r="CJ18" s="204">
        <f t="shared" si="9"/>
        <v>39641.313050733872</v>
      </c>
      <c r="CK18" s="204">
        <f t="shared" si="9"/>
        <v>39641.313050733872</v>
      </c>
      <c r="CL18" s="204">
        <f t="shared" si="9"/>
        <v>39641.313050733872</v>
      </c>
      <c r="CM18" s="204">
        <f t="shared" si="9"/>
        <v>39641.313050733872</v>
      </c>
      <c r="CN18" s="204">
        <f t="shared" si="9"/>
        <v>39641.313050733872</v>
      </c>
      <c r="CO18" s="204">
        <f t="shared" si="9"/>
        <v>39641.313050733872</v>
      </c>
      <c r="CP18" s="204">
        <f t="shared" si="9"/>
        <v>39641.313050733872</v>
      </c>
      <c r="CQ18" s="204">
        <f t="shared" si="9"/>
        <v>39641.313050733872</v>
      </c>
      <c r="CR18" s="204">
        <f t="shared" si="9"/>
        <v>39641.313050733879</v>
      </c>
      <c r="CS18" s="204">
        <f t="shared" si="11"/>
        <v>39641.313050733879</v>
      </c>
      <c r="CT18" s="204">
        <f t="shared" si="11"/>
        <v>39641.313050733879</v>
      </c>
      <c r="CU18" s="204">
        <f t="shared" si="11"/>
        <v>39641.313050733879</v>
      </c>
      <c r="CV18" s="204">
        <f t="shared" si="11"/>
        <v>39641.313050733879</v>
      </c>
      <c r="CW18" s="204">
        <f t="shared" si="11"/>
        <v>39641.313050733879</v>
      </c>
      <c r="CX18" s="204">
        <f t="shared" si="11"/>
        <v>39641.313050733879</v>
      </c>
      <c r="CY18" s="204">
        <f t="shared" si="11"/>
        <v>39641.313050733879</v>
      </c>
      <c r="CZ18" s="204">
        <f t="shared" si="11"/>
        <v>39641.313050733879</v>
      </c>
      <c r="DA18" s="204">
        <f t="shared" si="11"/>
        <v>39641.313050733879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34327.607298110612</v>
      </c>
      <c r="AF19" s="201">
        <f t="shared" si="14"/>
        <v>34958.391447818016</v>
      </c>
      <c r="AG19" s="201">
        <f t="shared" si="14"/>
        <v>35589.175597525427</v>
      </c>
      <c r="AH19" s="201">
        <f t="shared" si="14"/>
        <v>36219.959747232831</v>
      </c>
      <c r="AI19" s="201">
        <f t="shared" si="14"/>
        <v>36850.743896940236</v>
      </c>
      <c r="AJ19" s="201">
        <f t="shared" si="14"/>
        <v>37481.528046647647</v>
      </c>
      <c r="AK19" s="201">
        <f t="shared" si="14"/>
        <v>38112.312196355051</v>
      </c>
      <c r="AL19" s="201">
        <f t="shared" si="14"/>
        <v>38743.096346062455</v>
      </c>
      <c r="AM19" s="201">
        <f t="shared" si="14"/>
        <v>39373.880495769859</v>
      </c>
      <c r="AN19" s="201">
        <f t="shared" si="14"/>
        <v>40004.664645477271</v>
      </c>
      <c r="AO19" s="201">
        <f t="shared" si="14"/>
        <v>40635.448795184675</v>
      </c>
      <c r="AP19" s="201">
        <f t="shared" si="14"/>
        <v>41266.232944892079</v>
      </c>
      <c r="AQ19" s="201">
        <f t="shared" si="14"/>
        <v>41897.017094599491</v>
      </c>
      <c r="AR19" s="201">
        <f t="shared" si="14"/>
        <v>42527.801244306895</v>
      </c>
      <c r="AS19" s="201">
        <f t="shared" si="14"/>
        <v>43158.585394014299</v>
      </c>
      <c r="AT19" s="201">
        <f t="shared" si="14"/>
        <v>43789.36954372171</v>
      </c>
      <c r="AU19" s="201">
        <f t="shared" si="14"/>
        <v>44420.153693429114</v>
      </c>
      <c r="AV19" s="201">
        <f t="shared" si="14"/>
        <v>45050.937843136518</v>
      </c>
      <c r="AW19" s="201">
        <f t="shared" si="14"/>
        <v>45681.72199284393</v>
      </c>
      <c r="AX19" s="201">
        <f t="shared" si="14"/>
        <v>46312.506142551334</v>
      </c>
      <c r="AY19" s="201">
        <f t="shared" si="14"/>
        <v>46943.290292258738</v>
      </c>
      <c r="AZ19" s="201">
        <f t="shared" si="14"/>
        <v>47574.07444196615</v>
      </c>
      <c r="BA19" s="201">
        <f t="shared" si="14"/>
        <v>48204.858591673554</v>
      </c>
      <c r="BB19" s="201">
        <f t="shared" si="14"/>
        <v>48835.642741380958</v>
      </c>
      <c r="BC19" s="201">
        <f t="shared" si="14"/>
        <v>49466.426891088369</v>
      </c>
      <c r="BD19" s="201">
        <f t="shared" si="14"/>
        <v>50097.211040795773</v>
      </c>
      <c r="BE19" s="201">
        <f t="shared" si="14"/>
        <v>50727.995190503178</v>
      </c>
      <c r="BF19" s="201">
        <f t="shared" si="14"/>
        <v>51358.779340210589</v>
      </c>
      <c r="BG19" s="201">
        <f t="shared" si="14"/>
        <v>51989.563489917993</v>
      </c>
      <c r="BH19" s="201">
        <f t="shared" si="14"/>
        <v>52620.347639625397</v>
      </c>
      <c r="BI19" s="201">
        <f t="shared" si="14"/>
        <v>53251.131789332809</v>
      </c>
      <c r="BJ19" s="201">
        <f t="shared" si="14"/>
        <v>53881.915939040206</v>
      </c>
      <c r="BK19" s="201">
        <f t="shared" si="14"/>
        <v>54512.700088747617</v>
      </c>
      <c r="BL19" s="201">
        <f t="shared" si="14"/>
        <v>55143.484238455028</v>
      </c>
      <c r="BM19" s="201">
        <f t="shared" si="14"/>
        <v>55774.268388162425</v>
      </c>
      <c r="BN19" s="201">
        <f t="shared" si="14"/>
        <v>56405.052537869837</v>
      </c>
      <c r="BO19" s="201">
        <f t="shared" si="14"/>
        <v>57035.836687577241</v>
      </c>
      <c r="BP19" s="201">
        <f t="shared" si="14"/>
        <v>57666.620837284645</v>
      </c>
      <c r="BQ19" s="201">
        <f t="shared" si="14"/>
        <v>59124.654461478633</v>
      </c>
      <c r="BR19" s="201">
        <f t="shared" si="14"/>
        <v>61409.937560159189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63695.220658839746</v>
      </c>
      <c r="BT19" s="201">
        <f t="shared" si="15"/>
        <v>65980.503757520302</v>
      </c>
      <c r="BU19" s="201">
        <f t="shared" si="15"/>
        <v>68265.786856200866</v>
      </c>
      <c r="BV19" s="201">
        <f t="shared" si="15"/>
        <v>70551.06995488143</v>
      </c>
      <c r="BW19" s="201">
        <f t="shared" si="15"/>
        <v>72836.353053561979</v>
      </c>
      <c r="BX19" s="201">
        <f t="shared" si="15"/>
        <v>75121.636152242543</v>
      </c>
      <c r="BY19" s="201">
        <f t="shared" si="15"/>
        <v>77406.919250923092</v>
      </c>
      <c r="BZ19" s="201">
        <f t="shared" si="15"/>
        <v>79692.202349603656</v>
      </c>
      <c r="CA19" s="201">
        <f t="shared" si="15"/>
        <v>81977.48544828422</v>
      </c>
      <c r="CB19" s="201">
        <f t="shared" si="15"/>
        <v>84262.768546964769</v>
      </c>
      <c r="CC19" s="201">
        <f t="shared" si="15"/>
        <v>86548.051645645333</v>
      </c>
      <c r="CD19" s="201">
        <f t="shared" si="15"/>
        <v>88833.334744325897</v>
      </c>
      <c r="CE19" s="201">
        <f t="shared" si="15"/>
        <v>91118.617843006446</v>
      </c>
      <c r="CF19" s="201">
        <f t="shared" si="15"/>
        <v>93403.90094168701</v>
      </c>
      <c r="CG19" s="201">
        <f t="shared" si="15"/>
        <v>95689.184040367574</v>
      </c>
      <c r="CH19" s="201">
        <f t="shared" si="15"/>
        <v>97974.467139048123</v>
      </c>
      <c r="CI19" s="201">
        <f t="shared" si="15"/>
        <v>100259.75023772869</v>
      </c>
      <c r="CJ19" s="201">
        <f t="shared" si="15"/>
        <v>102545.03333640925</v>
      </c>
      <c r="CK19" s="201">
        <f t="shared" si="15"/>
        <v>108280.9728005747</v>
      </c>
      <c r="CL19" s="201">
        <f t="shared" si="15"/>
        <v>117467.56863022508</v>
      </c>
      <c r="CM19" s="201">
        <f t="shared" si="15"/>
        <v>126654.16445987544</v>
      </c>
      <c r="CN19" s="201">
        <f t="shared" si="15"/>
        <v>135840.76028952582</v>
      </c>
      <c r="CO19" s="201">
        <f t="shared" si="15"/>
        <v>145027.35611917617</v>
      </c>
      <c r="CP19" s="201">
        <f t="shared" si="15"/>
        <v>154213.95194882655</v>
      </c>
      <c r="CQ19" s="201">
        <f t="shared" si="15"/>
        <v>163400.5477784769</v>
      </c>
      <c r="CR19" s="201">
        <f t="shared" si="15"/>
        <v>172587.14360812728</v>
      </c>
      <c r="CS19" s="201">
        <f t="shared" si="15"/>
        <v>181773.73943777764</v>
      </c>
      <c r="CT19" s="201">
        <f t="shared" si="15"/>
        <v>190960.33526742802</v>
      </c>
      <c r="CU19" s="201">
        <f t="shared" si="15"/>
        <v>200146.93109707837</v>
      </c>
      <c r="CV19" s="201">
        <f t="shared" si="15"/>
        <v>209333.52692672875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984.25445590616596</v>
      </c>
      <c r="C25" s="203">
        <f>Income!C72</f>
        <v>2704.266735645449</v>
      </c>
      <c r="D25" s="203">
        <f>Income!D72</f>
        <v>2492.8571902326798</v>
      </c>
      <c r="E25" s="203">
        <f>Income!E72</f>
        <v>1745.9206346047977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984.25445590616596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984.25445590616596</v>
      </c>
      <c r="H25" s="210">
        <f t="shared" si="16"/>
        <v>984.25445590616596</v>
      </c>
      <c r="I25" s="210">
        <f t="shared" si="16"/>
        <v>984.25445590616596</v>
      </c>
      <c r="J25" s="210">
        <f t="shared" si="16"/>
        <v>984.25445590616596</v>
      </c>
      <c r="K25" s="210">
        <f t="shared" si="16"/>
        <v>984.25445590616596</v>
      </c>
      <c r="L25" s="210">
        <f t="shared" si="16"/>
        <v>984.25445590616596</v>
      </c>
      <c r="M25" s="210">
        <f t="shared" si="16"/>
        <v>984.25445590616596</v>
      </c>
      <c r="N25" s="210">
        <f t="shared" si="16"/>
        <v>984.25445590616596</v>
      </c>
      <c r="O25" s="210">
        <f t="shared" si="16"/>
        <v>984.25445590616596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984.25445590616596</v>
      </c>
      <c r="Q25" s="210">
        <f t="shared" si="17"/>
        <v>984.25445590616596</v>
      </c>
      <c r="R25" s="210">
        <f t="shared" si="17"/>
        <v>984.25445590616596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984.25445590616596</v>
      </c>
      <c r="T25" s="210">
        <f t="shared" si="17"/>
        <v>984.25445590616596</v>
      </c>
      <c r="U25" s="210">
        <f t="shared" si="17"/>
        <v>984.25445590616596</v>
      </c>
      <c r="V25" s="210">
        <f t="shared" si="17"/>
        <v>984.25445590616596</v>
      </c>
      <c r="W25" s="210">
        <f t="shared" si="17"/>
        <v>984.25445590616596</v>
      </c>
      <c r="X25" s="210">
        <f t="shared" si="17"/>
        <v>984.25445590616596</v>
      </c>
      <c r="Y25" s="210">
        <f t="shared" si="17"/>
        <v>984.25445590616596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984.25445590616596</v>
      </c>
      <c r="AA25" s="210">
        <f t="shared" si="18"/>
        <v>984.25445590616596</v>
      </c>
      <c r="AB25" s="210">
        <f t="shared" si="18"/>
        <v>984.25445590616596</v>
      </c>
      <c r="AC25" s="210">
        <f t="shared" si="18"/>
        <v>984.25445590616596</v>
      </c>
      <c r="AD25" s="210">
        <f t="shared" si="18"/>
        <v>984.25445590616596</v>
      </c>
      <c r="AE25" s="210">
        <f t="shared" si="18"/>
        <v>984.25445590616596</v>
      </c>
      <c r="AF25" s="210">
        <f t="shared" si="18"/>
        <v>1030.1214500325468</v>
      </c>
      <c r="AG25" s="210">
        <f t="shared" si="18"/>
        <v>1075.9884441589277</v>
      </c>
      <c r="AH25" s="210">
        <f t="shared" si="18"/>
        <v>1121.8554382853085</v>
      </c>
      <c r="AI25" s="210">
        <f t="shared" si="18"/>
        <v>1167.7224324116894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1213.5894265380703</v>
      </c>
      <c r="AK25" s="210">
        <f t="shared" si="19"/>
        <v>1259.4564206644513</v>
      </c>
      <c r="AL25" s="210">
        <f t="shared" si="19"/>
        <v>1305.3234147908322</v>
      </c>
      <c r="AM25" s="210">
        <f t="shared" si="19"/>
        <v>1351.1904089172131</v>
      </c>
      <c r="AN25" s="210">
        <f t="shared" si="19"/>
        <v>1397.0574030435939</v>
      </c>
      <c r="AO25" s="210">
        <f t="shared" si="19"/>
        <v>1442.9243971699748</v>
      </c>
      <c r="AP25" s="210">
        <f t="shared" si="19"/>
        <v>1488.7913912963556</v>
      </c>
      <c r="AQ25" s="210">
        <f t="shared" si="19"/>
        <v>1534.6583854227365</v>
      </c>
      <c r="AR25" s="210">
        <f t="shared" si="19"/>
        <v>1580.5253795491174</v>
      </c>
      <c r="AS25" s="210">
        <f t="shared" si="19"/>
        <v>1626.3923736754982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1672.2593678018793</v>
      </c>
      <c r="AU25" s="210">
        <f t="shared" si="20"/>
        <v>1718.1263619282599</v>
      </c>
      <c r="AV25" s="210">
        <f t="shared" si="20"/>
        <v>1763.993356054641</v>
      </c>
      <c r="AW25" s="210">
        <f t="shared" si="20"/>
        <v>1809.8603501810217</v>
      </c>
      <c r="AX25" s="210">
        <f t="shared" si="20"/>
        <v>1855.7273443074027</v>
      </c>
      <c r="AY25" s="210">
        <f t="shared" si="20"/>
        <v>1901.5943384337834</v>
      </c>
      <c r="AZ25" s="210">
        <f t="shared" si="20"/>
        <v>1947.4613325601645</v>
      </c>
      <c r="BA25" s="210">
        <f t="shared" si="20"/>
        <v>1993.3283266865453</v>
      </c>
      <c r="BB25" s="210">
        <f t="shared" si="20"/>
        <v>2039.1953208129262</v>
      </c>
      <c r="BC25" s="210">
        <f t="shared" si="20"/>
        <v>2085.0623149393068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2130.9293090656879</v>
      </c>
      <c r="BE25" s="210">
        <f t="shared" si="21"/>
        <v>2176.796303192069</v>
      </c>
      <c r="BF25" s="210">
        <f t="shared" si="21"/>
        <v>2222.6632973184496</v>
      </c>
      <c r="BG25" s="210">
        <f t="shared" si="21"/>
        <v>2268.5302914448307</v>
      </c>
      <c r="BH25" s="210">
        <f t="shared" si="21"/>
        <v>2314.3972855712118</v>
      </c>
      <c r="BI25" s="210">
        <f t="shared" si="21"/>
        <v>2360.2642796975924</v>
      </c>
      <c r="BJ25" s="210">
        <f t="shared" si="21"/>
        <v>2406.1312738239731</v>
      </c>
      <c r="BK25" s="210">
        <f t="shared" si="21"/>
        <v>2451.9982679503541</v>
      </c>
      <c r="BL25" s="210">
        <f t="shared" si="21"/>
        <v>2497.8652620767352</v>
      </c>
      <c r="BM25" s="210">
        <f t="shared" si="21"/>
        <v>2543.7322562031159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2589.5992503294965</v>
      </c>
      <c r="BO25" s="210">
        <f t="shared" si="22"/>
        <v>2635.4662444558776</v>
      </c>
      <c r="BP25" s="210">
        <f t="shared" si="22"/>
        <v>2681.3332385822587</v>
      </c>
      <c r="BQ25" s="210">
        <f t="shared" si="22"/>
        <v>2698.9814970101297</v>
      </c>
      <c r="BR25" s="210">
        <f t="shared" si="22"/>
        <v>2688.4110197394912</v>
      </c>
      <c r="BS25" s="210">
        <f t="shared" si="22"/>
        <v>2677.8405424688526</v>
      </c>
      <c r="BT25" s="210">
        <f t="shared" si="22"/>
        <v>2667.2700651982145</v>
      </c>
      <c r="BU25" s="210">
        <f t="shared" si="22"/>
        <v>2656.699587927576</v>
      </c>
      <c r="BV25" s="210">
        <f t="shared" si="22"/>
        <v>2646.1291106569374</v>
      </c>
      <c r="BW25" s="210">
        <f t="shared" si="22"/>
        <v>2635.5586333862989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2624.9881561156608</v>
      </c>
      <c r="BY25" s="210">
        <f t="shared" si="23"/>
        <v>2614.4176788450222</v>
      </c>
      <c r="BZ25" s="210">
        <f t="shared" si="23"/>
        <v>2603.8472015743837</v>
      </c>
      <c r="CA25" s="210">
        <f t="shared" si="23"/>
        <v>2593.2767243037451</v>
      </c>
      <c r="CB25" s="210">
        <f t="shared" si="23"/>
        <v>2582.7062470331066</v>
      </c>
      <c r="CC25" s="210">
        <f t="shared" si="23"/>
        <v>2572.135769762468</v>
      </c>
      <c r="CD25" s="210">
        <f t="shared" si="23"/>
        <v>2561.56529249183</v>
      </c>
      <c r="CE25" s="210">
        <f t="shared" si="23"/>
        <v>2550.9948152211914</v>
      </c>
      <c r="CF25" s="210">
        <f t="shared" si="23"/>
        <v>2540.4243379505529</v>
      </c>
      <c r="CG25" s="210">
        <f t="shared" si="23"/>
        <v>2529.8538606799143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2519.2833834092762</v>
      </c>
      <c r="CI25" s="210">
        <f t="shared" si="24"/>
        <v>2508.7129061386377</v>
      </c>
      <c r="CJ25" s="210">
        <f t="shared" si="24"/>
        <v>2498.1424288679991</v>
      </c>
      <c r="CK25" s="210">
        <f t="shared" si="24"/>
        <v>2462.9797280075645</v>
      </c>
      <c r="CL25" s="210">
        <f t="shared" si="24"/>
        <v>2403.2248035573339</v>
      </c>
      <c r="CM25" s="210">
        <f t="shared" si="24"/>
        <v>2343.4698791071032</v>
      </c>
      <c r="CN25" s="210">
        <f t="shared" si="24"/>
        <v>2283.714954656873</v>
      </c>
      <c r="CO25" s="210">
        <f t="shared" si="24"/>
        <v>2223.9600302066424</v>
      </c>
      <c r="CP25" s="210">
        <f t="shared" si="24"/>
        <v>2164.2051057564117</v>
      </c>
      <c r="CQ25" s="210">
        <f t="shared" si="24"/>
        <v>2104.4501813061811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2044.6952568559504</v>
      </c>
      <c r="CS25" s="210">
        <f t="shared" si="25"/>
        <v>1984.94033240572</v>
      </c>
      <c r="CT25" s="210">
        <f t="shared" si="25"/>
        <v>1925.1854079554894</v>
      </c>
      <c r="CU25" s="210">
        <f t="shared" si="25"/>
        <v>1865.430483505259</v>
      </c>
      <c r="CV25" s="210">
        <f t="shared" si="25"/>
        <v>1805.6755590550283</v>
      </c>
      <c r="CW25" s="210">
        <f t="shared" si="25"/>
        <v>1745.9206346047977</v>
      </c>
      <c r="CX25" s="210">
        <f t="shared" si="25"/>
        <v>1745.9206346047977</v>
      </c>
      <c r="CY25" s="210">
        <f t="shared" si="25"/>
        <v>1745.9206346047977</v>
      </c>
      <c r="CZ25" s="210">
        <f t="shared" si="25"/>
        <v>1745.9206346047977</v>
      </c>
      <c r="DA25" s="210">
        <f t="shared" si="25"/>
        <v>1745.9206346047977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1659.9999999999998</v>
      </c>
      <c r="D26" s="203">
        <f>Income!D73</f>
        <v>25314.285714285714</v>
      </c>
      <c r="E26" s="203">
        <f>Income!E73</f>
        <v>10032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44.266666666666659</v>
      </c>
      <c r="AG26" s="210">
        <f t="shared" si="18"/>
        <v>88.533333333333317</v>
      </c>
      <c r="AH26" s="210">
        <f t="shared" si="18"/>
        <v>132.79999999999998</v>
      </c>
      <c r="AI26" s="210">
        <f t="shared" si="18"/>
        <v>177.06666666666663</v>
      </c>
      <c r="AJ26" s="210">
        <f t="shared" si="19"/>
        <v>221.33333333333329</v>
      </c>
      <c r="AK26" s="210">
        <f t="shared" si="19"/>
        <v>265.59999999999997</v>
      </c>
      <c r="AL26" s="210">
        <f t="shared" si="19"/>
        <v>309.86666666666662</v>
      </c>
      <c r="AM26" s="210">
        <f t="shared" si="19"/>
        <v>354.13333333333327</v>
      </c>
      <c r="AN26" s="210">
        <f t="shared" si="19"/>
        <v>398.4</v>
      </c>
      <c r="AO26" s="210">
        <f t="shared" si="19"/>
        <v>442.66666666666657</v>
      </c>
      <c r="AP26" s="210">
        <f t="shared" si="19"/>
        <v>486.93333333333322</v>
      </c>
      <c r="AQ26" s="210">
        <f t="shared" si="19"/>
        <v>531.19999999999993</v>
      </c>
      <c r="AR26" s="210">
        <f t="shared" si="19"/>
        <v>575.46666666666658</v>
      </c>
      <c r="AS26" s="210">
        <f t="shared" si="19"/>
        <v>619.73333333333323</v>
      </c>
      <c r="AT26" s="210">
        <f t="shared" si="20"/>
        <v>663.99999999999989</v>
      </c>
      <c r="AU26" s="210">
        <f t="shared" si="20"/>
        <v>708.26666666666654</v>
      </c>
      <c r="AV26" s="210">
        <f t="shared" si="20"/>
        <v>752.53333333333319</v>
      </c>
      <c r="AW26" s="210">
        <f t="shared" si="20"/>
        <v>796.8</v>
      </c>
      <c r="AX26" s="210">
        <f t="shared" si="20"/>
        <v>841.06666666666661</v>
      </c>
      <c r="AY26" s="210">
        <f t="shared" si="20"/>
        <v>885.33333333333314</v>
      </c>
      <c r="AZ26" s="210">
        <f t="shared" si="20"/>
        <v>929.5999999999998</v>
      </c>
      <c r="BA26" s="210">
        <f t="shared" si="20"/>
        <v>973.86666666666645</v>
      </c>
      <c r="BB26" s="210">
        <f t="shared" si="20"/>
        <v>1018.1333333333331</v>
      </c>
      <c r="BC26" s="210">
        <f t="shared" si="20"/>
        <v>1062.3999999999999</v>
      </c>
      <c r="BD26" s="210">
        <f t="shared" si="21"/>
        <v>1106.6666666666665</v>
      </c>
      <c r="BE26" s="210">
        <f t="shared" si="21"/>
        <v>1150.9333333333332</v>
      </c>
      <c r="BF26" s="210">
        <f t="shared" si="21"/>
        <v>1195.1999999999998</v>
      </c>
      <c r="BG26" s="210">
        <f t="shared" si="21"/>
        <v>1239.4666666666665</v>
      </c>
      <c r="BH26" s="210">
        <f t="shared" si="21"/>
        <v>1283.7333333333331</v>
      </c>
      <c r="BI26" s="210">
        <f t="shared" si="21"/>
        <v>1327.9999999999998</v>
      </c>
      <c r="BJ26" s="210">
        <f t="shared" si="21"/>
        <v>1372.2666666666664</v>
      </c>
      <c r="BK26" s="210">
        <f t="shared" si="21"/>
        <v>1416.5333333333331</v>
      </c>
      <c r="BL26" s="210">
        <f t="shared" si="21"/>
        <v>1460.7999999999997</v>
      </c>
      <c r="BM26" s="210">
        <f t="shared" si="21"/>
        <v>1505.0666666666664</v>
      </c>
      <c r="BN26" s="210">
        <f t="shared" si="22"/>
        <v>1549.333333333333</v>
      </c>
      <c r="BO26" s="210">
        <f t="shared" si="22"/>
        <v>1593.6</v>
      </c>
      <c r="BP26" s="210">
        <f t="shared" si="22"/>
        <v>1637.8666666666666</v>
      </c>
      <c r="BQ26" s="210">
        <f t="shared" si="22"/>
        <v>2251.3571428571427</v>
      </c>
      <c r="BR26" s="210">
        <f t="shared" si="22"/>
        <v>3434.0714285714284</v>
      </c>
      <c r="BS26" s="210">
        <f t="shared" si="22"/>
        <v>4616.7857142857138</v>
      </c>
      <c r="BT26" s="210">
        <f t="shared" si="22"/>
        <v>5799.5</v>
      </c>
      <c r="BU26" s="210">
        <f t="shared" si="22"/>
        <v>6982.2142857142853</v>
      </c>
      <c r="BV26" s="210">
        <f t="shared" si="22"/>
        <v>8164.9285714285706</v>
      </c>
      <c r="BW26" s="210">
        <f t="shared" si="22"/>
        <v>9347.6428571428569</v>
      </c>
      <c r="BX26" s="210">
        <f t="shared" si="23"/>
        <v>10530.357142857141</v>
      </c>
      <c r="BY26" s="210">
        <f t="shared" si="23"/>
        <v>11713.071428571429</v>
      </c>
      <c r="BZ26" s="210">
        <f t="shared" si="23"/>
        <v>12895.785714285714</v>
      </c>
      <c r="CA26" s="210">
        <f t="shared" si="23"/>
        <v>14078.5</v>
      </c>
      <c r="CB26" s="210">
        <f t="shared" si="23"/>
        <v>15261.214285714284</v>
      </c>
      <c r="CC26" s="210">
        <f t="shared" si="23"/>
        <v>16443.928571428569</v>
      </c>
      <c r="CD26" s="210">
        <f t="shared" si="23"/>
        <v>17626.642857142859</v>
      </c>
      <c r="CE26" s="210">
        <f t="shared" si="23"/>
        <v>18809.357142857141</v>
      </c>
      <c r="CF26" s="210">
        <f t="shared" si="23"/>
        <v>19992.071428571428</v>
      </c>
      <c r="CG26" s="210">
        <f t="shared" si="23"/>
        <v>21174.785714285714</v>
      </c>
      <c r="CH26" s="210">
        <f t="shared" si="24"/>
        <v>22357.5</v>
      </c>
      <c r="CI26" s="210">
        <f t="shared" si="24"/>
        <v>23540.214285714283</v>
      </c>
      <c r="CJ26" s="210">
        <f t="shared" si="24"/>
        <v>24722.928571428572</v>
      </c>
      <c r="CK26" s="210">
        <f t="shared" si="24"/>
        <v>24702.994285714285</v>
      </c>
      <c r="CL26" s="210">
        <f t="shared" si="24"/>
        <v>23480.411428571428</v>
      </c>
      <c r="CM26" s="210">
        <f t="shared" si="24"/>
        <v>22257.82857142857</v>
      </c>
      <c r="CN26" s="210">
        <f t="shared" si="24"/>
        <v>21035.245714285713</v>
      </c>
      <c r="CO26" s="210">
        <f t="shared" si="24"/>
        <v>19812.662857142859</v>
      </c>
      <c r="CP26" s="210">
        <f t="shared" si="24"/>
        <v>18590.080000000002</v>
      </c>
      <c r="CQ26" s="210">
        <f t="shared" si="24"/>
        <v>17367.497142857144</v>
      </c>
      <c r="CR26" s="210">
        <f t="shared" si="25"/>
        <v>16144.914285714285</v>
      </c>
      <c r="CS26" s="210">
        <f t="shared" si="25"/>
        <v>14922.331428571428</v>
      </c>
      <c r="CT26" s="210">
        <f t="shared" si="25"/>
        <v>13699.74857142857</v>
      </c>
      <c r="CU26" s="210">
        <f t="shared" si="25"/>
        <v>12477.165714285713</v>
      </c>
      <c r="CV26" s="210">
        <f t="shared" si="25"/>
        <v>11254.582857142857</v>
      </c>
      <c r="CW26" s="210">
        <f t="shared" si="25"/>
        <v>10032</v>
      </c>
      <c r="CX26" s="210">
        <f t="shared" si="25"/>
        <v>10032</v>
      </c>
      <c r="CY26" s="210">
        <f t="shared" si="25"/>
        <v>10032</v>
      </c>
      <c r="CZ26" s="210">
        <f t="shared" si="25"/>
        <v>10032</v>
      </c>
      <c r="DA26" s="210">
        <f t="shared" si="25"/>
        <v>10032</v>
      </c>
    </row>
    <row r="27" spans="1:105">
      <c r="A27" s="201" t="str">
        <f>Income!A74</f>
        <v>Animal products consumed</v>
      </c>
      <c r="B27" s="203">
        <f>Income!B74</f>
        <v>119.18500810595445</v>
      </c>
      <c r="C27" s="203">
        <f>Income!C74</f>
        <v>570.43548525155074</v>
      </c>
      <c r="D27" s="203">
        <f>Income!D74</f>
        <v>1656.3641471326373</v>
      </c>
      <c r="E27" s="203">
        <f>Income!E74</f>
        <v>2032.2021217743129</v>
      </c>
      <c r="F27" s="210">
        <f t="shared" si="16"/>
        <v>119.18500810595445</v>
      </c>
      <c r="G27" s="210">
        <f t="shared" si="16"/>
        <v>119.18500810595445</v>
      </c>
      <c r="H27" s="210">
        <f t="shared" si="16"/>
        <v>119.18500810595445</v>
      </c>
      <c r="I27" s="210">
        <f t="shared" si="16"/>
        <v>119.18500810595445</v>
      </c>
      <c r="J27" s="210">
        <f t="shared" si="16"/>
        <v>119.18500810595445</v>
      </c>
      <c r="K27" s="210">
        <f t="shared" si="16"/>
        <v>119.18500810595445</v>
      </c>
      <c r="L27" s="210">
        <f t="shared" si="16"/>
        <v>119.18500810595445</v>
      </c>
      <c r="M27" s="210">
        <f t="shared" si="16"/>
        <v>119.18500810595445</v>
      </c>
      <c r="N27" s="210">
        <f t="shared" si="16"/>
        <v>119.18500810595445</v>
      </c>
      <c r="O27" s="210">
        <f t="shared" si="16"/>
        <v>119.18500810595445</v>
      </c>
      <c r="P27" s="210">
        <f t="shared" si="17"/>
        <v>119.18500810595445</v>
      </c>
      <c r="Q27" s="210">
        <f t="shared" si="17"/>
        <v>119.18500810595445</v>
      </c>
      <c r="R27" s="210">
        <f t="shared" si="17"/>
        <v>119.18500810595445</v>
      </c>
      <c r="S27" s="210">
        <f t="shared" si="17"/>
        <v>119.18500810595445</v>
      </c>
      <c r="T27" s="210">
        <f t="shared" si="17"/>
        <v>119.18500810595445</v>
      </c>
      <c r="U27" s="210">
        <f t="shared" si="17"/>
        <v>119.18500810595445</v>
      </c>
      <c r="V27" s="210">
        <f t="shared" si="17"/>
        <v>119.18500810595445</v>
      </c>
      <c r="W27" s="210">
        <f t="shared" si="17"/>
        <v>119.18500810595445</v>
      </c>
      <c r="X27" s="210">
        <f t="shared" si="17"/>
        <v>119.18500810595445</v>
      </c>
      <c r="Y27" s="210">
        <f t="shared" si="17"/>
        <v>119.18500810595445</v>
      </c>
      <c r="Z27" s="210">
        <f t="shared" si="18"/>
        <v>119.18500810595445</v>
      </c>
      <c r="AA27" s="210">
        <f t="shared" si="18"/>
        <v>119.18500810595445</v>
      </c>
      <c r="AB27" s="210">
        <f t="shared" si="18"/>
        <v>119.18500810595445</v>
      </c>
      <c r="AC27" s="210">
        <f t="shared" si="18"/>
        <v>119.18500810595445</v>
      </c>
      <c r="AD27" s="210">
        <f t="shared" si="18"/>
        <v>119.18500810595445</v>
      </c>
      <c r="AE27" s="210">
        <f t="shared" si="18"/>
        <v>119.18500810595445</v>
      </c>
      <c r="AF27" s="210">
        <f t="shared" si="18"/>
        <v>131.21835416317035</v>
      </c>
      <c r="AG27" s="210">
        <f t="shared" si="18"/>
        <v>143.25170022038625</v>
      </c>
      <c r="AH27" s="210">
        <f t="shared" si="18"/>
        <v>155.28504627760216</v>
      </c>
      <c r="AI27" s="210">
        <f t="shared" si="18"/>
        <v>167.31839233481804</v>
      </c>
      <c r="AJ27" s="210">
        <f t="shared" si="19"/>
        <v>179.35173839203395</v>
      </c>
      <c r="AK27" s="210">
        <f t="shared" si="19"/>
        <v>191.38508444924986</v>
      </c>
      <c r="AL27" s="210">
        <f t="shared" si="19"/>
        <v>203.41843050646577</v>
      </c>
      <c r="AM27" s="210">
        <f t="shared" si="19"/>
        <v>215.45177656368168</v>
      </c>
      <c r="AN27" s="210">
        <f t="shared" si="19"/>
        <v>227.48512262089756</v>
      </c>
      <c r="AO27" s="210">
        <f t="shared" si="19"/>
        <v>239.51846867811344</v>
      </c>
      <c r="AP27" s="210">
        <f t="shared" si="19"/>
        <v>251.55181473532934</v>
      </c>
      <c r="AQ27" s="210">
        <f t="shared" si="19"/>
        <v>263.58516079254525</v>
      </c>
      <c r="AR27" s="210">
        <f t="shared" si="19"/>
        <v>275.61850684976116</v>
      </c>
      <c r="AS27" s="210">
        <f t="shared" si="19"/>
        <v>287.65185290697707</v>
      </c>
      <c r="AT27" s="210">
        <f t="shared" si="20"/>
        <v>299.68519896419298</v>
      </c>
      <c r="AU27" s="210">
        <f t="shared" si="20"/>
        <v>311.71854502140889</v>
      </c>
      <c r="AV27" s="210">
        <f t="shared" si="20"/>
        <v>323.75189107862474</v>
      </c>
      <c r="AW27" s="210">
        <f t="shared" si="20"/>
        <v>335.78523713584065</v>
      </c>
      <c r="AX27" s="210">
        <f t="shared" si="20"/>
        <v>347.81858319305655</v>
      </c>
      <c r="AY27" s="210">
        <f t="shared" si="20"/>
        <v>359.85192925027246</v>
      </c>
      <c r="AZ27" s="210">
        <f t="shared" si="20"/>
        <v>371.88527530748837</v>
      </c>
      <c r="BA27" s="210">
        <f t="shared" si="20"/>
        <v>383.91862136470428</v>
      </c>
      <c r="BB27" s="210">
        <f t="shared" si="20"/>
        <v>395.95196742192019</v>
      </c>
      <c r="BC27" s="210">
        <f t="shared" si="20"/>
        <v>407.9853134791361</v>
      </c>
      <c r="BD27" s="210">
        <f t="shared" si="21"/>
        <v>420.018659536352</v>
      </c>
      <c r="BE27" s="210">
        <f t="shared" si="21"/>
        <v>432.05200559356786</v>
      </c>
      <c r="BF27" s="210">
        <f t="shared" si="21"/>
        <v>444.08535165078382</v>
      </c>
      <c r="BG27" s="210">
        <f t="shared" si="21"/>
        <v>456.11869770799973</v>
      </c>
      <c r="BH27" s="210">
        <f t="shared" si="21"/>
        <v>468.15204376521558</v>
      </c>
      <c r="BI27" s="210">
        <f t="shared" si="21"/>
        <v>480.18538982243149</v>
      </c>
      <c r="BJ27" s="210">
        <f t="shared" si="21"/>
        <v>492.2187358796474</v>
      </c>
      <c r="BK27" s="210">
        <f t="shared" si="21"/>
        <v>504.25208193686331</v>
      </c>
      <c r="BL27" s="210">
        <f t="shared" si="21"/>
        <v>516.28542799407921</v>
      </c>
      <c r="BM27" s="210">
        <f t="shared" si="21"/>
        <v>528.31877405129501</v>
      </c>
      <c r="BN27" s="210">
        <f t="shared" si="22"/>
        <v>540.35212010851092</v>
      </c>
      <c r="BO27" s="210">
        <f t="shared" si="22"/>
        <v>552.38546616572683</v>
      </c>
      <c r="BP27" s="210">
        <f t="shared" si="22"/>
        <v>564.41881222294273</v>
      </c>
      <c r="BQ27" s="210">
        <f t="shared" si="22"/>
        <v>597.58370179857786</v>
      </c>
      <c r="BR27" s="210">
        <f t="shared" si="22"/>
        <v>651.88013489263221</v>
      </c>
      <c r="BS27" s="210">
        <f t="shared" si="22"/>
        <v>706.17656798668656</v>
      </c>
      <c r="BT27" s="210">
        <f t="shared" si="22"/>
        <v>760.47300108074091</v>
      </c>
      <c r="BU27" s="210">
        <f t="shared" si="22"/>
        <v>814.76943417479526</v>
      </c>
      <c r="BV27" s="210">
        <f t="shared" si="22"/>
        <v>869.0658672688495</v>
      </c>
      <c r="BW27" s="210">
        <f t="shared" si="22"/>
        <v>923.36230036290385</v>
      </c>
      <c r="BX27" s="210">
        <f t="shared" si="23"/>
        <v>977.6587334569582</v>
      </c>
      <c r="BY27" s="210">
        <f t="shared" si="23"/>
        <v>1031.9551665510126</v>
      </c>
      <c r="BZ27" s="210">
        <f t="shared" si="23"/>
        <v>1086.2515996450668</v>
      </c>
      <c r="CA27" s="210">
        <f t="shared" si="23"/>
        <v>1140.5480327391213</v>
      </c>
      <c r="CB27" s="210">
        <f t="shared" si="23"/>
        <v>1194.8444658331755</v>
      </c>
      <c r="CC27" s="210">
        <f t="shared" si="23"/>
        <v>1249.14089892723</v>
      </c>
      <c r="CD27" s="210">
        <f t="shared" si="23"/>
        <v>1303.4373320212842</v>
      </c>
      <c r="CE27" s="210">
        <f t="shared" si="23"/>
        <v>1357.7337651153384</v>
      </c>
      <c r="CF27" s="210">
        <f t="shared" si="23"/>
        <v>1412.0301982093929</v>
      </c>
      <c r="CG27" s="210">
        <f t="shared" si="23"/>
        <v>1466.3266313034471</v>
      </c>
      <c r="CH27" s="210">
        <f t="shared" si="24"/>
        <v>1520.6230643975016</v>
      </c>
      <c r="CI27" s="210">
        <f t="shared" si="24"/>
        <v>1574.9194974915558</v>
      </c>
      <c r="CJ27" s="210">
        <f t="shared" si="24"/>
        <v>1629.2159305856101</v>
      </c>
      <c r="CK27" s="210">
        <f t="shared" si="24"/>
        <v>1671.3976661183044</v>
      </c>
      <c r="CL27" s="210">
        <f t="shared" si="24"/>
        <v>1701.4647040896384</v>
      </c>
      <c r="CM27" s="210">
        <f t="shared" si="24"/>
        <v>1731.5317420609724</v>
      </c>
      <c r="CN27" s="210">
        <f t="shared" si="24"/>
        <v>1761.5987800323064</v>
      </c>
      <c r="CO27" s="210">
        <f t="shared" si="24"/>
        <v>1791.6658180036407</v>
      </c>
      <c r="CP27" s="210">
        <f t="shared" si="24"/>
        <v>1821.7328559749744</v>
      </c>
      <c r="CQ27" s="210">
        <f t="shared" si="24"/>
        <v>1851.7998939463087</v>
      </c>
      <c r="CR27" s="210">
        <f t="shared" si="25"/>
        <v>1881.8669319176427</v>
      </c>
      <c r="CS27" s="210">
        <f t="shared" si="25"/>
        <v>1911.9339698889767</v>
      </c>
      <c r="CT27" s="210">
        <f t="shared" si="25"/>
        <v>1942.0010078603107</v>
      </c>
      <c r="CU27" s="210">
        <f t="shared" si="25"/>
        <v>1972.0680458316449</v>
      </c>
      <c r="CV27" s="210">
        <f t="shared" si="25"/>
        <v>2002.1350838029789</v>
      </c>
      <c r="CW27" s="210">
        <f t="shared" si="25"/>
        <v>2032.2021217743129</v>
      </c>
      <c r="CX27" s="210">
        <f t="shared" si="25"/>
        <v>2032.2021217743129</v>
      </c>
      <c r="CY27" s="210">
        <f t="shared" si="25"/>
        <v>2032.2021217743129</v>
      </c>
      <c r="CZ27" s="210">
        <f t="shared" si="25"/>
        <v>2032.2021217743129</v>
      </c>
      <c r="DA27" s="210">
        <f t="shared" si="25"/>
        <v>2032.2021217743129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1285.7142857142858</v>
      </c>
      <c r="C29" s="203">
        <f>Income!C76</f>
        <v>9750</v>
      </c>
      <c r="D29" s="203">
        <f>Income!D76</f>
        <v>28457.142857142851</v>
      </c>
      <c r="E29" s="203">
        <f>Income!E76</f>
        <v>32750</v>
      </c>
      <c r="F29" s="210">
        <f t="shared" si="16"/>
        <v>1285.7142857142858</v>
      </c>
      <c r="G29" s="210">
        <f t="shared" si="16"/>
        <v>1285.7142857142858</v>
      </c>
      <c r="H29" s="210">
        <f t="shared" si="16"/>
        <v>1285.7142857142858</v>
      </c>
      <c r="I29" s="210">
        <f t="shared" si="16"/>
        <v>1285.7142857142858</v>
      </c>
      <c r="J29" s="210">
        <f t="shared" si="16"/>
        <v>1285.7142857142858</v>
      </c>
      <c r="K29" s="210">
        <f t="shared" si="16"/>
        <v>1285.7142857142858</v>
      </c>
      <c r="L29" s="210">
        <f t="shared" si="16"/>
        <v>1285.7142857142858</v>
      </c>
      <c r="M29" s="210">
        <f t="shared" si="16"/>
        <v>1285.7142857142858</v>
      </c>
      <c r="N29" s="210">
        <f t="shared" si="16"/>
        <v>1285.7142857142858</v>
      </c>
      <c r="O29" s="210">
        <f t="shared" si="16"/>
        <v>1285.7142857142858</v>
      </c>
      <c r="P29" s="210">
        <f t="shared" si="17"/>
        <v>1285.7142857142858</v>
      </c>
      <c r="Q29" s="210">
        <f t="shared" si="17"/>
        <v>1285.7142857142858</v>
      </c>
      <c r="R29" s="210">
        <f t="shared" si="17"/>
        <v>1285.7142857142858</v>
      </c>
      <c r="S29" s="210">
        <f t="shared" si="17"/>
        <v>1285.7142857142858</v>
      </c>
      <c r="T29" s="210">
        <f t="shared" si="17"/>
        <v>1285.7142857142858</v>
      </c>
      <c r="U29" s="210">
        <f t="shared" si="17"/>
        <v>1285.7142857142858</v>
      </c>
      <c r="V29" s="210">
        <f t="shared" si="17"/>
        <v>1285.7142857142858</v>
      </c>
      <c r="W29" s="210">
        <f t="shared" si="17"/>
        <v>1285.7142857142858</v>
      </c>
      <c r="X29" s="210">
        <f t="shared" si="17"/>
        <v>1285.7142857142858</v>
      </c>
      <c r="Y29" s="210">
        <f t="shared" si="17"/>
        <v>1285.7142857142858</v>
      </c>
      <c r="Z29" s="210">
        <f t="shared" si="18"/>
        <v>1285.7142857142858</v>
      </c>
      <c r="AA29" s="210">
        <f t="shared" si="18"/>
        <v>1285.7142857142858</v>
      </c>
      <c r="AB29" s="210">
        <f t="shared" si="18"/>
        <v>1285.7142857142858</v>
      </c>
      <c r="AC29" s="210">
        <f t="shared" si="18"/>
        <v>1285.7142857142858</v>
      </c>
      <c r="AD29" s="210">
        <f t="shared" si="18"/>
        <v>1285.7142857142858</v>
      </c>
      <c r="AE29" s="210">
        <f t="shared" si="18"/>
        <v>1285.7142857142858</v>
      </c>
      <c r="AF29" s="210">
        <f t="shared" si="18"/>
        <v>1511.4285714285716</v>
      </c>
      <c r="AG29" s="210">
        <f t="shared" si="18"/>
        <v>1737.1428571428571</v>
      </c>
      <c r="AH29" s="210">
        <f t="shared" si="18"/>
        <v>1962.8571428571429</v>
      </c>
      <c r="AI29" s="210">
        <f t="shared" si="18"/>
        <v>2188.5714285714284</v>
      </c>
      <c r="AJ29" s="210">
        <f t="shared" si="19"/>
        <v>2414.2857142857142</v>
      </c>
      <c r="AK29" s="210">
        <f t="shared" si="19"/>
        <v>2640</v>
      </c>
      <c r="AL29" s="210">
        <f t="shared" si="19"/>
        <v>2865.7142857142858</v>
      </c>
      <c r="AM29" s="210">
        <f t="shared" si="19"/>
        <v>3091.4285714285716</v>
      </c>
      <c r="AN29" s="210">
        <f t="shared" si="19"/>
        <v>3317.1428571428569</v>
      </c>
      <c r="AO29" s="210">
        <f t="shared" si="19"/>
        <v>3542.8571428571427</v>
      </c>
      <c r="AP29" s="210">
        <f t="shared" si="19"/>
        <v>3768.5714285714284</v>
      </c>
      <c r="AQ29" s="210">
        <f t="shared" si="19"/>
        <v>3994.2857142857142</v>
      </c>
      <c r="AR29" s="210">
        <f t="shared" si="19"/>
        <v>4220</v>
      </c>
      <c r="AS29" s="210">
        <f t="shared" si="19"/>
        <v>4445.7142857142862</v>
      </c>
      <c r="AT29" s="210">
        <f t="shared" si="20"/>
        <v>4671.4285714285716</v>
      </c>
      <c r="AU29" s="210">
        <f t="shared" si="20"/>
        <v>4897.1428571428569</v>
      </c>
      <c r="AV29" s="210">
        <f t="shared" si="20"/>
        <v>5122.8571428571431</v>
      </c>
      <c r="AW29" s="210">
        <f t="shared" si="20"/>
        <v>5348.5714285714275</v>
      </c>
      <c r="AX29" s="210">
        <f t="shared" si="20"/>
        <v>5574.2857142857138</v>
      </c>
      <c r="AY29" s="210">
        <f t="shared" si="20"/>
        <v>5800</v>
      </c>
      <c r="AZ29" s="210">
        <f t="shared" si="20"/>
        <v>6025.7142857142862</v>
      </c>
      <c r="BA29" s="210">
        <f t="shared" si="20"/>
        <v>6251.4285714285706</v>
      </c>
      <c r="BB29" s="210">
        <f t="shared" si="20"/>
        <v>6477.1428571428569</v>
      </c>
      <c r="BC29" s="210">
        <f t="shared" si="20"/>
        <v>6702.8571428571431</v>
      </c>
      <c r="BD29" s="210">
        <f t="shared" si="21"/>
        <v>6928.5714285714275</v>
      </c>
      <c r="BE29" s="210">
        <f t="shared" si="21"/>
        <v>7154.2857142857138</v>
      </c>
      <c r="BF29" s="210">
        <f t="shared" si="21"/>
        <v>7380</v>
      </c>
      <c r="BG29" s="210">
        <f t="shared" si="21"/>
        <v>7605.7142857142862</v>
      </c>
      <c r="BH29" s="210">
        <f t="shared" si="21"/>
        <v>7831.4285714285706</v>
      </c>
      <c r="BI29" s="210">
        <f t="shared" si="21"/>
        <v>8057.1428571428569</v>
      </c>
      <c r="BJ29" s="210">
        <f t="shared" si="21"/>
        <v>8282.8571428571413</v>
      </c>
      <c r="BK29" s="210">
        <f t="shared" si="21"/>
        <v>8508.5714285714275</v>
      </c>
      <c r="BL29" s="210">
        <f t="shared" si="21"/>
        <v>8734.2857142857138</v>
      </c>
      <c r="BM29" s="210">
        <f t="shared" si="21"/>
        <v>8960</v>
      </c>
      <c r="BN29" s="210">
        <f t="shared" si="22"/>
        <v>9185.7142857142862</v>
      </c>
      <c r="BO29" s="210">
        <f t="shared" si="22"/>
        <v>9411.4285714285706</v>
      </c>
      <c r="BP29" s="210">
        <f t="shared" si="22"/>
        <v>9637.1428571428569</v>
      </c>
      <c r="BQ29" s="210">
        <f t="shared" si="22"/>
        <v>10217.678571428571</v>
      </c>
      <c r="BR29" s="210">
        <f t="shared" si="22"/>
        <v>11153.035714285714</v>
      </c>
      <c r="BS29" s="210">
        <f t="shared" si="22"/>
        <v>12088.392857142857</v>
      </c>
      <c r="BT29" s="210">
        <f t="shared" si="22"/>
        <v>13023.75</v>
      </c>
      <c r="BU29" s="210">
        <f t="shared" si="22"/>
        <v>13959.107142857141</v>
      </c>
      <c r="BV29" s="210">
        <f t="shared" si="22"/>
        <v>14894.464285714284</v>
      </c>
      <c r="BW29" s="210">
        <f t="shared" si="22"/>
        <v>15829.821428571428</v>
      </c>
      <c r="BX29" s="210">
        <f t="shared" si="23"/>
        <v>16765.178571428569</v>
      </c>
      <c r="BY29" s="210">
        <f t="shared" si="23"/>
        <v>17700.53571428571</v>
      </c>
      <c r="BZ29" s="210">
        <f t="shared" si="23"/>
        <v>18635.892857142855</v>
      </c>
      <c r="CA29" s="210">
        <f t="shared" si="23"/>
        <v>19571.249999999996</v>
      </c>
      <c r="CB29" s="210">
        <f t="shared" si="23"/>
        <v>20506.607142857138</v>
      </c>
      <c r="CC29" s="210">
        <f t="shared" si="23"/>
        <v>21441.964285714283</v>
      </c>
      <c r="CD29" s="210">
        <f t="shared" si="23"/>
        <v>22377.321428571424</v>
      </c>
      <c r="CE29" s="210">
        <f t="shared" si="23"/>
        <v>23312.678571428569</v>
      </c>
      <c r="CF29" s="210">
        <f t="shared" si="23"/>
        <v>24248.03571428571</v>
      </c>
      <c r="CG29" s="210">
        <f t="shared" si="23"/>
        <v>25183.392857142851</v>
      </c>
      <c r="CH29" s="210">
        <f t="shared" si="24"/>
        <v>26118.749999999993</v>
      </c>
      <c r="CI29" s="210">
        <f t="shared" si="24"/>
        <v>27054.107142857138</v>
      </c>
      <c r="CJ29" s="210">
        <f t="shared" si="24"/>
        <v>27989.464285714283</v>
      </c>
      <c r="CK29" s="210">
        <f t="shared" si="24"/>
        <v>28628.857142857138</v>
      </c>
      <c r="CL29" s="210">
        <f t="shared" si="24"/>
        <v>28972.28571428571</v>
      </c>
      <c r="CM29" s="210">
        <f t="shared" si="24"/>
        <v>29315.714285714283</v>
      </c>
      <c r="CN29" s="210">
        <f t="shared" si="24"/>
        <v>29659.142857142851</v>
      </c>
      <c r="CO29" s="210">
        <f t="shared" si="24"/>
        <v>30002.571428571424</v>
      </c>
      <c r="CP29" s="210">
        <f t="shared" si="24"/>
        <v>30345.999999999996</v>
      </c>
      <c r="CQ29" s="210">
        <f t="shared" si="24"/>
        <v>30689.428571428569</v>
      </c>
      <c r="CR29" s="210">
        <f t="shared" si="25"/>
        <v>31032.857142857141</v>
      </c>
      <c r="CS29" s="210">
        <f t="shared" si="25"/>
        <v>31376.285714285714</v>
      </c>
      <c r="CT29" s="210">
        <f t="shared" si="25"/>
        <v>31719.714285714283</v>
      </c>
      <c r="CU29" s="210">
        <f t="shared" si="25"/>
        <v>32063.142857142855</v>
      </c>
      <c r="CV29" s="210">
        <f t="shared" si="25"/>
        <v>32406.571428571428</v>
      </c>
      <c r="CW29" s="210">
        <f t="shared" si="25"/>
        <v>32750</v>
      </c>
      <c r="CX29" s="210">
        <f t="shared" si="25"/>
        <v>32750</v>
      </c>
      <c r="CY29" s="210">
        <f t="shared" si="25"/>
        <v>32750</v>
      </c>
      <c r="CZ29" s="210">
        <f t="shared" si="25"/>
        <v>32750</v>
      </c>
      <c r="DA29" s="210">
        <f t="shared" si="25"/>
        <v>32750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7428.5714285714284</v>
      </c>
      <c r="C31" s="203">
        <f>Income!C78</f>
        <v>4960</v>
      </c>
      <c r="D31" s="203">
        <f>Income!D78</f>
        <v>21942.857142857141</v>
      </c>
      <c r="E31" s="203">
        <f>Income!E78</f>
        <v>0</v>
      </c>
      <c r="F31" s="210">
        <f t="shared" si="16"/>
        <v>7428.5714285714284</v>
      </c>
      <c r="G31" s="210">
        <f t="shared" si="16"/>
        <v>7428.5714285714284</v>
      </c>
      <c r="H31" s="210">
        <f t="shared" si="16"/>
        <v>7428.5714285714284</v>
      </c>
      <c r="I31" s="210">
        <f t="shared" si="16"/>
        <v>7428.5714285714284</v>
      </c>
      <c r="J31" s="210">
        <f t="shared" si="16"/>
        <v>7428.5714285714284</v>
      </c>
      <c r="K31" s="210">
        <f t="shared" si="16"/>
        <v>7428.5714285714284</v>
      </c>
      <c r="L31" s="210">
        <f t="shared" si="16"/>
        <v>7428.5714285714284</v>
      </c>
      <c r="M31" s="210">
        <f t="shared" si="16"/>
        <v>7428.5714285714284</v>
      </c>
      <c r="N31" s="210">
        <f t="shared" si="16"/>
        <v>7428.5714285714284</v>
      </c>
      <c r="O31" s="210">
        <f t="shared" si="16"/>
        <v>7428.5714285714284</v>
      </c>
      <c r="P31" s="210">
        <f t="shared" si="17"/>
        <v>7428.5714285714284</v>
      </c>
      <c r="Q31" s="210">
        <f t="shared" si="17"/>
        <v>7428.5714285714284</v>
      </c>
      <c r="R31" s="210">
        <f t="shared" si="17"/>
        <v>7428.5714285714284</v>
      </c>
      <c r="S31" s="210">
        <f t="shared" si="17"/>
        <v>7428.5714285714284</v>
      </c>
      <c r="T31" s="210">
        <f t="shared" si="17"/>
        <v>7428.5714285714284</v>
      </c>
      <c r="U31" s="210">
        <f t="shared" si="17"/>
        <v>7428.5714285714284</v>
      </c>
      <c r="V31" s="210">
        <f t="shared" si="17"/>
        <v>7428.5714285714284</v>
      </c>
      <c r="W31" s="210">
        <f t="shared" si="17"/>
        <v>7428.5714285714284</v>
      </c>
      <c r="X31" s="210">
        <f t="shared" si="17"/>
        <v>7428.5714285714284</v>
      </c>
      <c r="Y31" s="210">
        <f t="shared" si="17"/>
        <v>7428.5714285714284</v>
      </c>
      <c r="Z31" s="210">
        <f t="shared" si="18"/>
        <v>7428.5714285714284</v>
      </c>
      <c r="AA31" s="210">
        <f t="shared" si="18"/>
        <v>7428.5714285714284</v>
      </c>
      <c r="AB31" s="210">
        <f t="shared" si="18"/>
        <v>7428.5714285714284</v>
      </c>
      <c r="AC31" s="210">
        <f t="shared" si="18"/>
        <v>7428.5714285714284</v>
      </c>
      <c r="AD31" s="210">
        <f t="shared" si="18"/>
        <v>7428.5714285714284</v>
      </c>
      <c r="AE31" s="210">
        <f t="shared" si="18"/>
        <v>7428.5714285714284</v>
      </c>
      <c r="AF31" s="210">
        <f t="shared" si="18"/>
        <v>7362.7428571428572</v>
      </c>
      <c r="AG31" s="210">
        <f t="shared" si="18"/>
        <v>7296.9142857142851</v>
      </c>
      <c r="AH31" s="210">
        <f t="shared" si="18"/>
        <v>7231.0857142857139</v>
      </c>
      <c r="AI31" s="210">
        <f t="shared" si="18"/>
        <v>7165.2571428571428</v>
      </c>
      <c r="AJ31" s="210">
        <f t="shared" si="19"/>
        <v>7099.4285714285716</v>
      </c>
      <c r="AK31" s="210">
        <f t="shared" si="19"/>
        <v>7033.6</v>
      </c>
      <c r="AL31" s="210">
        <f t="shared" si="19"/>
        <v>6967.7714285714283</v>
      </c>
      <c r="AM31" s="210">
        <f t="shared" si="19"/>
        <v>6901.9428571428571</v>
      </c>
      <c r="AN31" s="210">
        <f t="shared" si="19"/>
        <v>6836.1142857142859</v>
      </c>
      <c r="AO31" s="210">
        <f t="shared" si="19"/>
        <v>6770.2857142857138</v>
      </c>
      <c r="AP31" s="210">
        <f t="shared" si="19"/>
        <v>6704.4571428571426</v>
      </c>
      <c r="AQ31" s="210">
        <f t="shared" si="19"/>
        <v>6638.6285714285714</v>
      </c>
      <c r="AR31" s="210">
        <f t="shared" si="19"/>
        <v>6572.8</v>
      </c>
      <c r="AS31" s="210">
        <f t="shared" si="19"/>
        <v>6506.9714285714281</v>
      </c>
      <c r="AT31" s="210">
        <f t="shared" si="20"/>
        <v>6441.1428571428569</v>
      </c>
      <c r="AU31" s="210">
        <f t="shared" si="20"/>
        <v>6375.3142857142857</v>
      </c>
      <c r="AV31" s="210">
        <f t="shared" si="20"/>
        <v>6309.4857142857145</v>
      </c>
      <c r="AW31" s="210">
        <f t="shared" si="20"/>
        <v>6243.6571428571424</v>
      </c>
      <c r="AX31" s="210">
        <f t="shared" si="20"/>
        <v>6177.8285714285712</v>
      </c>
      <c r="AY31" s="210">
        <f t="shared" si="20"/>
        <v>6112</v>
      </c>
      <c r="AZ31" s="210">
        <f t="shared" si="20"/>
        <v>6046.1714285714279</v>
      </c>
      <c r="BA31" s="210">
        <f t="shared" si="20"/>
        <v>5980.3428571428567</v>
      </c>
      <c r="BB31" s="210">
        <f t="shared" si="20"/>
        <v>5914.5142857142855</v>
      </c>
      <c r="BC31" s="210">
        <f t="shared" si="20"/>
        <v>5848.6857142857143</v>
      </c>
      <c r="BD31" s="210">
        <f t="shared" si="21"/>
        <v>5782.8571428571431</v>
      </c>
      <c r="BE31" s="210">
        <f t="shared" si="21"/>
        <v>5717.028571428571</v>
      </c>
      <c r="BF31" s="210">
        <f t="shared" si="21"/>
        <v>5651.2</v>
      </c>
      <c r="BG31" s="210">
        <f t="shared" si="21"/>
        <v>5585.3714285714286</v>
      </c>
      <c r="BH31" s="210">
        <f t="shared" si="21"/>
        <v>5519.5428571428574</v>
      </c>
      <c r="BI31" s="210">
        <f t="shared" si="21"/>
        <v>5453.7142857142853</v>
      </c>
      <c r="BJ31" s="210">
        <f t="shared" si="21"/>
        <v>5387.8857142857141</v>
      </c>
      <c r="BK31" s="210">
        <f t="shared" si="21"/>
        <v>5322.0571428571429</v>
      </c>
      <c r="BL31" s="210">
        <f t="shared" si="21"/>
        <v>5256.2285714285717</v>
      </c>
      <c r="BM31" s="210">
        <f t="shared" si="21"/>
        <v>5190.3999999999996</v>
      </c>
      <c r="BN31" s="210">
        <f t="shared" si="22"/>
        <v>5124.5714285714284</v>
      </c>
      <c r="BO31" s="210">
        <f t="shared" si="22"/>
        <v>5058.7428571428572</v>
      </c>
      <c r="BP31" s="210">
        <f t="shared" si="22"/>
        <v>4992.9142857142851</v>
      </c>
      <c r="BQ31" s="210">
        <f t="shared" si="22"/>
        <v>5384.5714285714284</v>
      </c>
      <c r="BR31" s="210">
        <f t="shared" si="22"/>
        <v>6233.7142857142853</v>
      </c>
      <c r="BS31" s="210">
        <f t="shared" si="22"/>
        <v>7082.8571428571431</v>
      </c>
      <c r="BT31" s="210">
        <f t="shared" si="22"/>
        <v>7932</v>
      </c>
      <c r="BU31" s="210">
        <f t="shared" si="22"/>
        <v>8781.1428571428569</v>
      </c>
      <c r="BV31" s="210">
        <f t="shared" si="22"/>
        <v>9630.2857142857138</v>
      </c>
      <c r="BW31" s="210">
        <f t="shared" si="22"/>
        <v>10479.428571428571</v>
      </c>
      <c r="BX31" s="210">
        <f t="shared" si="23"/>
        <v>11328.571428571428</v>
      </c>
      <c r="BY31" s="210">
        <f t="shared" si="23"/>
        <v>12177.714285714286</v>
      </c>
      <c r="BZ31" s="210">
        <f t="shared" si="23"/>
        <v>13026.857142857141</v>
      </c>
      <c r="CA31" s="210">
        <f t="shared" si="23"/>
        <v>13875.999999999998</v>
      </c>
      <c r="CB31" s="210">
        <f t="shared" si="23"/>
        <v>14725.142857142857</v>
      </c>
      <c r="CC31" s="210">
        <f t="shared" si="23"/>
        <v>15574.285714285714</v>
      </c>
      <c r="CD31" s="210">
        <f t="shared" si="23"/>
        <v>16423.428571428572</v>
      </c>
      <c r="CE31" s="210">
        <f t="shared" si="23"/>
        <v>17272.571428571428</v>
      </c>
      <c r="CF31" s="210">
        <f t="shared" si="23"/>
        <v>18121.714285714283</v>
      </c>
      <c r="CG31" s="210">
        <f t="shared" si="23"/>
        <v>18970.857142857141</v>
      </c>
      <c r="CH31" s="210">
        <f t="shared" si="24"/>
        <v>19820</v>
      </c>
      <c r="CI31" s="210">
        <f t="shared" si="24"/>
        <v>20669.142857142855</v>
      </c>
      <c r="CJ31" s="210">
        <f t="shared" si="24"/>
        <v>21518.285714285714</v>
      </c>
      <c r="CK31" s="210">
        <f t="shared" si="24"/>
        <v>21065.142857142855</v>
      </c>
      <c r="CL31" s="210">
        <f t="shared" si="24"/>
        <v>19309.714285714283</v>
      </c>
      <c r="CM31" s="210">
        <f t="shared" si="24"/>
        <v>17554.285714285714</v>
      </c>
      <c r="CN31" s="210">
        <f t="shared" si="24"/>
        <v>15798.857142857141</v>
      </c>
      <c r="CO31" s="210">
        <f t="shared" si="24"/>
        <v>14043.428571428571</v>
      </c>
      <c r="CP31" s="210">
        <f t="shared" si="24"/>
        <v>12288</v>
      </c>
      <c r="CQ31" s="210">
        <f t="shared" si="24"/>
        <v>10532.571428571428</v>
      </c>
      <c r="CR31" s="210">
        <f t="shared" si="25"/>
        <v>8777.1428571428569</v>
      </c>
      <c r="CS31" s="210">
        <f t="shared" si="25"/>
        <v>7021.7142857142844</v>
      </c>
      <c r="CT31" s="210">
        <f t="shared" si="25"/>
        <v>5266.2857142857138</v>
      </c>
      <c r="CU31" s="210">
        <f t="shared" si="25"/>
        <v>3510.8571428571449</v>
      </c>
      <c r="CV31" s="210">
        <f t="shared" si="25"/>
        <v>1755.4285714285725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75600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3024</v>
      </c>
      <c r="CL32" s="210">
        <f t="shared" si="24"/>
        <v>9072</v>
      </c>
      <c r="CM32" s="210">
        <f t="shared" si="24"/>
        <v>15120</v>
      </c>
      <c r="CN32" s="210">
        <f t="shared" si="24"/>
        <v>21168</v>
      </c>
      <c r="CO32" s="210">
        <f t="shared" si="24"/>
        <v>27216</v>
      </c>
      <c r="CP32" s="210">
        <f t="shared" si="24"/>
        <v>33264</v>
      </c>
      <c r="CQ32" s="210">
        <f t="shared" si="24"/>
        <v>39312</v>
      </c>
      <c r="CR32" s="210">
        <f t="shared" si="25"/>
        <v>45360</v>
      </c>
      <c r="CS32" s="210">
        <f t="shared" si="25"/>
        <v>51408</v>
      </c>
      <c r="CT32" s="210">
        <f t="shared" si="25"/>
        <v>57456</v>
      </c>
      <c r="CU32" s="210">
        <f t="shared" si="25"/>
        <v>63504</v>
      </c>
      <c r="CV32" s="210">
        <f t="shared" si="25"/>
        <v>69552</v>
      </c>
      <c r="CW32" s="210">
        <f t="shared" si="25"/>
        <v>75600</v>
      </c>
      <c r="CX32" s="210">
        <f t="shared" si="25"/>
        <v>75600</v>
      </c>
      <c r="CY32" s="210">
        <f t="shared" si="25"/>
        <v>75600</v>
      </c>
      <c r="CZ32" s="210">
        <f t="shared" si="25"/>
        <v>75600</v>
      </c>
      <c r="DA32" s="210">
        <f t="shared" si="25"/>
        <v>75600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8708.5714285714294</v>
      </c>
      <c r="E34" s="203">
        <f>Income!E82</f>
        <v>62700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217.71428571428572</v>
      </c>
      <c r="BR34" s="210">
        <f t="shared" si="22"/>
        <v>653.14285714285722</v>
      </c>
      <c r="BS34" s="210">
        <f t="shared" si="22"/>
        <v>1088.5714285714287</v>
      </c>
      <c r="BT34" s="210">
        <f t="shared" si="22"/>
        <v>1524.0000000000002</v>
      </c>
      <c r="BU34" s="210">
        <f t="shared" si="22"/>
        <v>1959.4285714285718</v>
      </c>
      <c r="BV34" s="210">
        <f t="shared" si="22"/>
        <v>2394.8571428571431</v>
      </c>
      <c r="BW34" s="210">
        <f t="shared" si="22"/>
        <v>2830.2857142857147</v>
      </c>
      <c r="BX34" s="210">
        <f t="shared" si="23"/>
        <v>3265.7142857142858</v>
      </c>
      <c r="BY34" s="210">
        <f t="shared" si="23"/>
        <v>3701.1428571428573</v>
      </c>
      <c r="BZ34" s="210">
        <f t="shared" si="23"/>
        <v>4136.5714285714294</v>
      </c>
      <c r="CA34" s="210">
        <f t="shared" si="23"/>
        <v>4572.0000000000009</v>
      </c>
      <c r="CB34" s="210">
        <f t="shared" si="23"/>
        <v>5007.4285714285716</v>
      </c>
      <c r="CC34" s="210">
        <f t="shared" si="23"/>
        <v>5442.8571428571431</v>
      </c>
      <c r="CD34" s="210">
        <f t="shared" si="23"/>
        <v>5878.2857142857147</v>
      </c>
      <c r="CE34" s="210">
        <f t="shared" si="23"/>
        <v>6313.7142857142862</v>
      </c>
      <c r="CF34" s="210">
        <f t="shared" si="23"/>
        <v>6749.1428571428578</v>
      </c>
      <c r="CG34" s="210">
        <f t="shared" si="23"/>
        <v>7184.5714285714294</v>
      </c>
      <c r="CH34" s="210">
        <f t="shared" si="24"/>
        <v>7620</v>
      </c>
      <c r="CI34" s="210">
        <f t="shared" si="24"/>
        <v>8055.4285714285725</v>
      </c>
      <c r="CJ34" s="210">
        <f t="shared" si="24"/>
        <v>8490.8571428571431</v>
      </c>
      <c r="CK34" s="210">
        <f t="shared" si="24"/>
        <v>10868.228571428572</v>
      </c>
      <c r="CL34" s="210">
        <f t="shared" si="24"/>
        <v>15187.542857142857</v>
      </c>
      <c r="CM34" s="210">
        <f t="shared" si="24"/>
        <v>19506.857142857145</v>
      </c>
      <c r="CN34" s="210">
        <f t="shared" si="24"/>
        <v>23826.17142857143</v>
      </c>
      <c r="CO34" s="210">
        <f t="shared" si="24"/>
        <v>28145.485714285714</v>
      </c>
      <c r="CP34" s="210">
        <f t="shared" si="24"/>
        <v>32464.800000000003</v>
      </c>
      <c r="CQ34" s="210">
        <f t="shared" si="24"/>
        <v>36784.114285714291</v>
      </c>
      <c r="CR34" s="210">
        <f t="shared" si="25"/>
        <v>41103.428571428572</v>
      </c>
      <c r="CS34" s="210">
        <f t="shared" si="25"/>
        <v>45422.742857142854</v>
      </c>
      <c r="CT34" s="210">
        <f t="shared" si="25"/>
        <v>49742.057142857142</v>
      </c>
      <c r="CU34" s="210">
        <f t="shared" si="25"/>
        <v>54061.37142857143</v>
      </c>
      <c r="CV34" s="210">
        <f t="shared" si="25"/>
        <v>58380.685714285719</v>
      </c>
      <c r="CW34" s="210">
        <f t="shared" si="25"/>
        <v>62700</v>
      </c>
      <c r="CX34" s="210">
        <f t="shared" si="25"/>
        <v>62700</v>
      </c>
      <c r="CY34" s="210">
        <f t="shared" si="25"/>
        <v>62700</v>
      </c>
      <c r="CZ34" s="210">
        <f t="shared" si="25"/>
        <v>62700</v>
      </c>
      <c r="DA34" s="210">
        <f t="shared" si="25"/>
        <v>62700</v>
      </c>
    </row>
    <row r="35" spans="1:105">
      <c r="A35" s="201" t="str">
        <f>Income!A83</f>
        <v>Food transfer - official</v>
      </c>
      <c r="B35" s="203">
        <f>Income!B83</f>
        <v>1401.3106912413493</v>
      </c>
      <c r="C35" s="203">
        <f>Income!C83</f>
        <v>1401.3106912413493</v>
      </c>
      <c r="D35" s="203">
        <f>Income!D83</f>
        <v>1401.3106912413493</v>
      </c>
      <c r="E35" s="203">
        <f>Income!E83</f>
        <v>0</v>
      </c>
      <c r="F35" s="210">
        <f t="shared" si="16"/>
        <v>1401.3106912413493</v>
      </c>
      <c r="G35" s="210">
        <f t="shared" si="16"/>
        <v>1401.3106912413493</v>
      </c>
      <c r="H35" s="210">
        <f t="shared" si="16"/>
        <v>1401.3106912413493</v>
      </c>
      <c r="I35" s="210">
        <f t="shared" si="16"/>
        <v>1401.3106912413493</v>
      </c>
      <c r="J35" s="210">
        <f t="shared" si="16"/>
        <v>1401.3106912413493</v>
      </c>
      <c r="K35" s="210">
        <f t="shared" si="16"/>
        <v>1401.3106912413493</v>
      </c>
      <c r="L35" s="210">
        <f t="shared" si="16"/>
        <v>1401.3106912413493</v>
      </c>
      <c r="M35" s="210">
        <f t="shared" si="16"/>
        <v>1401.3106912413493</v>
      </c>
      <c r="N35" s="210">
        <f t="shared" si="16"/>
        <v>1401.3106912413493</v>
      </c>
      <c r="O35" s="210">
        <f t="shared" si="16"/>
        <v>1401.3106912413493</v>
      </c>
      <c r="P35" s="210">
        <f t="shared" si="17"/>
        <v>1401.3106912413493</v>
      </c>
      <c r="Q35" s="210">
        <f t="shared" si="17"/>
        <v>1401.3106912413493</v>
      </c>
      <c r="R35" s="210">
        <f t="shared" si="17"/>
        <v>1401.3106912413493</v>
      </c>
      <c r="S35" s="210">
        <f t="shared" si="17"/>
        <v>1401.3106912413493</v>
      </c>
      <c r="T35" s="210">
        <f t="shared" si="17"/>
        <v>1401.3106912413493</v>
      </c>
      <c r="U35" s="210">
        <f t="shared" si="17"/>
        <v>1401.3106912413493</v>
      </c>
      <c r="V35" s="210">
        <f t="shared" si="17"/>
        <v>1401.3106912413493</v>
      </c>
      <c r="W35" s="210">
        <f t="shared" si="17"/>
        <v>1401.3106912413493</v>
      </c>
      <c r="X35" s="210">
        <f t="shared" si="17"/>
        <v>1401.3106912413493</v>
      </c>
      <c r="Y35" s="210">
        <f t="shared" si="17"/>
        <v>1401.3106912413493</v>
      </c>
      <c r="Z35" s="210">
        <f t="shared" si="18"/>
        <v>1401.3106912413493</v>
      </c>
      <c r="AA35" s="210">
        <f t="shared" si="18"/>
        <v>1401.3106912413493</v>
      </c>
      <c r="AB35" s="210">
        <f t="shared" si="18"/>
        <v>1401.3106912413493</v>
      </c>
      <c r="AC35" s="210">
        <f t="shared" si="18"/>
        <v>1401.3106912413493</v>
      </c>
      <c r="AD35" s="210">
        <f t="shared" si="18"/>
        <v>1401.3106912413493</v>
      </c>
      <c r="AE35" s="210">
        <f t="shared" si="18"/>
        <v>1401.3106912413493</v>
      </c>
      <c r="AF35" s="210">
        <f t="shared" si="18"/>
        <v>1401.3106912413493</v>
      </c>
      <c r="AG35" s="210">
        <f t="shared" si="18"/>
        <v>1401.3106912413493</v>
      </c>
      <c r="AH35" s="210">
        <f t="shared" si="18"/>
        <v>1401.3106912413493</v>
      </c>
      <c r="AI35" s="210">
        <f t="shared" si="18"/>
        <v>1401.3106912413493</v>
      </c>
      <c r="AJ35" s="210">
        <f t="shared" si="19"/>
        <v>1401.3106912413493</v>
      </c>
      <c r="AK35" s="210">
        <f t="shared" si="19"/>
        <v>1401.3106912413493</v>
      </c>
      <c r="AL35" s="210">
        <f t="shared" si="19"/>
        <v>1401.3106912413493</v>
      </c>
      <c r="AM35" s="210">
        <f t="shared" si="19"/>
        <v>1401.3106912413493</v>
      </c>
      <c r="AN35" s="210">
        <f t="shared" si="19"/>
        <v>1401.3106912413493</v>
      </c>
      <c r="AO35" s="210">
        <f t="shared" si="19"/>
        <v>1401.3106912413493</v>
      </c>
      <c r="AP35" s="210">
        <f t="shared" si="19"/>
        <v>1401.3106912413493</v>
      </c>
      <c r="AQ35" s="210">
        <f t="shared" si="19"/>
        <v>1401.3106912413493</v>
      </c>
      <c r="AR35" s="210">
        <f t="shared" si="19"/>
        <v>1401.3106912413493</v>
      </c>
      <c r="AS35" s="210">
        <f t="shared" si="19"/>
        <v>1401.3106912413493</v>
      </c>
      <c r="AT35" s="210">
        <f t="shared" si="20"/>
        <v>1401.3106912413493</v>
      </c>
      <c r="AU35" s="210">
        <f t="shared" si="20"/>
        <v>1401.3106912413493</v>
      </c>
      <c r="AV35" s="210">
        <f t="shared" si="20"/>
        <v>1401.3106912413493</v>
      </c>
      <c r="AW35" s="210">
        <f t="shared" si="20"/>
        <v>1401.3106912413493</v>
      </c>
      <c r="AX35" s="210">
        <f t="shared" si="20"/>
        <v>1401.3106912413493</v>
      </c>
      <c r="AY35" s="210">
        <f t="shared" si="20"/>
        <v>1401.3106912413493</v>
      </c>
      <c r="AZ35" s="210">
        <f t="shared" si="20"/>
        <v>1401.3106912413493</v>
      </c>
      <c r="BA35" s="210">
        <f t="shared" si="20"/>
        <v>1401.3106912413493</v>
      </c>
      <c r="BB35" s="210">
        <f t="shared" si="20"/>
        <v>1401.3106912413493</v>
      </c>
      <c r="BC35" s="210">
        <f t="shared" si="20"/>
        <v>1401.3106912413493</v>
      </c>
      <c r="BD35" s="210">
        <f t="shared" si="21"/>
        <v>1401.3106912413493</v>
      </c>
      <c r="BE35" s="210">
        <f t="shared" si="21"/>
        <v>1401.3106912413493</v>
      </c>
      <c r="BF35" s="210">
        <f t="shared" si="21"/>
        <v>1401.3106912413493</v>
      </c>
      <c r="BG35" s="210">
        <f t="shared" si="21"/>
        <v>1401.3106912413493</v>
      </c>
      <c r="BH35" s="210">
        <f t="shared" si="21"/>
        <v>1401.3106912413493</v>
      </c>
      <c r="BI35" s="210">
        <f t="shared" si="21"/>
        <v>1401.3106912413493</v>
      </c>
      <c r="BJ35" s="210">
        <f t="shared" si="21"/>
        <v>1401.3106912413493</v>
      </c>
      <c r="BK35" s="210">
        <f t="shared" si="21"/>
        <v>1401.3106912413493</v>
      </c>
      <c r="BL35" s="210">
        <f t="shared" si="21"/>
        <v>1401.3106912413493</v>
      </c>
      <c r="BM35" s="210">
        <f t="shared" si="21"/>
        <v>1401.3106912413493</v>
      </c>
      <c r="BN35" s="210">
        <f t="shared" si="22"/>
        <v>1401.3106912413493</v>
      </c>
      <c r="BO35" s="210">
        <f t="shared" si="22"/>
        <v>1401.3106912413493</v>
      </c>
      <c r="BP35" s="210">
        <f t="shared" si="22"/>
        <v>1401.3106912413493</v>
      </c>
      <c r="BQ35" s="210">
        <f t="shared" si="22"/>
        <v>1401.3106912413493</v>
      </c>
      <c r="BR35" s="210">
        <f t="shared" si="22"/>
        <v>1401.3106912413493</v>
      </c>
      <c r="BS35" s="210">
        <f t="shared" si="22"/>
        <v>1401.3106912413493</v>
      </c>
      <c r="BT35" s="210">
        <f t="shared" si="22"/>
        <v>1401.3106912413493</v>
      </c>
      <c r="BU35" s="210">
        <f t="shared" si="22"/>
        <v>1401.3106912413493</v>
      </c>
      <c r="BV35" s="210">
        <f t="shared" si="22"/>
        <v>1401.3106912413493</v>
      </c>
      <c r="BW35" s="210">
        <f t="shared" si="22"/>
        <v>1401.3106912413493</v>
      </c>
      <c r="BX35" s="210">
        <f t="shared" si="23"/>
        <v>1401.3106912413493</v>
      </c>
      <c r="BY35" s="210">
        <f t="shared" si="23"/>
        <v>1401.3106912413493</v>
      </c>
      <c r="BZ35" s="210">
        <f t="shared" si="23"/>
        <v>1401.3106912413493</v>
      </c>
      <c r="CA35" s="210">
        <f t="shared" si="23"/>
        <v>1401.3106912413493</v>
      </c>
      <c r="CB35" s="210">
        <f t="shared" si="23"/>
        <v>1401.3106912413493</v>
      </c>
      <c r="CC35" s="210">
        <f t="shared" si="23"/>
        <v>1401.3106912413493</v>
      </c>
      <c r="CD35" s="210">
        <f t="shared" si="23"/>
        <v>1401.3106912413493</v>
      </c>
      <c r="CE35" s="210">
        <f t="shared" si="23"/>
        <v>1401.3106912413493</v>
      </c>
      <c r="CF35" s="210">
        <f t="shared" si="23"/>
        <v>1401.3106912413493</v>
      </c>
      <c r="CG35" s="210">
        <f t="shared" si="23"/>
        <v>1401.3106912413493</v>
      </c>
      <c r="CH35" s="210">
        <f t="shared" si="24"/>
        <v>1401.3106912413493</v>
      </c>
      <c r="CI35" s="210">
        <f t="shared" si="24"/>
        <v>1401.3106912413493</v>
      </c>
      <c r="CJ35" s="210">
        <f t="shared" si="24"/>
        <v>1401.3106912413493</v>
      </c>
      <c r="CK35" s="210">
        <f t="shared" si="24"/>
        <v>1345.2582635916954</v>
      </c>
      <c r="CL35" s="210">
        <f t="shared" si="24"/>
        <v>1233.1534082923874</v>
      </c>
      <c r="CM35" s="210">
        <f t="shared" si="24"/>
        <v>1121.0485529930795</v>
      </c>
      <c r="CN35" s="210">
        <f t="shared" si="24"/>
        <v>1008.9436976937716</v>
      </c>
      <c r="CO35" s="210">
        <f t="shared" si="24"/>
        <v>896.83884239446354</v>
      </c>
      <c r="CP35" s="210">
        <f t="shared" si="24"/>
        <v>784.73398709515561</v>
      </c>
      <c r="CQ35" s="210">
        <f t="shared" si="24"/>
        <v>672.62913179584768</v>
      </c>
      <c r="CR35" s="210">
        <f t="shared" si="25"/>
        <v>560.52427649653976</v>
      </c>
      <c r="CS35" s="210">
        <f t="shared" si="25"/>
        <v>448.41942119723183</v>
      </c>
      <c r="CT35" s="210">
        <f t="shared" si="25"/>
        <v>336.31456589792379</v>
      </c>
      <c r="CU35" s="210">
        <f t="shared" si="25"/>
        <v>224.20971059861586</v>
      </c>
      <c r="CV35" s="210">
        <f t="shared" si="25"/>
        <v>112.10485529930793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23108.571428571428</v>
      </c>
      <c r="C36" s="203">
        <f>Income!C85</f>
        <v>22020</v>
      </c>
      <c r="D36" s="203">
        <f>Income!D85</f>
        <v>0</v>
      </c>
      <c r="E36" s="203">
        <f>Income!E85</f>
        <v>7620</v>
      </c>
      <c r="F36" s="210">
        <f t="shared" si="16"/>
        <v>23108.571428571428</v>
      </c>
      <c r="G36" s="210">
        <f t="shared" si="16"/>
        <v>23108.571428571428</v>
      </c>
      <c r="H36" s="210">
        <f t="shared" si="16"/>
        <v>23108.571428571428</v>
      </c>
      <c r="I36" s="210">
        <f t="shared" si="16"/>
        <v>23108.571428571428</v>
      </c>
      <c r="J36" s="210">
        <f t="shared" si="16"/>
        <v>23108.571428571428</v>
      </c>
      <c r="K36" s="210">
        <f t="shared" si="16"/>
        <v>23108.571428571428</v>
      </c>
      <c r="L36" s="210">
        <f t="shared" si="16"/>
        <v>23108.571428571428</v>
      </c>
      <c r="M36" s="210">
        <f t="shared" si="16"/>
        <v>23108.571428571428</v>
      </c>
      <c r="N36" s="210">
        <f t="shared" si="16"/>
        <v>23108.571428571428</v>
      </c>
      <c r="O36" s="210">
        <f t="shared" si="16"/>
        <v>23108.571428571428</v>
      </c>
      <c r="P36" s="210">
        <f t="shared" si="16"/>
        <v>23108.571428571428</v>
      </c>
      <c r="Q36" s="210">
        <f t="shared" si="16"/>
        <v>23108.571428571428</v>
      </c>
      <c r="R36" s="210">
        <f t="shared" si="16"/>
        <v>23108.571428571428</v>
      </c>
      <c r="S36" s="210">
        <f t="shared" si="16"/>
        <v>23108.571428571428</v>
      </c>
      <c r="T36" s="210">
        <f t="shared" si="16"/>
        <v>23108.571428571428</v>
      </c>
      <c r="U36" s="210">
        <f t="shared" si="16"/>
        <v>23108.571428571428</v>
      </c>
      <c r="V36" s="210">
        <f t="shared" si="17"/>
        <v>23108.571428571428</v>
      </c>
      <c r="W36" s="210">
        <f t="shared" si="17"/>
        <v>23108.571428571428</v>
      </c>
      <c r="X36" s="210">
        <f t="shared" si="17"/>
        <v>23108.571428571428</v>
      </c>
      <c r="Y36" s="210">
        <f t="shared" si="17"/>
        <v>23108.571428571428</v>
      </c>
      <c r="Z36" s="210">
        <f t="shared" si="17"/>
        <v>23108.571428571428</v>
      </c>
      <c r="AA36" s="210">
        <f t="shared" si="17"/>
        <v>23108.571428571428</v>
      </c>
      <c r="AB36" s="210">
        <f t="shared" si="17"/>
        <v>23108.571428571428</v>
      </c>
      <c r="AC36" s="210">
        <f t="shared" si="17"/>
        <v>23108.571428571428</v>
      </c>
      <c r="AD36" s="210">
        <f t="shared" si="17"/>
        <v>23108.571428571428</v>
      </c>
      <c r="AE36" s="210">
        <f t="shared" si="17"/>
        <v>23108.571428571428</v>
      </c>
      <c r="AF36" s="210">
        <f t="shared" si="18"/>
        <v>23079.542857142857</v>
      </c>
      <c r="AG36" s="210">
        <f t="shared" si="18"/>
        <v>23050.514285714286</v>
      </c>
      <c r="AH36" s="210">
        <f t="shared" si="18"/>
        <v>23021.485714285714</v>
      </c>
      <c r="AI36" s="210">
        <f t="shared" si="18"/>
        <v>22992.457142857143</v>
      </c>
      <c r="AJ36" s="210">
        <f t="shared" si="18"/>
        <v>22963.428571428569</v>
      </c>
      <c r="AK36" s="210">
        <f t="shared" si="18"/>
        <v>22934.399999999998</v>
      </c>
      <c r="AL36" s="210">
        <f t="shared" si="18"/>
        <v>22905.371428571427</v>
      </c>
      <c r="AM36" s="210">
        <f t="shared" si="18"/>
        <v>22876.342857142856</v>
      </c>
      <c r="AN36" s="210">
        <f t="shared" si="18"/>
        <v>22847.314285714285</v>
      </c>
      <c r="AO36" s="210">
        <f t="shared" si="18"/>
        <v>22818.285714285714</v>
      </c>
      <c r="AP36" s="210">
        <f t="shared" si="19"/>
        <v>22789.257142857143</v>
      </c>
      <c r="AQ36" s="210">
        <f t="shared" si="19"/>
        <v>22760.228571428572</v>
      </c>
      <c r="AR36" s="210">
        <f t="shared" si="19"/>
        <v>22731.200000000001</v>
      </c>
      <c r="AS36" s="210">
        <f t="shared" si="19"/>
        <v>22702.171428571426</v>
      </c>
      <c r="AT36" s="210">
        <f t="shared" si="19"/>
        <v>22673.142857142855</v>
      </c>
      <c r="AU36" s="210">
        <f t="shared" si="19"/>
        <v>22644.114285714284</v>
      </c>
      <c r="AV36" s="210">
        <f t="shared" si="19"/>
        <v>22615.085714285713</v>
      </c>
      <c r="AW36" s="210">
        <f t="shared" si="19"/>
        <v>22586.057142857142</v>
      </c>
      <c r="AX36" s="210">
        <f t="shared" si="19"/>
        <v>22557.028571428571</v>
      </c>
      <c r="AY36" s="210">
        <f t="shared" si="19"/>
        <v>22528</v>
      </c>
      <c r="AZ36" s="210">
        <f t="shared" si="20"/>
        <v>22498.971428571429</v>
      </c>
      <c r="BA36" s="210">
        <f t="shared" si="20"/>
        <v>22469.942857142858</v>
      </c>
      <c r="BB36" s="210">
        <f t="shared" si="20"/>
        <v>22440.914285714287</v>
      </c>
      <c r="BC36" s="210">
        <f t="shared" si="20"/>
        <v>22411.885714285712</v>
      </c>
      <c r="BD36" s="210">
        <f t="shared" si="20"/>
        <v>22382.857142857141</v>
      </c>
      <c r="BE36" s="210">
        <f t="shared" si="20"/>
        <v>22353.82857142857</v>
      </c>
      <c r="BF36" s="210">
        <f t="shared" si="20"/>
        <v>22324.799999999999</v>
      </c>
      <c r="BG36" s="210">
        <f t="shared" si="20"/>
        <v>22295.771428571428</v>
      </c>
      <c r="BH36" s="210">
        <f t="shared" si="20"/>
        <v>22266.742857142857</v>
      </c>
      <c r="BI36" s="210">
        <f t="shared" si="20"/>
        <v>22237.714285714286</v>
      </c>
      <c r="BJ36" s="210">
        <f t="shared" si="21"/>
        <v>22208.685714285715</v>
      </c>
      <c r="BK36" s="210">
        <f t="shared" si="21"/>
        <v>22179.657142857144</v>
      </c>
      <c r="BL36" s="210">
        <f t="shared" si="21"/>
        <v>22150.62857142857</v>
      </c>
      <c r="BM36" s="210">
        <f t="shared" si="21"/>
        <v>22121.599999999999</v>
      </c>
      <c r="BN36" s="210">
        <f t="shared" si="21"/>
        <v>22092.571428571428</v>
      </c>
      <c r="BO36" s="210">
        <f t="shared" si="21"/>
        <v>22063.542857142857</v>
      </c>
      <c r="BP36" s="210">
        <f t="shared" si="21"/>
        <v>22034.514285714286</v>
      </c>
      <c r="BQ36" s="210">
        <f t="shared" si="21"/>
        <v>21469.5</v>
      </c>
      <c r="BR36" s="210">
        <f t="shared" si="21"/>
        <v>20368.5</v>
      </c>
      <c r="BS36" s="210">
        <f t="shared" si="21"/>
        <v>19267.5</v>
      </c>
      <c r="BT36" s="210">
        <f t="shared" si="22"/>
        <v>18166.5</v>
      </c>
      <c r="BU36" s="210">
        <f t="shared" si="22"/>
        <v>17065.5</v>
      </c>
      <c r="BV36" s="210">
        <f t="shared" si="22"/>
        <v>15964.5</v>
      </c>
      <c r="BW36" s="210">
        <f t="shared" si="22"/>
        <v>14863.5</v>
      </c>
      <c r="BX36" s="210">
        <f t="shared" si="22"/>
        <v>13762.5</v>
      </c>
      <c r="BY36" s="210">
        <f t="shared" si="22"/>
        <v>12661.5</v>
      </c>
      <c r="BZ36" s="210">
        <f t="shared" si="22"/>
        <v>11560.5</v>
      </c>
      <c r="CA36" s="210">
        <f t="shared" si="22"/>
        <v>10459.5</v>
      </c>
      <c r="CB36" s="210">
        <f t="shared" si="22"/>
        <v>9358.5</v>
      </c>
      <c r="CC36" s="210">
        <f t="shared" si="22"/>
        <v>8257.5</v>
      </c>
      <c r="CD36" s="210">
        <f t="shared" si="23"/>
        <v>7156.5</v>
      </c>
      <c r="CE36" s="210">
        <f t="shared" si="23"/>
        <v>6055.5</v>
      </c>
      <c r="CF36" s="210">
        <f t="shared" si="23"/>
        <v>4954.5</v>
      </c>
      <c r="CG36" s="210">
        <f t="shared" si="23"/>
        <v>3853.5</v>
      </c>
      <c r="CH36" s="210">
        <f t="shared" si="23"/>
        <v>2752.5</v>
      </c>
      <c r="CI36" s="210">
        <f t="shared" si="23"/>
        <v>1651.5</v>
      </c>
      <c r="CJ36" s="210">
        <f t="shared" si="23"/>
        <v>550.5</v>
      </c>
      <c r="CK36" s="210">
        <f t="shared" si="23"/>
        <v>304.8</v>
      </c>
      <c r="CL36" s="210">
        <f t="shared" si="23"/>
        <v>914.4</v>
      </c>
      <c r="CM36" s="210">
        <f t="shared" si="23"/>
        <v>1524</v>
      </c>
      <c r="CN36" s="210">
        <f t="shared" si="24"/>
        <v>2133.6</v>
      </c>
      <c r="CO36" s="210">
        <f t="shared" si="24"/>
        <v>2743.2</v>
      </c>
      <c r="CP36" s="210">
        <f t="shared" si="24"/>
        <v>3352.8</v>
      </c>
      <c r="CQ36" s="210">
        <f t="shared" si="24"/>
        <v>3962.4</v>
      </c>
      <c r="CR36" s="210">
        <f t="shared" si="24"/>
        <v>4572</v>
      </c>
      <c r="CS36" s="210">
        <f t="shared" si="24"/>
        <v>5181.6000000000004</v>
      </c>
      <c r="CT36" s="210">
        <f t="shared" si="24"/>
        <v>5791.2</v>
      </c>
      <c r="CU36" s="210">
        <f t="shared" si="24"/>
        <v>6400.8</v>
      </c>
      <c r="CV36" s="210">
        <f t="shared" si="24"/>
        <v>7010.4</v>
      </c>
      <c r="CW36" s="210">
        <f t="shared" si="24"/>
        <v>7620</v>
      </c>
      <c r="CX36" s="210">
        <f t="shared" si="25"/>
        <v>7620</v>
      </c>
      <c r="CY36" s="210">
        <f t="shared" si="25"/>
        <v>7620</v>
      </c>
      <c r="CZ36" s="210">
        <f t="shared" si="25"/>
        <v>7620</v>
      </c>
      <c r="DA36" s="210">
        <f t="shared" si="25"/>
        <v>7620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13714.285714285714</v>
      </c>
      <c r="E37" s="203">
        <f>Income!E86</f>
        <v>26040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342.85714285714283</v>
      </c>
      <c r="BR37" s="210">
        <f t="shared" si="22"/>
        <v>1028.5714285714287</v>
      </c>
      <c r="BS37" s="210">
        <f t="shared" si="22"/>
        <v>1714.2857142857142</v>
      </c>
      <c r="BT37" s="210">
        <f t="shared" si="22"/>
        <v>2400</v>
      </c>
      <c r="BU37" s="210">
        <f t="shared" si="22"/>
        <v>3085.7142857142853</v>
      </c>
      <c r="BV37" s="210">
        <f t="shared" si="22"/>
        <v>3771.4285714285711</v>
      </c>
      <c r="BW37" s="210">
        <f t="shared" si="22"/>
        <v>4457.1428571428569</v>
      </c>
      <c r="BX37" s="210">
        <f t="shared" si="23"/>
        <v>5142.8571428571431</v>
      </c>
      <c r="BY37" s="210">
        <f t="shared" si="23"/>
        <v>5828.5714285714284</v>
      </c>
      <c r="BZ37" s="210">
        <f t="shared" si="23"/>
        <v>6514.2857142857138</v>
      </c>
      <c r="CA37" s="210">
        <f t="shared" si="23"/>
        <v>7200</v>
      </c>
      <c r="CB37" s="210">
        <f t="shared" si="23"/>
        <v>7885.7142857142853</v>
      </c>
      <c r="CC37" s="210">
        <f t="shared" si="23"/>
        <v>8571.4285714285706</v>
      </c>
      <c r="CD37" s="210">
        <f t="shared" si="23"/>
        <v>9257.1428571428569</v>
      </c>
      <c r="CE37" s="210">
        <f t="shared" si="23"/>
        <v>9942.8571428571413</v>
      </c>
      <c r="CF37" s="210">
        <f t="shared" si="23"/>
        <v>10628.571428571428</v>
      </c>
      <c r="CG37" s="210">
        <f t="shared" si="23"/>
        <v>11314.285714285714</v>
      </c>
      <c r="CH37" s="210">
        <f t="shared" si="24"/>
        <v>12000</v>
      </c>
      <c r="CI37" s="210">
        <f t="shared" si="24"/>
        <v>12685.714285714286</v>
      </c>
      <c r="CJ37" s="210">
        <f t="shared" si="24"/>
        <v>13371.428571428571</v>
      </c>
      <c r="CK37" s="210">
        <f t="shared" si="24"/>
        <v>14207.314285714285</v>
      </c>
      <c r="CL37" s="210">
        <f t="shared" si="24"/>
        <v>15193.371428571429</v>
      </c>
      <c r="CM37" s="210">
        <f t="shared" si="24"/>
        <v>16179.428571428571</v>
      </c>
      <c r="CN37" s="210">
        <f t="shared" si="24"/>
        <v>17165.485714285714</v>
      </c>
      <c r="CO37" s="210">
        <f t="shared" si="24"/>
        <v>18151.542857142857</v>
      </c>
      <c r="CP37" s="210">
        <f t="shared" si="24"/>
        <v>19137.599999999999</v>
      </c>
      <c r="CQ37" s="210">
        <f t="shared" si="24"/>
        <v>20123.657142857141</v>
      </c>
      <c r="CR37" s="210">
        <f t="shared" si="25"/>
        <v>21109.714285714286</v>
      </c>
      <c r="CS37" s="210">
        <f t="shared" si="25"/>
        <v>22095.771428571428</v>
      </c>
      <c r="CT37" s="210">
        <f t="shared" si="25"/>
        <v>23081.828571428574</v>
      </c>
      <c r="CU37" s="210">
        <f t="shared" si="25"/>
        <v>24067.885714285716</v>
      </c>
      <c r="CV37" s="210">
        <f t="shared" si="25"/>
        <v>25053.942857142858</v>
      </c>
      <c r="CW37" s="210">
        <f t="shared" si="25"/>
        <v>26040</v>
      </c>
      <c r="CX37" s="210">
        <f t="shared" si="25"/>
        <v>26040</v>
      </c>
      <c r="CY37" s="210">
        <f t="shared" si="25"/>
        <v>26040</v>
      </c>
      <c r="CZ37" s="210">
        <f t="shared" si="25"/>
        <v>26040</v>
      </c>
      <c r="DA37" s="210">
        <f t="shared" si="25"/>
        <v>26040</v>
      </c>
    </row>
    <row r="38" spans="1:105">
      <c r="A38" s="201" t="str">
        <f>Income!A88</f>
        <v>TOTAL</v>
      </c>
      <c r="B38" s="203">
        <f>Income!B88</f>
        <v>34327.607298110612</v>
      </c>
      <c r="C38" s="203">
        <f>Income!C88</f>
        <v>57982.012912138351</v>
      </c>
      <c r="D38" s="203">
        <f>Income!D88</f>
        <v>103687.67488574953</v>
      </c>
      <c r="E38" s="203">
        <f>Income!E88</f>
        <v>218520.1227563791</v>
      </c>
      <c r="F38" s="204">
        <f t="shared" ref="F38:AK38" si="26">SUM(F25:F37)</f>
        <v>34327.607298110612</v>
      </c>
      <c r="G38" s="204">
        <f t="shared" si="26"/>
        <v>34327.607298110612</v>
      </c>
      <c r="H38" s="204">
        <f t="shared" si="26"/>
        <v>34327.607298110612</v>
      </c>
      <c r="I38" s="204">
        <f t="shared" si="26"/>
        <v>34327.607298110612</v>
      </c>
      <c r="J38" s="204">
        <f t="shared" si="26"/>
        <v>34327.607298110612</v>
      </c>
      <c r="K38" s="204">
        <f t="shared" si="26"/>
        <v>34327.607298110612</v>
      </c>
      <c r="L38" s="204">
        <f t="shared" si="26"/>
        <v>34327.607298110612</v>
      </c>
      <c r="M38" s="204">
        <f t="shared" si="26"/>
        <v>34327.607298110612</v>
      </c>
      <c r="N38" s="204">
        <f t="shared" si="26"/>
        <v>34327.607298110612</v>
      </c>
      <c r="O38" s="204">
        <f t="shared" si="26"/>
        <v>34327.607298110612</v>
      </c>
      <c r="P38" s="204">
        <f t="shared" si="26"/>
        <v>34327.607298110612</v>
      </c>
      <c r="Q38" s="204">
        <f t="shared" si="26"/>
        <v>34327.607298110612</v>
      </c>
      <c r="R38" s="204">
        <f t="shared" si="26"/>
        <v>34327.607298110612</v>
      </c>
      <c r="S38" s="204">
        <f t="shared" si="26"/>
        <v>34327.607298110612</v>
      </c>
      <c r="T38" s="204">
        <f t="shared" si="26"/>
        <v>34327.607298110612</v>
      </c>
      <c r="U38" s="204">
        <f t="shared" si="26"/>
        <v>34327.607298110612</v>
      </c>
      <c r="V38" s="204">
        <f t="shared" si="26"/>
        <v>34327.607298110612</v>
      </c>
      <c r="W38" s="204">
        <f t="shared" si="26"/>
        <v>34327.607298110612</v>
      </c>
      <c r="X38" s="204">
        <f t="shared" si="26"/>
        <v>34327.607298110612</v>
      </c>
      <c r="Y38" s="204">
        <f t="shared" si="26"/>
        <v>34327.607298110612</v>
      </c>
      <c r="Z38" s="204">
        <f t="shared" si="26"/>
        <v>34327.607298110612</v>
      </c>
      <c r="AA38" s="204">
        <f t="shared" si="26"/>
        <v>34327.607298110612</v>
      </c>
      <c r="AB38" s="204">
        <f t="shared" si="26"/>
        <v>34327.607298110612</v>
      </c>
      <c r="AC38" s="204">
        <f t="shared" si="26"/>
        <v>34327.607298110612</v>
      </c>
      <c r="AD38" s="204">
        <f t="shared" si="26"/>
        <v>34327.607298110612</v>
      </c>
      <c r="AE38" s="204">
        <f t="shared" si="26"/>
        <v>34327.607298110612</v>
      </c>
      <c r="AF38" s="204">
        <f t="shared" si="26"/>
        <v>34560.631447818014</v>
      </c>
      <c r="AG38" s="204">
        <f t="shared" si="26"/>
        <v>34793.655597525423</v>
      </c>
      <c r="AH38" s="204">
        <f t="shared" si="26"/>
        <v>35026.679747232833</v>
      </c>
      <c r="AI38" s="204">
        <f t="shared" si="26"/>
        <v>35259.703896940235</v>
      </c>
      <c r="AJ38" s="204">
        <f t="shared" si="26"/>
        <v>35492.728046647637</v>
      </c>
      <c r="AK38" s="204">
        <f t="shared" si="26"/>
        <v>35725.752196355053</v>
      </c>
      <c r="AL38" s="204">
        <f t="shared" ref="AL38:BQ38" si="27">SUM(AL25:AL37)</f>
        <v>35958.776346062456</v>
      </c>
      <c r="AM38" s="204">
        <f t="shared" si="27"/>
        <v>36191.800495769858</v>
      </c>
      <c r="AN38" s="204">
        <f t="shared" si="27"/>
        <v>36424.824645477267</v>
      </c>
      <c r="AO38" s="204">
        <f t="shared" si="27"/>
        <v>36657.848795184676</v>
      </c>
      <c r="AP38" s="204">
        <f t="shared" si="27"/>
        <v>36890.872944892079</v>
      </c>
      <c r="AQ38" s="204">
        <f t="shared" si="27"/>
        <v>37123.897094599488</v>
      </c>
      <c r="AR38" s="204">
        <f t="shared" si="27"/>
        <v>37356.921244306897</v>
      </c>
      <c r="AS38" s="204">
        <f t="shared" si="27"/>
        <v>37589.945394014299</v>
      </c>
      <c r="AT38" s="204">
        <f t="shared" si="27"/>
        <v>37822.969543721701</v>
      </c>
      <c r="AU38" s="204">
        <f t="shared" si="27"/>
        <v>38055.993693429111</v>
      </c>
      <c r="AV38" s="204">
        <f t="shared" si="27"/>
        <v>38289.01784313652</v>
      </c>
      <c r="AW38" s="204">
        <f t="shared" si="27"/>
        <v>38522.041992843922</v>
      </c>
      <c r="AX38" s="204">
        <f t="shared" si="27"/>
        <v>38755.066142551332</v>
      </c>
      <c r="AY38" s="204">
        <f t="shared" si="27"/>
        <v>38988.090292258741</v>
      </c>
      <c r="AZ38" s="204">
        <f t="shared" si="27"/>
        <v>39221.114441966143</v>
      </c>
      <c r="BA38" s="204">
        <f t="shared" si="27"/>
        <v>39454.138591673553</v>
      </c>
      <c r="BB38" s="204">
        <f t="shared" si="27"/>
        <v>39687.162741380962</v>
      </c>
      <c r="BC38" s="204">
        <f t="shared" si="27"/>
        <v>39920.186891088364</v>
      </c>
      <c r="BD38" s="204">
        <f t="shared" si="27"/>
        <v>40153.211040795766</v>
      </c>
      <c r="BE38" s="204">
        <f t="shared" si="27"/>
        <v>40386.235190503176</v>
      </c>
      <c r="BF38" s="204">
        <f t="shared" si="27"/>
        <v>40619.259340210585</v>
      </c>
      <c r="BG38" s="204">
        <f t="shared" si="27"/>
        <v>40852.283489917987</v>
      </c>
      <c r="BH38" s="204">
        <f t="shared" si="27"/>
        <v>41085.307639625396</v>
      </c>
      <c r="BI38" s="204">
        <f t="shared" si="27"/>
        <v>41318.331789332806</v>
      </c>
      <c r="BJ38" s="204">
        <f t="shared" si="27"/>
        <v>41551.355939040208</v>
      </c>
      <c r="BK38" s="204">
        <f t="shared" si="27"/>
        <v>41784.38008874761</v>
      </c>
      <c r="BL38" s="204">
        <f t="shared" si="27"/>
        <v>42017.404238455019</v>
      </c>
      <c r="BM38" s="204">
        <f t="shared" si="27"/>
        <v>42250.428388162429</v>
      </c>
      <c r="BN38" s="204">
        <f t="shared" si="27"/>
        <v>42483.452537869831</v>
      </c>
      <c r="BO38" s="204">
        <f t="shared" si="27"/>
        <v>42716.47668757724</v>
      </c>
      <c r="BP38" s="204">
        <f t="shared" si="27"/>
        <v>42949.500837284642</v>
      </c>
      <c r="BQ38" s="204">
        <f t="shared" si="27"/>
        <v>44581.554461478634</v>
      </c>
      <c r="BR38" s="204">
        <f t="shared" ref="BR38:CW38" si="28">SUM(BR25:BR37)</f>
        <v>47612.637560159186</v>
      </c>
      <c r="BS38" s="204">
        <f t="shared" si="28"/>
        <v>50643.720658839746</v>
      </c>
      <c r="BT38" s="204">
        <f t="shared" si="28"/>
        <v>53674.803757520305</v>
      </c>
      <c r="BU38" s="204">
        <f t="shared" si="28"/>
        <v>56705.886856200857</v>
      </c>
      <c r="BV38" s="204">
        <f t="shared" si="28"/>
        <v>59736.969954881417</v>
      </c>
      <c r="BW38" s="204">
        <f t="shared" si="28"/>
        <v>62768.053053561984</v>
      </c>
      <c r="BX38" s="204">
        <f t="shared" si="28"/>
        <v>65799.136152242529</v>
      </c>
      <c r="BY38" s="204">
        <f t="shared" si="28"/>
        <v>68830.219250923095</v>
      </c>
      <c r="BZ38" s="204">
        <f t="shared" si="28"/>
        <v>71861.302349603662</v>
      </c>
      <c r="CA38" s="204">
        <f t="shared" si="28"/>
        <v>74892.385448284214</v>
      </c>
      <c r="CB38" s="204">
        <f t="shared" si="28"/>
        <v>77923.468546964781</v>
      </c>
      <c r="CC38" s="204">
        <f t="shared" si="28"/>
        <v>80954.551645645319</v>
      </c>
      <c r="CD38" s="204">
        <f t="shared" si="28"/>
        <v>83985.634744325886</v>
      </c>
      <c r="CE38" s="204">
        <f t="shared" si="28"/>
        <v>87016.717843006452</v>
      </c>
      <c r="CF38" s="204">
        <f t="shared" si="28"/>
        <v>90047.80094168699</v>
      </c>
      <c r="CG38" s="204">
        <f t="shared" si="28"/>
        <v>93078.884040367571</v>
      </c>
      <c r="CH38" s="204">
        <f t="shared" si="28"/>
        <v>96109.967139048123</v>
      </c>
      <c r="CI38" s="204">
        <f t="shared" si="28"/>
        <v>99141.05023772869</v>
      </c>
      <c r="CJ38" s="204">
        <f t="shared" si="28"/>
        <v>102172.13333640924</v>
      </c>
      <c r="CK38" s="204">
        <f t="shared" si="28"/>
        <v>108280.97280057469</v>
      </c>
      <c r="CL38" s="204">
        <f t="shared" si="28"/>
        <v>117467.56863022507</v>
      </c>
      <c r="CM38" s="204">
        <f t="shared" si="28"/>
        <v>126654.16445987542</v>
      </c>
      <c r="CN38" s="204">
        <f t="shared" si="28"/>
        <v>135840.76028952582</v>
      </c>
      <c r="CO38" s="204">
        <f t="shared" si="28"/>
        <v>145027.35611917617</v>
      </c>
      <c r="CP38" s="204">
        <f t="shared" si="28"/>
        <v>154213.95194882655</v>
      </c>
      <c r="CQ38" s="204">
        <f t="shared" si="28"/>
        <v>163400.5477784769</v>
      </c>
      <c r="CR38" s="204">
        <f t="shared" si="28"/>
        <v>172587.14360812728</v>
      </c>
      <c r="CS38" s="204">
        <f t="shared" si="28"/>
        <v>181773.73943777764</v>
      </c>
      <c r="CT38" s="204">
        <f t="shared" si="28"/>
        <v>190960.33526742802</v>
      </c>
      <c r="CU38" s="204">
        <f t="shared" si="28"/>
        <v>200146.93109707837</v>
      </c>
      <c r="CV38" s="204">
        <f t="shared" si="28"/>
        <v>209333.52692672875</v>
      </c>
      <c r="CW38" s="204">
        <f t="shared" si="28"/>
        <v>218520.1227563791</v>
      </c>
      <c r="CX38" s="204">
        <f>SUM(CX25:CX37)</f>
        <v>218520.1227563791</v>
      </c>
      <c r="CY38" s="204">
        <f>SUM(CY25:CY37)</f>
        <v>218520.1227563791</v>
      </c>
      <c r="CZ38" s="204">
        <f>SUM(CZ25:CZ37)</f>
        <v>218520.1227563791</v>
      </c>
      <c r="DA38" s="204">
        <f>SUM(DA25:DA37)</f>
        <v>218520.1227563791</v>
      </c>
    </row>
    <row r="39" spans="1:105">
      <c r="A39" s="201" t="str">
        <f>Income!A89</f>
        <v>Food Poverty line</v>
      </c>
      <c r="B39" s="203">
        <f>Income!B89</f>
        <v>24062.646384067204</v>
      </c>
      <c r="C39" s="203">
        <f>Income!C89</f>
        <v>24062.646384067204</v>
      </c>
      <c r="D39" s="203">
        <f>Income!D89</f>
        <v>24062.6463840672</v>
      </c>
      <c r="E39" s="203">
        <f>Income!E89</f>
        <v>24062.646384067208</v>
      </c>
      <c r="F39" s="204">
        <f t="shared" ref="F39:U39" si="29">IF(F$2&lt;=($B$2+$C$2+$D$2),IF(F$2&lt;=($B$2+$C$2),IF(F$2&lt;=$B$2,$B39,$C39),$D39),$E39)</f>
        <v>24062.646384067204</v>
      </c>
      <c r="G39" s="204">
        <f t="shared" si="29"/>
        <v>24062.646384067204</v>
      </c>
      <c r="H39" s="204">
        <f t="shared" si="29"/>
        <v>24062.646384067204</v>
      </c>
      <c r="I39" s="204">
        <f t="shared" si="29"/>
        <v>24062.646384067204</v>
      </c>
      <c r="J39" s="204">
        <f t="shared" si="29"/>
        <v>24062.646384067204</v>
      </c>
      <c r="K39" s="204">
        <f t="shared" si="29"/>
        <v>24062.646384067204</v>
      </c>
      <c r="L39" s="204">
        <f t="shared" si="29"/>
        <v>24062.646384067204</v>
      </c>
      <c r="M39" s="204">
        <f t="shared" si="29"/>
        <v>24062.646384067204</v>
      </c>
      <c r="N39" s="204">
        <f t="shared" si="29"/>
        <v>24062.646384067204</v>
      </c>
      <c r="O39" s="204">
        <f t="shared" si="29"/>
        <v>24062.646384067204</v>
      </c>
      <c r="P39" s="204">
        <f t="shared" si="29"/>
        <v>24062.646384067204</v>
      </c>
      <c r="Q39" s="204">
        <f t="shared" si="29"/>
        <v>24062.646384067204</v>
      </c>
      <c r="R39" s="204">
        <f t="shared" si="29"/>
        <v>24062.646384067204</v>
      </c>
      <c r="S39" s="204">
        <f t="shared" si="29"/>
        <v>24062.646384067204</v>
      </c>
      <c r="T39" s="204">
        <f t="shared" si="29"/>
        <v>24062.646384067204</v>
      </c>
      <c r="U39" s="204">
        <f t="shared" si="29"/>
        <v>24062.646384067204</v>
      </c>
      <c r="V39" s="204">
        <f t="shared" ref="V39:AK40" si="30">IF(V$2&lt;=($B$2+$C$2+$D$2),IF(V$2&lt;=($B$2+$C$2),IF(V$2&lt;=$B$2,$B39,$C39),$D39),$E39)</f>
        <v>24062.646384067204</v>
      </c>
      <c r="W39" s="204">
        <f t="shared" si="30"/>
        <v>24062.646384067204</v>
      </c>
      <c r="X39" s="204">
        <f t="shared" si="30"/>
        <v>24062.646384067204</v>
      </c>
      <c r="Y39" s="204">
        <f t="shared" si="30"/>
        <v>24062.646384067204</v>
      </c>
      <c r="Z39" s="204">
        <f t="shared" si="30"/>
        <v>24062.646384067204</v>
      </c>
      <c r="AA39" s="204">
        <f t="shared" si="30"/>
        <v>24062.646384067204</v>
      </c>
      <c r="AB39" s="204">
        <f t="shared" si="30"/>
        <v>24062.646384067204</v>
      </c>
      <c r="AC39" s="204">
        <f t="shared" si="30"/>
        <v>24062.646384067204</v>
      </c>
      <c r="AD39" s="204">
        <f t="shared" si="30"/>
        <v>24062.646384067204</v>
      </c>
      <c r="AE39" s="204">
        <f t="shared" si="30"/>
        <v>24062.646384067204</v>
      </c>
      <c r="AF39" s="204">
        <f t="shared" si="30"/>
        <v>24062.646384067204</v>
      </c>
      <c r="AG39" s="204">
        <f t="shared" si="30"/>
        <v>24062.646384067204</v>
      </c>
      <c r="AH39" s="204">
        <f t="shared" si="30"/>
        <v>24062.646384067204</v>
      </c>
      <c r="AI39" s="204">
        <f t="shared" si="30"/>
        <v>24062.646384067204</v>
      </c>
      <c r="AJ39" s="204">
        <f t="shared" si="30"/>
        <v>24062.646384067204</v>
      </c>
      <c r="AK39" s="204">
        <f t="shared" si="30"/>
        <v>24062.646384067204</v>
      </c>
      <c r="AL39" s="204">
        <f t="shared" ref="AL39:BA40" si="31">IF(AL$2&lt;=($B$2+$C$2+$D$2),IF(AL$2&lt;=($B$2+$C$2),IF(AL$2&lt;=$B$2,$B39,$C39),$D39),$E39)</f>
        <v>24062.646384067204</v>
      </c>
      <c r="AM39" s="204">
        <f t="shared" si="31"/>
        <v>24062.646384067204</v>
      </c>
      <c r="AN39" s="204">
        <f t="shared" si="31"/>
        <v>24062.646384067204</v>
      </c>
      <c r="AO39" s="204">
        <f t="shared" si="31"/>
        <v>24062.646384067204</v>
      </c>
      <c r="AP39" s="204">
        <f t="shared" si="31"/>
        <v>24062.646384067204</v>
      </c>
      <c r="AQ39" s="204">
        <f t="shared" si="31"/>
        <v>24062.646384067204</v>
      </c>
      <c r="AR39" s="204">
        <f t="shared" si="31"/>
        <v>24062.646384067204</v>
      </c>
      <c r="AS39" s="204">
        <f t="shared" si="31"/>
        <v>24062.646384067204</v>
      </c>
      <c r="AT39" s="204">
        <f t="shared" si="31"/>
        <v>24062.646384067204</v>
      </c>
      <c r="AU39" s="204">
        <f t="shared" si="31"/>
        <v>24062.646384067204</v>
      </c>
      <c r="AV39" s="204">
        <f t="shared" si="31"/>
        <v>24062.646384067204</v>
      </c>
      <c r="AW39" s="204">
        <f t="shared" si="31"/>
        <v>24062.646384067204</v>
      </c>
      <c r="AX39" s="204">
        <f t="shared" si="31"/>
        <v>24062.646384067204</v>
      </c>
      <c r="AY39" s="204">
        <f t="shared" si="31"/>
        <v>24062.646384067204</v>
      </c>
      <c r="AZ39" s="204">
        <f t="shared" si="31"/>
        <v>24062.646384067204</v>
      </c>
      <c r="BA39" s="204">
        <f t="shared" si="31"/>
        <v>24062.646384067204</v>
      </c>
      <c r="BB39" s="204">
        <f t="shared" ref="BB39:CD40" si="32">IF(BB$2&lt;=($B$2+$C$2+$D$2),IF(BB$2&lt;=($B$2+$C$2),IF(BB$2&lt;=$B$2,$B39,$C39),$D39),$E39)</f>
        <v>24062.646384067204</v>
      </c>
      <c r="BC39" s="204">
        <f t="shared" si="32"/>
        <v>24062.646384067204</v>
      </c>
      <c r="BD39" s="204">
        <f t="shared" si="32"/>
        <v>24062.646384067204</v>
      </c>
      <c r="BE39" s="204">
        <f t="shared" si="32"/>
        <v>24062.646384067204</v>
      </c>
      <c r="BF39" s="204">
        <f t="shared" si="32"/>
        <v>24062.646384067204</v>
      </c>
      <c r="BG39" s="204">
        <f t="shared" si="32"/>
        <v>24062.646384067204</v>
      </c>
      <c r="BH39" s="204">
        <f t="shared" si="32"/>
        <v>24062.646384067204</v>
      </c>
      <c r="BI39" s="204">
        <f t="shared" si="32"/>
        <v>24062.646384067204</v>
      </c>
      <c r="BJ39" s="204">
        <f t="shared" si="32"/>
        <v>24062.646384067204</v>
      </c>
      <c r="BK39" s="204">
        <f t="shared" si="32"/>
        <v>24062.646384067204</v>
      </c>
      <c r="BL39" s="204">
        <f t="shared" si="32"/>
        <v>24062.646384067204</v>
      </c>
      <c r="BM39" s="204">
        <f t="shared" si="32"/>
        <v>24062.646384067204</v>
      </c>
      <c r="BN39" s="204">
        <f t="shared" si="32"/>
        <v>24062.646384067204</v>
      </c>
      <c r="BO39" s="204">
        <f t="shared" si="32"/>
        <v>24062.646384067204</v>
      </c>
      <c r="BP39" s="204">
        <f t="shared" si="32"/>
        <v>24062.646384067204</v>
      </c>
      <c r="BQ39" s="204">
        <f t="shared" si="32"/>
        <v>24062.646384067204</v>
      </c>
      <c r="BR39" s="204">
        <f t="shared" si="32"/>
        <v>24062.646384067204</v>
      </c>
      <c r="BS39" s="204">
        <f t="shared" si="32"/>
        <v>24062.646384067204</v>
      </c>
      <c r="BT39" s="204">
        <f t="shared" si="32"/>
        <v>24062.646384067204</v>
      </c>
      <c r="BU39" s="204">
        <f t="shared" si="32"/>
        <v>24062.646384067204</v>
      </c>
      <c r="BV39" s="204">
        <f t="shared" si="32"/>
        <v>24062.646384067204</v>
      </c>
      <c r="BW39" s="204">
        <f t="shared" si="32"/>
        <v>24062.646384067204</v>
      </c>
      <c r="BX39" s="204">
        <f t="shared" si="32"/>
        <v>24062.646384067204</v>
      </c>
      <c r="BY39" s="204">
        <f t="shared" si="32"/>
        <v>24062.646384067204</v>
      </c>
      <c r="BZ39" s="204">
        <f t="shared" si="32"/>
        <v>24062.646384067204</v>
      </c>
      <c r="CA39" s="204">
        <f t="shared" si="32"/>
        <v>24062.646384067204</v>
      </c>
      <c r="CB39" s="204">
        <f t="shared" si="32"/>
        <v>24062.646384067204</v>
      </c>
      <c r="CC39" s="204">
        <f t="shared" si="32"/>
        <v>24062.6463840672</v>
      </c>
      <c r="CD39" s="204">
        <f t="shared" si="32"/>
        <v>24062.6463840672</v>
      </c>
      <c r="CE39" s="204">
        <f t="shared" ref="CE39:CR40" si="33">IF(CE$2&lt;=($B$2+$C$2+$D$2),IF(CE$2&lt;=($B$2+$C$2),IF(CE$2&lt;=$B$2,$B39,$C39),$D39),$E39)</f>
        <v>24062.6463840672</v>
      </c>
      <c r="CF39" s="204">
        <f t="shared" si="33"/>
        <v>24062.6463840672</v>
      </c>
      <c r="CG39" s="204">
        <f t="shared" si="33"/>
        <v>24062.6463840672</v>
      </c>
      <c r="CH39" s="204">
        <f t="shared" si="33"/>
        <v>24062.6463840672</v>
      </c>
      <c r="CI39" s="204">
        <f t="shared" si="33"/>
        <v>24062.6463840672</v>
      </c>
      <c r="CJ39" s="204">
        <f t="shared" si="33"/>
        <v>24062.6463840672</v>
      </c>
      <c r="CK39" s="204">
        <f t="shared" si="33"/>
        <v>24062.6463840672</v>
      </c>
      <c r="CL39" s="204">
        <f t="shared" si="33"/>
        <v>24062.6463840672</v>
      </c>
      <c r="CM39" s="204">
        <f t="shared" si="33"/>
        <v>24062.6463840672</v>
      </c>
      <c r="CN39" s="204">
        <f t="shared" si="33"/>
        <v>24062.6463840672</v>
      </c>
      <c r="CO39" s="204">
        <f t="shared" si="33"/>
        <v>24062.6463840672</v>
      </c>
      <c r="CP39" s="204">
        <f t="shared" si="33"/>
        <v>24062.6463840672</v>
      </c>
      <c r="CQ39" s="204">
        <f t="shared" si="33"/>
        <v>24062.6463840672</v>
      </c>
      <c r="CR39" s="204">
        <f t="shared" si="33"/>
        <v>24062.646384067208</v>
      </c>
      <c r="CS39" s="204">
        <f t="shared" ref="CS39:DA40" si="34">IF(CS$2&lt;=($B$2+$C$2+$D$2),IF(CS$2&lt;=($B$2+$C$2),IF(CS$2&lt;=$B$2,$B39,$C39),$D39),$E39)</f>
        <v>24062.646384067208</v>
      </c>
      <c r="CT39" s="204">
        <f t="shared" si="34"/>
        <v>24062.646384067208</v>
      </c>
      <c r="CU39" s="204">
        <f t="shared" si="34"/>
        <v>24062.646384067208</v>
      </c>
      <c r="CV39" s="204">
        <f t="shared" si="34"/>
        <v>24062.646384067208</v>
      </c>
      <c r="CW39" s="204">
        <f t="shared" si="34"/>
        <v>24062.646384067208</v>
      </c>
      <c r="CX39" s="204">
        <f t="shared" si="34"/>
        <v>24062.646384067208</v>
      </c>
      <c r="CY39" s="204">
        <f t="shared" si="34"/>
        <v>24062.646384067208</v>
      </c>
      <c r="CZ39" s="204">
        <f t="shared" si="34"/>
        <v>24062.646384067208</v>
      </c>
      <c r="DA39" s="204">
        <f t="shared" si="34"/>
        <v>24062.646384067208</v>
      </c>
    </row>
    <row r="40" spans="1:105">
      <c r="A40" s="201" t="str">
        <f>Income!A90</f>
        <v>Lower Bound Poverty line</v>
      </c>
      <c r="B40" s="203">
        <f>Income!B90</f>
        <v>39641.313050733872</v>
      </c>
      <c r="C40" s="203">
        <f>Income!C90</f>
        <v>39641.313050733872</v>
      </c>
      <c r="D40" s="203">
        <f>Income!D90</f>
        <v>39641.313050733872</v>
      </c>
      <c r="E40" s="203">
        <f>Income!E90</f>
        <v>39641.313050733879</v>
      </c>
      <c r="F40" s="204">
        <f t="shared" ref="F40:U40" si="35">IF(F$2&lt;=($B$2+$C$2+$D$2),IF(F$2&lt;=($B$2+$C$2),IF(F$2&lt;=$B$2,$B40,$C40),$D40),$E40)</f>
        <v>39641.313050733872</v>
      </c>
      <c r="G40" s="204">
        <f t="shared" si="35"/>
        <v>39641.313050733872</v>
      </c>
      <c r="H40" s="204">
        <f t="shared" si="35"/>
        <v>39641.313050733872</v>
      </c>
      <c r="I40" s="204">
        <f t="shared" si="35"/>
        <v>39641.313050733872</v>
      </c>
      <c r="J40" s="204">
        <f t="shared" si="35"/>
        <v>39641.313050733872</v>
      </c>
      <c r="K40" s="204">
        <f t="shared" si="35"/>
        <v>39641.313050733872</v>
      </c>
      <c r="L40" s="204">
        <f t="shared" si="35"/>
        <v>39641.313050733872</v>
      </c>
      <c r="M40" s="204">
        <f t="shared" si="35"/>
        <v>39641.313050733872</v>
      </c>
      <c r="N40" s="204">
        <f t="shared" si="35"/>
        <v>39641.313050733872</v>
      </c>
      <c r="O40" s="204">
        <f t="shared" si="35"/>
        <v>39641.313050733872</v>
      </c>
      <c r="P40" s="204">
        <f t="shared" si="35"/>
        <v>39641.313050733872</v>
      </c>
      <c r="Q40" s="204">
        <f t="shared" si="35"/>
        <v>39641.313050733872</v>
      </c>
      <c r="R40" s="204">
        <f t="shared" si="35"/>
        <v>39641.313050733872</v>
      </c>
      <c r="S40" s="204">
        <f t="shared" si="35"/>
        <v>39641.313050733872</v>
      </c>
      <c r="T40" s="204">
        <f t="shared" si="35"/>
        <v>39641.313050733872</v>
      </c>
      <c r="U40" s="204">
        <f t="shared" si="35"/>
        <v>39641.313050733872</v>
      </c>
      <c r="V40" s="204">
        <f t="shared" si="30"/>
        <v>39641.313050733872</v>
      </c>
      <c r="W40" s="204">
        <f t="shared" si="30"/>
        <v>39641.313050733872</v>
      </c>
      <c r="X40" s="204">
        <f t="shared" si="30"/>
        <v>39641.313050733872</v>
      </c>
      <c r="Y40" s="204">
        <f t="shared" si="30"/>
        <v>39641.313050733872</v>
      </c>
      <c r="Z40" s="204">
        <f t="shared" si="30"/>
        <v>39641.313050733872</v>
      </c>
      <c r="AA40" s="204">
        <f t="shared" si="30"/>
        <v>39641.313050733872</v>
      </c>
      <c r="AB40" s="204">
        <f t="shared" si="30"/>
        <v>39641.313050733872</v>
      </c>
      <c r="AC40" s="204">
        <f t="shared" si="30"/>
        <v>39641.313050733872</v>
      </c>
      <c r="AD40" s="204">
        <f t="shared" si="30"/>
        <v>39641.313050733872</v>
      </c>
      <c r="AE40" s="204">
        <f t="shared" si="30"/>
        <v>39641.313050733872</v>
      </c>
      <c r="AF40" s="204">
        <f t="shared" si="30"/>
        <v>39641.313050733872</v>
      </c>
      <c r="AG40" s="204">
        <f t="shared" si="30"/>
        <v>39641.313050733872</v>
      </c>
      <c r="AH40" s="204">
        <f t="shared" si="30"/>
        <v>39641.313050733872</v>
      </c>
      <c r="AI40" s="204">
        <f t="shared" si="30"/>
        <v>39641.313050733872</v>
      </c>
      <c r="AJ40" s="204">
        <f t="shared" si="30"/>
        <v>39641.313050733872</v>
      </c>
      <c r="AK40" s="204">
        <f t="shared" si="30"/>
        <v>39641.313050733872</v>
      </c>
      <c r="AL40" s="204">
        <f t="shared" si="31"/>
        <v>39641.313050733872</v>
      </c>
      <c r="AM40" s="204">
        <f t="shared" si="31"/>
        <v>39641.313050733872</v>
      </c>
      <c r="AN40" s="204">
        <f t="shared" si="31"/>
        <v>39641.313050733872</v>
      </c>
      <c r="AO40" s="204">
        <f t="shared" si="31"/>
        <v>39641.313050733872</v>
      </c>
      <c r="AP40" s="204">
        <f t="shared" si="31"/>
        <v>39641.313050733872</v>
      </c>
      <c r="AQ40" s="204">
        <f t="shared" si="31"/>
        <v>39641.313050733872</v>
      </c>
      <c r="AR40" s="204">
        <f t="shared" si="31"/>
        <v>39641.313050733872</v>
      </c>
      <c r="AS40" s="204">
        <f t="shared" si="31"/>
        <v>39641.313050733872</v>
      </c>
      <c r="AT40" s="204">
        <f t="shared" si="31"/>
        <v>39641.313050733872</v>
      </c>
      <c r="AU40" s="204">
        <f t="shared" si="31"/>
        <v>39641.313050733872</v>
      </c>
      <c r="AV40" s="204">
        <f t="shared" si="31"/>
        <v>39641.313050733872</v>
      </c>
      <c r="AW40" s="204">
        <f t="shared" si="31"/>
        <v>39641.313050733872</v>
      </c>
      <c r="AX40" s="204">
        <f t="shared" si="31"/>
        <v>39641.313050733872</v>
      </c>
      <c r="AY40" s="204">
        <f t="shared" si="31"/>
        <v>39641.313050733872</v>
      </c>
      <c r="AZ40" s="204">
        <f t="shared" si="31"/>
        <v>39641.313050733872</v>
      </c>
      <c r="BA40" s="204">
        <f t="shared" si="31"/>
        <v>39641.313050733872</v>
      </c>
      <c r="BB40" s="204">
        <f t="shared" si="32"/>
        <v>39641.313050733872</v>
      </c>
      <c r="BC40" s="204">
        <f t="shared" si="32"/>
        <v>39641.313050733872</v>
      </c>
      <c r="BD40" s="204">
        <f t="shared" si="32"/>
        <v>39641.313050733872</v>
      </c>
      <c r="BE40" s="204">
        <f t="shared" si="32"/>
        <v>39641.313050733872</v>
      </c>
      <c r="BF40" s="204">
        <f t="shared" si="32"/>
        <v>39641.313050733872</v>
      </c>
      <c r="BG40" s="204">
        <f t="shared" si="32"/>
        <v>39641.313050733872</v>
      </c>
      <c r="BH40" s="204">
        <f t="shared" si="32"/>
        <v>39641.313050733872</v>
      </c>
      <c r="BI40" s="204">
        <f t="shared" si="32"/>
        <v>39641.313050733872</v>
      </c>
      <c r="BJ40" s="204">
        <f t="shared" si="32"/>
        <v>39641.313050733872</v>
      </c>
      <c r="BK40" s="204">
        <f t="shared" si="32"/>
        <v>39641.313050733872</v>
      </c>
      <c r="BL40" s="204">
        <f t="shared" si="32"/>
        <v>39641.313050733872</v>
      </c>
      <c r="BM40" s="204">
        <f t="shared" si="32"/>
        <v>39641.313050733872</v>
      </c>
      <c r="BN40" s="204">
        <f t="shared" si="32"/>
        <v>39641.313050733872</v>
      </c>
      <c r="BO40" s="204">
        <f t="shared" si="32"/>
        <v>39641.313050733872</v>
      </c>
      <c r="BP40" s="204">
        <f t="shared" si="32"/>
        <v>39641.313050733872</v>
      </c>
      <c r="BQ40" s="204">
        <f t="shared" si="32"/>
        <v>39641.313050733872</v>
      </c>
      <c r="BR40" s="204">
        <f t="shared" si="32"/>
        <v>39641.313050733872</v>
      </c>
      <c r="BS40" s="204">
        <f t="shared" si="32"/>
        <v>39641.313050733872</v>
      </c>
      <c r="BT40" s="204">
        <f t="shared" si="32"/>
        <v>39641.313050733872</v>
      </c>
      <c r="BU40" s="204">
        <f t="shared" si="32"/>
        <v>39641.313050733872</v>
      </c>
      <c r="BV40" s="204">
        <f t="shared" si="32"/>
        <v>39641.313050733872</v>
      </c>
      <c r="BW40" s="204">
        <f t="shared" si="32"/>
        <v>39641.313050733872</v>
      </c>
      <c r="BX40" s="204">
        <f t="shared" si="32"/>
        <v>39641.313050733872</v>
      </c>
      <c r="BY40" s="204">
        <f t="shared" si="32"/>
        <v>39641.313050733872</v>
      </c>
      <c r="BZ40" s="204">
        <f t="shared" si="32"/>
        <v>39641.313050733872</v>
      </c>
      <c r="CA40" s="204">
        <f t="shared" si="32"/>
        <v>39641.313050733872</v>
      </c>
      <c r="CB40" s="204">
        <f t="shared" si="32"/>
        <v>39641.313050733872</v>
      </c>
      <c r="CC40" s="204">
        <f t="shared" si="32"/>
        <v>39641.313050733872</v>
      </c>
      <c r="CD40" s="204">
        <f t="shared" si="32"/>
        <v>39641.313050733872</v>
      </c>
      <c r="CE40" s="204">
        <f t="shared" si="33"/>
        <v>39641.313050733872</v>
      </c>
      <c r="CF40" s="204">
        <f t="shared" si="33"/>
        <v>39641.313050733872</v>
      </c>
      <c r="CG40" s="204">
        <f t="shared" si="33"/>
        <v>39641.313050733872</v>
      </c>
      <c r="CH40" s="204">
        <f t="shared" si="33"/>
        <v>39641.313050733872</v>
      </c>
      <c r="CI40" s="204">
        <f t="shared" si="33"/>
        <v>39641.313050733872</v>
      </c>
      <c r="CJ40" s="204">
        <f t="shared" si="33"/>
        <v>39641.313050733872</v>
      </c>
      <c r="CK40" s="204">
        <f t="shared" si="33"/>
        <v>39641.313050733872</v>
      </c>
      <c r="CL40" s="204">
        <f t="shared" si="33"/>
        <v>39641.313050733872</v>
      </c>
      <c r="CM40" s="204">
        <f t="shared" si="33"/>
        <v>39641.313050733872</v>
      </c>
      <c r="CN40" s="204">
        <f t="shared" si="33"/>
        <v>39641.313050733872</v>
      </c>
      <c r="CO40" s="204">
        <f t="shared" si="33"/>
        <v>39641.313050733872</v>
      </c>
      <c r="CP40" s="204">
        <f t="shared" si="33"/>
        <v>39641.313050733872</v>
      </c>
      <c r="CQ40" s="204">
        <f t="shared" si="33"/>
        <v>39641.313050733872</v>
      </c>
      <c r="CR40" s="204">
        <f t="shared" si="33"/>
        <v>39641.313050733879</v>
      </c>
      <c r="CS40" s="204">
        <f t="shared" si="34"/>
        <v>39641.313050733879</v>
      </c>
      <c r="CT40" s="204">
        <f t="shared" si="34"/>
        <v>39641.313050733879</v>
      </c>
      <c r="CU40" s="204">
        <f t="shared" si="34"/>
        <v>39641.313050733879</v>
      </c>
      <c r="CV40" s="204">
        <f t="shared" si="34"/>
        <v>39641.313050733879</v>
      </c>
      <c r="CW40" s="204">
        <f t="shared" si="34"/>
        <v>39641.313050733879</v>
      </c>
      <c r="CX40" s="204">
        <f t="shared" si="34"/>
        <v>39641.313050733879</v>
      </c>
      <c r="CY40" s="204">
        <f t="shared" si="34"/>
        <v>39641.313050733879</v>
      </c>
      <c r="CZ40" s="204">
        <f t="shared" si="34"/>
        <v>39641.313050733879</v>
      </c>
      <c r="DA40" s="204">
        <f t="shared" si="34"/>
        <v>39641.313050733879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45.866994126380881</v>
      </c>
      <c r="AG42" s="210">
        <f t="shared" si="36"/>
        <v>45.866994126380881</v>
      </c>
      <c r="AH42" s="210">
        <f t="shared" si="36"/>
        <v>45.866994126380881</v>
      </c>
      <c r="AI42" s="210">
        <f t="shared" si="36"/>
        <v>45.866994126380881</v>
      </c>
      <c r="AJ42" s="210">
        <f t="shared" si="36"/>
        <v>45.866994126380881</v>
      </c>
      <c r="AK42" s="210">
        <f t="shared" si="36"/>
        <v>45.866994126380881</v>
      </c>
      <c r="AL42" s="210">
        <f t="shared" ref="AL42:BQ42" si="37">IF(AL$22&lt;=$E$24,IF(AL$22&lt;=$D$24,IF(AL$22&lt;=$C$24,IF(AL$22&lt;=$B$24,$B108,($C25-$B25)/($C$24-$B$24)),($D25-$C25)/($D$24-$C$24)),($E25-$D25)/($E$24-$D$24)),$F108)</f>
        <v>45.866994126380881</v>
      </c>
      <c r="AM42" s="210">
        <f t="shared" si="37"/>
        <v>45.866994126380881</v>
      </c>
      <c r="AN42" s="210">
        <f t="shared" si="37"/>
        <v>45.866994126380881</v>
      </c>
      <c r="AO42" s="210">
        <f t="shared" si="37"/>
        <v>45.866994126380881</v>
      </c>
      <c r="AP42" s="210">
        <f t="shared" si="37"/>
        <v>45.866994126380881</v>
      </c>
      <c r="AQ42" s="210">
        <f t="shared" si="37"/>
        <v>45.866994126380881</v>
      </c>
      <c r="AR42" s="210">
        <f t="shared" si="37"/>
        <v>45.866994126380881</v>
      </c>
      <c r="AS42" s="210">
        <f t="shared" si="37"/>
        <v>45.866994126380881</v>
      </c>
      <c r="AT42" s="210">
        <f t="shared" si="37"/>
        <v>45.866994126380881</v>
      </c>
      <c r="AU42" s="210">
        <f t="shared" si="37"/>
        <v>45.866994126380881</v>
      </c>
      <c r="AV42" s="210">
        <f t="shared" si="37"/>
        <v>45.866994126380881</v>
      </c>
      <c r="AW42" s="210">
        <f t="shared" si="37"/>
        <v>45.866994126380881</v>
      </c>
      <c r="AX42" s="210">
        <f t="shared" si="37"/>
        <v>45.866994126380881</v>
      </c>
      <c r="AY42" s="210">
        <f t="shared" si="37"/>
        <v>45.866994126380881</v>
      </c>
      <c r="AZ42" s="210">
        <f t="shared" si="37"/>
        <v>45.866994126380881</v>
      </c>
      <c r="BA42" s="210">
        <f t="shared" si="37"/>
        <v>45.866994126380881</v>
      </c>
      <c r="BB42" s="210">
        <f t="shared" si="37"/>
        <v>45.866994126380881</v>
      </c>
      <c r="BC42" s="210">
        <f t="shared" si="37"/>
        <v>45.866994126380881</v>
      </c>
      <c r="BD42" s="210">
        <f t="shared" si="37"/>
        <v>45.866994126380881</v>
      </c>
      <c r="BE42" s="210">
        <f t="shared" si="37"/>
        <v>45.866994126380881</v>
      </c>
      <c r="BF42" s="210">
        <f t="shared" si="37"/>
        <v>45.866994126380881</v>
      </c>
      <c r="BG42" s="210">
        <f t="shared" si="37"/>
        <v>45.866994126380881</v>
      </c>
      <c r="BH42" s="210">
        <f t="shared" si="37"/>
        <v>45.866994126380881</v>
      </c>
      <c r="BI42" s="210">
        <f t="shared" si="37"/>
        <v>45.866994126380881</v>
      </c>
      <c r="BJ42" s="210">
        <f t="shared" si="37"/>
        <v>45.866994126380881</v>
      </c>
      <c r="BK42" s="210">
        <f t="shared" si="37"/>
        <v>45.866994126380881</v>
      </c>
      <c r="BL42" s="210">
        <f t="shared" si="37"/>
        <v>45.866994126380881</v>
      </c>
      <c r="BM42" s="210">
        <f t="shared" si="37"/>
        <v>45.866994126380881</v>
      </c>
      <c r="BN42" s="210">
        <f t="shared" si="37"/>
        <v>45.866994126380881</v>
      </c>
      <c r="BO42" s="210">
        <f t="shared" si="37"/>
        <v>45.866994126380881</v>
      </c>
      <c r="BP42" s="210">
        <f t="shared" si="37"/>
        <v>45.866994126380881</v>
      </c>
      <c r="BQ42" s="210">
        <f t="shared" si="37"/>
        <v>-10.570477270638458</v>
      </c>
      <c r="BR42" s="210">
        <f t="shared" ref="BR42:DA42" si="38">IF(BR$22&lt;=$E$24,IF(BR$22&lt;=$D$24,IF(BR$22&lt;=$C$24,IF(BR$22&lt;=$B$24,$B108,($C25-$B25)/($C$24-$B$24)),($D25-$C25)/($D$24-$C$24)),($E25-$D25)/($E$24-$D$24)),$F108)</f>
        <v>-10.570477270638458</v>
      </c>
      <c r="BS42" s="210">
        <f t="shared" si="38"/>
        <v>-10.570477270638458</v>
      </c>
      <c r="BT42" s="210">
        <f t="shared" si="38"/>
        <v>-10.570477270638458</v>
      </c>
      <c r="BU42" s="210">
        <f t="shared" si="38"/>
        <v>-10.570477270638458</v>
      </c>
      <c r="BV42" s="210">
        <f t="shared" si="38"/>
        <v>-10.570477270638458</v>
      </c>
      <c r="BW42" s="210">
        <f t="shared" si="38"/>
        <v>-10.570477270638458</v>
      </c>
      <c r="BX42" s="210">
        <f t="shared" si="38"/>
        <v>-10.570477270638458</v>
      </c>
      <c r="BY42" s="210">
        <f t="shared" si="38"/>
        <v>-10.570477270638458</v>
      </c>
      <c r="BZ42" s="210">
        <f t="shared" si="38"/>
        <v>-10.570477270638458</v>
      </c>
      <c r="CA42" s="210">
        <f t="shared" si="38"/>
        <v>-10.570477270638458</v>
      </c>
      <c r="CB42" s="210">
        <f t="shared" si="38"/>
        <v>-10.570477270638458</v>
      </c>
      <c r="CC42" s="210">
        <f t="shared" si="38"/>
        <v>-10.570477270638458</v>
      </c>
      <c r="CD42" s="210">
        <f t="shared" si="38"/>
        <v>-10.570477270638458</v>
      </c>
      <c r="CE42" s="210">
        <f t="shared" si="38"/>
        <v>-10.570477270638458</v>
      </c>
      <c r="CF42" s="210">
        <f t="shared" si="38"/>
        <v>-10.570477270638458</v>
      </c>
      <c r="CG42" s="210">
        <f t="shared" si="38"/>
        <v>-10.570477270638458</v>
      </c>
      <c r="CH42" s="210">
        <f t="shared" si="38"/>
        <v>-10.570477270638458</v>
      </c>
      <c r="CI42" s="210">
        <f t="shared" si="38"/>
        <v>-10.570477270638458</v>
      </c>
      <c r="CJ42" s="210">
        <f t="shared" si="38"/>
        <v>-10.570477270638458</v>
      </c>
      <c r="CK42" s="210">
        <f t="shared" si="38"/>
        <v>-59.754924450230575</v>
      </c>
      <c r="CL42" s="210">
        <f t="shared" si="38"/>
        <v>-59.754924450230575</v>
      </c>
      <c r="CM42" s="210">
        <f t="shared" si="38"/>
        <v>-59.754924450230575</v>
      </c>
      <c r="CN42" s="210">
        <f t="shared" si="38"/>
        <v>-59.754924450230575</v>
      </c>
      <c r="CO42" s="210">
        <f t="shared" si="38"/>
        <v>-59.754924450230575</v>
      </c>
      <c r="CP42" s="210">
        <f t="shared" si="38"/>
        <v>-59.754924450230575</v>
      </c>
      <c r="CQ42" s="210">
        <f t="shared" si="38"/>
        <v>-59.754924450230575</v>
      </c>
      <c r="CR42" s="210">
        <f t="shared" si="38"/>
        <v>-59.754924450230575</v>
      </c>
      <c r="CS42" s="210">
        <f t="shared" si="38"/>
        <v>-59.754924450230575</v>
      </c>
      <c r="CT42" s="210">
        <f t="shared" si="38"/>
        <v>-59.754924450230575</v>
      </c>
      <c r="CU42" s="210">
        <f t="shared" si="38"/>
        <v>-59.754924450230575</v>
      </c>
      <c r="CV42" s="210">
        <f t="shared" si="38"/>
        <v>-59.754924450230575</v>
      </c>
      <c r="CW42" s="210">
        <f t="shared" si="38"/>
        <v>-59.754924450230575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44.266666666666659</v>
      </c>
      <c r="AG43" s="210">
        <f t="shared" si="39"/>
        <v>44.266666666666659</v>
      </c>
      <c r="AH43" s="210">
        <f t="shared" si="39"/>
        <v>44.266666666666659</v>
      </c>
      <c r="AI43" s="210">
        <f t="shared" si="39"/>
        <v>44.266666666666659</v>
      </c>
      <c r="AJ43" s="210">
        <f t="shared" si="39"/>
        <v>44.266666666666659</v>
      </c>
      <c r="AK43" s="210">
        <f t="shared" si="39"/>
        <v>44.266666666666659</v>
      </c>
      <c r="AL43" s="210">
        <f t="shared" ref="AL43:BQ43" si="40">IF(AL$22&lt;=$E$24,IF(AL$22&lt;=$D$24,IF(AL$22&lt;=$C$24,IF(AL$22&lt;=$B$24,$B109,($C26-$B26)/($C$24-$B$24)),($D26-$C26)/($D$24-$C$24)),($E26-$D26)/($E$24-$D$24)),$F109)</f>
        <v>44.266666666666659</v>
      </c>
      <c r="AM43" s="210">
        <f t="shared" si="40"/>
        <v>44.266666666666659</v>
      </c>
      <c r="AN43" s="210">
        <f t="shared" si="40"/>
        <v>44.266666666666659</v>
      </c>
      <c r="AO43" s="210">
        <f t="shared" si="40"/>
        <v>44.266666666666659</v>
      </c>
      <c r="AP43" s="210">
        <f t="shared" si="40"/>
        <v>44.266666666666659</v>
      </c>
      <c r="AQ43" s="210">
        <f t="shared" si="40"/>
        <v>44.266666666666659</v>
      </c>
      <c r="AR43" s="210">
        <f t="shared" si="40"/>
        <v>44.266666666666659</v>
      </c>
      <c r="AS43" s="210">
        <f t="shared" si="40"/>
        <v>44.266666666666659</v>
      </c>
      <c r="AT43" s="210">
        <f t="shared" si="40"/>
        <v>44.266666666666659</v>
      </c>
      <c r="AU43" s="210">
        <f t="shared" si="40"/>
        <v>44.266666666666659</v>
      </c>
      <c r="AV43" s="210">
        <f t="shared" si="40"/>
        <v>44.266666666666659</v>
      </c>
      <c r="AW43" s="210">
        <f t="shared" si="40"/>
        <v>44.266666666666659</v>
      </c>
      <c r="AX43" s="210">
        <f t="shared" si="40"/>
        <v>44.266666666666659</v>
      </c>
      <c r="AY43" s="210">
        <f t="shared" si="40"/>
        <v>44.266666666666659</v>
      </c>
      <c r="AZ43" s="210">
        <f t="shared" si="40"/>
        <v>44.266666666666659</v>
      </c>
      <c r="BA43" s="210">
        <f t="shared" si="40"/>
        <v>44.266666666666659</v>
      </c>
      <c r="BB43" s="210">
        <f t="shared" si="40"/>
        <v>44.266666666666659</v>
      </c>
      <c r="BC43" s="210">
        <f t="shared" si="40"/>
        <v>44.266666666666659</v>
      </c>
      <c r="BD43" s="210">
        <f t="shared" si="40"/>
        <v>44.266666666666659</v>
      </c>
      <c r="BE43" s="210">
        <f t="shared" si="40"/>
        <v>44.266666666666659</v>
      </c>
      <c r="BF43" s="210">
        <f t="shared" si="40"/>
        <v>44.266666666666659</v>
      </c>
      <c r="BG43" s="210">
        <f t="shared" si="40"/>
        <v>44.266666666666659</v>
      </c>
      <c r="BH43" s="210">
        <f t="shared" si="40"/>
        <v>44.266666666666659</v>
      </c>
      <c r="BI43" s="210">
        <f t="shared" si="40"/>
        <v>44.266666666666659</v>
      </c>
      <c r="BJ43" s="210">
        <f t="shared" si="40"/>
        <v>44.266666666666659</v>
      </c>
      <c r="BK43" s="210">
        <f t="shared" si="40"/>
        <v>44.266666666666659</v>
      </c>
      <c r="BL43" s="210">
        <f t="shared" si="40"/>
        <v>44.266666666666659</v>
      </c>
      <c r="BM43" s="210">
        <f t="shared" si="40"/>
        <v>44.266666666666659</v>
      </c>
      <c r="BN43" s="210">
        <f t="shared" si="40"/>
        <v>44.266666666666659</v>
      </c>
      <c r="BO43" s="210">
        <f t="shared" si="40"/>
        <v>44.266666666666659</v>
      </c>
      <c r="BP43" s="210">
        <f t="shared" si="40"/>
        <v>44.266666666666659</v>
      </c>
      <c r="BQ43" s="210">
        <f t="shared" si="40"/>
        <v>1182.7142857142858</v>
      </c>
      <c r="BR43" s="210">
        <f t="shared" ref="BR43:DA43" si="41">IF(BR$22&lt;=$E$24,IF(BR$22&lt;=$D$24,IF(BR$22&lt;=$C$24,IF(BR$22&lt;=$B$24,$B109,($C26-$B26)/($C$24-$B$24)),($D26-$C26)/($D$24-$C$24)),($E26-$D26)/($E$24-$D$24)),$F109)</f>
        <v>1182.7142857142858</v>
      </c>
      <c r="BS43" s="210">
        <f t="shared" si="41"/>
        <v>1182.7142857142858</v>
      </c>
      <c r="BT43" s="210">
        <f t="shared" si="41"/>
        <v>1182.7142857142858</v>
      </c>
      <c r="BU43" s="210">
        <f t="shared" si="41"/>
        <v>1182.7142857142858</v>
      </c>
      <c r="BV43" s="210">
        <f t="shared" si="41"/>
        <v>1182.7142857142858</v>
      </c>
      <c r="BW43" s="210">
        <f t="shared" si="41"/>
        <v>1182.7142857142858</v>
      </c>
      <c r="BX43" s="210">
        <f t="shared" si="41"/>
        <v>1182.7142857142858</v>
      </c>
      <c r="BY43" s="210">
        <f t="shared" si="41"/>
        <v>1182.7142857142858</v>
      </c>
      <c r="BZ43" s="210">
        <f t="shared" si="41"/>
        <v>1182.7142857142858</v>
      </c>
      <c r="CA43" s="210">
        <f t="shared" si="41"/>
        <v>1182.7142857142858</v>
      </c>
      <c r="CB43" s="210">
        <f t="shared" si="41"/>
        <v>1182.7142857142858</v>
      </c>
      <c r="CC43" s="210">
        <f t="shared" si="41"/>
        <v>1182.7142857142858</v>
      </c>
      <c r="CD43" s="210">
        <f t="shared" si="41"/>
        <v>1182.7142857142858</v>
      </c>
      <c r="CE43" s="210">
        <f t="shared" si="41"/>
        <v>1182.7142857142858</v>
      </c>
      <c r="CF43" s="210">
        <f t="shared" si="41"/>
        <v>1182.7142857142858</v>
      </c>
      <c r="CG43" s="210">
        <f t="shared" si="41"/>
        <v>1182.7142857142858</v>
      </c>
      <c r="CH43" s="210">
        <f t="shared" si="41"/>
        <v>1182.7142857142858</v>
      </c>
      <c r="CI43" s="210">
        <f t="shared" si="41"/>
        <v>1182.7142857142858</v>
      </c>
      <c r="CJ43" s="210">
        <f t="shared" si="41"/>
        <v>1182.7142857142858</v>
      </c>
      <c r="CK43" s="210">
        <f t="shared" si="41"/>
        <v>-1222.5828571428572</v>
      </c>
      <c r="CL43" s="210">
        <f t="shared" si="41"/>
        <v>-1222.5828571428572</v>
      </c>
      <c r="CM43" s="210">
        <f t="shared" si="41"/>
        <v>-1222.5828571428572</v>
      </c>
      <c r="CN43" s="210">
        <f t="shared" si="41"/>
        <v>-1222.5828571428572</v>
      </c>
      <c r="CO43" s="210">
        <f t="shared" si="41"/>
        <v>-1222.5828571428572</v>
      </c>
      <c r="CP43" s="210">
        <f t="shared" si="41"/>
        <v>-1222.5828571428572</v>
      </c>
      <c r="CQ43" s="210">
        <f t="shared" si="41"/>
        <v>-1222.5828571428572</v>
      </c>
      <c r="CR43" s="210">
        <f t="shared" si="41"/>
        <v>-1222.5828571428572</v>
      </c>
      <c r="CS43" s="210">
        <f t="shared" si="41"/>
        <v>-1222.5828571428572</v>
      </c>
      <c r="CT43" s="210">
        <f t="shared" si="41"/>
        <v>-1222.5828571428572</v>
      </c>
      <c r="CU43" s="210">
        <f t="shared" si="41"/>
        <v>-1222.5828571428572</v>
      </c>
      <c r="CV43" s="210">
        <f t="shared" si="41"/>
        <v>-1222.5828571428572</v>
      </c>
      <c r="CW43" s="210">
        <f t="shared" si="41"/>
        <v>-1222.5828571428572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12.033346057215901</v>
      </c>
      <c r="AG44" s="210">
        <f t="shared" si="42"/>
        <v>12.033346057215901</v>
      </c>
      <c r="AH44" s="210">
        <f t="shared" si="42"/>
        <v>12.033346057215901</v>
      </c>
      <c r="AI44" s="210">
        <f t="shared" si="42"/>
        <v>12.033346057215901</v>
      </c>
      <c r="AJ44" s="210">
        <f t="shared" si="42"/>
        <v>12.033346057215901</v>
      </c>
      <c r="AK44" s="210">
        <f t="shared" si="42"/>
        <v>12.033346057215901</v>
      </c>
      <c r="AL44" s="210">
        <f t="shared" ref="AL44:BQ44" si="43">IF(AL$22&lt;=$E$24,IF(AL$22&lt;=$D$24,IF(AL$22&lt;=$C$24,IF(AL$22&lt;=$B$24,$B110,($C27-$B27)/($C$24-$B$24)),($D27-$C27)/($D$24-$C$24)),($E27-$D27)/($E$24-$D$24)),$F110)</f>
        <v>12.033346057215901</v>
      </c>
      <c r="AM44" s="210">
        <f t="shared" si="43"/>
        <v>12.033346057215901</v>
      </c>
      <c r="AN44" s="210">
        <f t="shared" si="43"/>
        <v>12.033346057215901</v>
      </c>
      <c r="AO44" s="210">
        <f t="shared" si="43"/>
        <v>12.033346057215901</v>
      </c>
      <c r="AP44" s="210">
        <f t="shared" si="43"/>
        <v>12.033346057215901</v>
      </c>
      <c r="AQ44" s="210">
        <f t="shared" si="43"/>
        <v>12.033346057215901</v>
      </c>
      <c r="AR44" s="210">
        <f t="shared" si="43"/>
        <v>12.033346057215901</v>
      </c>
      <c r="AS44" s="210">
        <f t="shared" si="43"/>
        <v>12.033346057215901</v>
      </c>
      <c r="AT44" s="210">
        <f t="shared" si="43"/>
        <v>12.033346057215901</v>
      </c>
      <c r="AU44" s="210">
        <f t="shared" si="43"/>
        <v>12.033346057215901</v>
      </c>
      <c r="AV44" s="210">
        <f t="shared" si="43"/>
        <v>12.033346057215901</v>
      </c>
      <c r="AW44" s="210">
        <f t="shared" si="43"/>
        <v>12.033346057215901</v>
      </c>
      <c r="AX44" s="210">
        <f t="shared" si="43"/>
        <v>12.033346057215901</v>
      </c>
      <c r="AY44" s="210">
        <f t="shared" si="43"/>
        <v>12.033346057215901</v>
      </c>
      <c r="AZ44" s="210">
        <f t="shared" si="43"/>
        <v>12.033346057215901</v>
      </c>
      <c r="BA44" s="210">
        <f t="shared" si="43"/>
        <v>12.033346057215901</v>
      </c>
      <c r="BB44" s="210">
        <f t="shared" si="43"/>
        <v>12.033346057215901</v>
      </c>
      <c r="BC44" s="210">
        <f t="shared" si="43"/>
        <v>12.033346057215901</v>
      </c>
      <c r="BD44" s="210">
        <f t="shared" si="43"/>
        <v>12.033346057215901</v>
      </c>
      <c r="BE44" s="210">
        <f t="shared" si="43"/>
        <v>12.033346057215901</v>
      </c>
      <c r="BF44" s="210">
        <f t="shared" si="43"/>
        <v>12.033346057215901</v>
      </c>
      <c r="BG44" s="210">
        <f t="shared" si="43"/>
        <v>12.033346057215901</v>
      </c>
      <c r="BH44" s="210">
        <f t="shared" si="43"/>
        <v>12.033346057215901</v>
      </c>
      <c r="BI44" s="210">
        <f t="shared" si="43"/>
        <v>12.033346057215901</v>
      </c>
      <c r="BJ44" s="210">
        <f t="shared" si="43"/>
        <v>12.033346057215901</v>
      </c>
      <c r="BK44" s="210">
        <f t="shared" si="43"/>
        <v>12.033346057215901</v>
      </c>
      <c r="BL44" s="210">
        <f t="shared" si="43"/>
        <v>12.033346057215901</v>
      </c>
      <c r="BM44" s="210">
        <f t="shared" si="43"/>
        <v>12.033346057215901</v>
      </c>
      <c r="BN44" s="210">
        <f t="shared" si="43"/>
        <v>12.033346057215901</v>
      </c>
      <c r="BO44" s="210">
        <f t="shared" si="43"/>
        <v>12.033346057215901</v>
      </c>
      <c r="BP44" s="210">
        <f t="shared" si="43"/>
        <v>12.033346057215901</v>
      </c>
      <c r="BQ44" s="210">
        <f t="shared" si="43"/>
        <v>54.296433094054329</v>
      </c>
      <c r="BR44" s="210">
        <f t="shared" ref="BR44:DA44" si="44">IF(BR$22&lt;=$E$24,IF(BR$22&lt;=$D$24,IF(BR$22&lt;=$C$24,IF(BR$22&lt;=$B$24,$B110,($C27-$B27)/($C$24-$B$24)),($D27-$C27)/($D$24-$C$24)),($E27-$D27)/($E$24-$D$24)),$F110)</f>
        <v>54.296433094054329</v>
      </c>
      <c r="BS44" s="210">
        <f t="shared" si="44"/>
        <v>54.296433094054329</v>
      </c>
      <c r="BT44" s="210">
        <f t="shared" si="44"/>
        <v>54.296433094054329</v>
      </c>
      <c r="BU44" s="210">
        <f t="shared" si="44"/>
        <v>54.296433094054329</v>
      </c>
      <c r="BV44" s="210">
        <f t="shared" si="44"/>
        <v>54.296433094054329</v>
      </c>
      <c r="BW44" s="210">
        <f t="shared" si="44"/>
        <v>54.296433094054329</v>
      </c>
      <c r="BX44" s="210">
        <f t="shared" si="44"/>
        <v>54.296433094054329</v>
      </c>
      <c r="BY44" s="210">
        <f t="shared" si="44"/>
        <v>54.296433094054329</v>
      </c>
      <c r="BZ44" s="210">
        <f t="shared" si="44"/>
        <v>54.296433094054329</v>
      </c>
      <c r="CA44" s="210">
        <f t="shared" si="44"/>
        <v>54.296433094054329</v>
      </c>
      <c r="CB44" s="210">
        <f t="shared" si="44"/>
        <v>54.296433094054329</v>
      </c>
      <c r="CC44" s="210">
        <f t="shared" si="44"/>
        <v>54.296433094054329</v>
      </c>
      <c r="CD44" s="210">
        <f t="shared" si="44"/>
        <v>54.296433094054329</v>
      </c>
      <c r="CE44" s="210">
        <f t="shared" si="44"/>
        <v>54.296433094054329</v>
      </c>
      <c r="CF44" s="210">
        <f t="shared" si="44"/>
        <v>54.296433094054329</v>
      </c>
      <c r="CG44" s="210">
        <f t="shared" si="44"/>
        <v>54.296433094054329</v>
      </c>
      <c r="CH44" s="210">
        <f t="shared" si="44"/>
        <v>54.296433094054329</v>
      </c>
      <c r="CI44" s="210">
        <f t="shared" si="44"/>
        <v>54.296433094054329</v>
      </c>
      <c r="CJ44" s="210">
        <f t="shared" si="44"/>
        <v>54.296433094054329</v>
      </c>
      <c r="CK44" s="210">
        <f t="shared" si="44"/>
        <v>30.067037971334049</v>
      </c>
      <c r="CL44" s="210">
        <f t="shared" si="44"/>
        <v>30.067037971334049</v>
      </c>
      <c r="CM44" s="210">
        <f t="shared" si="44"/>
        <v>30.067037971334049</v>
      </c>
      <c r="CN44" s="210">
        <f t="shared" si="44"/>
        <v>30.067037971334049</v>
      </c>
      <c r="CO44" s="210">
        <f t="shared" si="44"/>
        <v>30.067037971334049</v>
      </c>
      <c r="CP44" s="210">
        <f t="shared" si="44"/>
        <v>30.067037971334049</v>
      </c>
      <c r="CQ44" s="210">
        <f t="shared" si="44"/>
        <v>30.067037971334049</v>
      </c>
      <c r="CR44" s="210">
        <f t="shared" si="44"/>
        <v>30.067037971334049</v>
      </c>
      <c r="CS44" s="210">
        <f t="shared" si="44"/>
        <v>30.067037971334049</v>
      </c>
      <c r="CT44" s="210">
        <f t="shared" si="44"/>
        <v>30.067037971334049</v>
      </c>
      <c r="CU44" s="210">
        <f t="shared" si="44"/>
        <v>30.067037971334049</v>
      </c>
      <c r="CV44" s="210">
        <f t="shared" si="44"/>
        <v>30.067037971334049</v>
      </c>
      <c r="CW44" s="210">
        <f t="shared" si="44"/>
        <v>30.067037971334049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225.71428571428569</v>
      </c>
      <c r="AG46" s="210">
        <f t="shared" si="48"/>
        <v>225.71428571428569</v>
      </c>
      <c r="AH46" s="210">
        <f t="shared" si="48"/>
        <v>225.71428571428569</v>
      </c>
      <c r="AI46" s="210">
        <f t="shared" si="48"/>
        <v>225.71428571428569</v>
      </c>
      <c r="AJ46" s="210">
        <f t="shared" si="48"/>
        <v>225.71428571428569</v>
      </c>
      <c r="AK46" s="210">
        <f t="shared" si="48"/>
        <v>225.71428571428569</v>
      </c>
      <c r="AL46" s="210">
        <f t="shared" ref="AL46:BQ46" si="49">IF(AL$22&lt;=$E$24,IF(AL$22&lt;=$D$24,IF(AL$22&lt;=$C$24,IF(AL$22&lt;=$B$24,$B112,($C29-$B29)/($C$24-$B$24)),($D29-$C29)/($D$24-$C$24)),($E29-$D29)/($E$24-$D$24)),$F112)</f>
        <v>225.71428571428569</v>
      </c>
      <c r="AM46" s="210">
        <f t="shared" si="49"/>
        <v>225.71428571428569</v>
      </c>
      <c r="AN46" s="210">
        <f t="shared" si="49"/>
        <v>225.71428571428569</v>
      </c>
      <c r="AO46" s="210">
        <f t="shared" si="49"/>
        <v>225.71428571428569</v>
      </c>
      <c r="AP46" s="210">
        <f t="shared" si="49"/>
        <v>225.71428571428569</v>
      </c>
      <c r="AQ46" s="210">
        <f t="shared" si="49"/>
        <v>225.71428571428569</v>
      </c>
      <c r="AR46" s="210">
        <f t="shared" si="49"/>
        <v>225.71428571428569</v>
      </c>
      <c r="AS46" s="210">
        <f t="shared" si="49"/>
        <v>225.71428571428569</v>
      </c>
      <c r="AT46" s="210">
        <f t="shared" si="49"/>
        <v>225.71428571428569</v>
      </c>
      <c r="AU46" s="210">
        <f t="shared" si="49"/>
        <v>225.71428571428569</v>
      </c>
      <c r="AV46" s="210">
        <f t="shared" si="49"/>
        <v>225.71428571428569</v>
      </c>
      <c r="AW46" s="210">
        <f t="shared" si="49"/>
        <v>225.71428571428569</v>
      </c>
      <c r="AX46" s="210">
        <f t="shared" si="49"/>
        <v>225.71428571428569</v>
      </c>
      <c r="AY46" s="210">
        <f t="shared" si="49"/>
        <v>225.71428571428569</v>
      </c>
      <c r="AZ46" s="210">
        <f t="shared" si="49"/>
        <v>225.71428571428569</v>
      </c>
      <c r="BA46" s="210">
        <f t="shared" si="49"/>
        <v>225.71428571428569</v>
      </c>
      <c r="BB46" s="210">
        <f t="shared" si="49"/>
        <v>225.71428571428569</v>
      </c>
      <c r="BC46" s="210">
        <f t="shared" si="49"/>
        <v>225.71428571428569</v>
      </c>
      <c r="BD46" s="210">
        <f t="shared" si="49"/>
        <v>225.71428571428569</v>
      </c>
      <c r="BE46" s="210">
        <f t="shared" si="49"/>
        <v>225.71428571428569</v>
      </c>
      <c r="BF46" s="210">
        <f t="shared" si="49"/>
        <v>225.71428571428569</v>
      </c>
      <c r="BG46" s="210">
        <f t="shared" si="49"/>
        <v>225.71428571428569</v>
      </c>
      <c r="BH46" s="210">
        <f t="shared" si="49"/>
        <v>225.71428571428569</v>
      </c>
      <c r="BI46" s="210">
        <f t="shared" si="49"/>
        <v>225.71428571428569</v>
      </c>
      <c r="BJ46" s="210">
        <f t="shared" si="49"/>
        <v>225.71428571428569</v>
      </c>
      <c r="BK46" s="210">
        <f t="shared" si="49"/>
        <v>225.71428571428569</v>
      </c>
      <c r="BL46" s="210">
        <f t="shared" si="49"/>
        <v>225.71428571428569</v>
      </c>
      <c r="BM46" s="210">
        <f t="shared" si="49"/>
        <v>225.71428571428569</v>
      </c>
      <c r="BN46" s="210">
        <f t="shared" si="49"/>
        <v>225.71428571428569</v>
      </c>
      <c r="BO46" s="210">
        <f t="shared" si="49"/>
        <v>225.71428571428569</v>
      </c>
      <c r="BP46" s="210">
        <f t="shared" si="49"/>
        <v>225.71428571428569</v>
      </c>
      <c r="BQ46" s="210">
        <f t="shared" si="49"/>
        <v>935.35714285714255</v>
      </c>
      <c r="BR46" s="210">
        <f t="shared" ref="BR46:DA46" si="50">IF(BR$22&lt;=$E$24,IF(BR$22&lt;=$D$24,IF(BR$22&lt;=$C$24,IF(BR$22&lt;=$B$24,$B112,($C29-$B29)/($C$24-$B$24)),($D29-$C29)/($D$24-$C$24)),($E29-$D29)/($E$24-$D$24)),$F112)</f>
        <v>935.35714285714255</v>
      </c>
      <c r="BS46" s="210">
        <f t="shared" si="50"/>
        <v>935.35714285714255</v>
      </c>
      <c r="BT46" s="210">
        <f t="shared" si="50"/>
        <v>935.35714285714255</v>
      </c>
      <c r="BU46" s="210">
        <f t="shared" si="50"/>
        <v>935.35714285714255</v>
      </c>
      <c r="BV46" s="210">
        <f t="shared" si="50"/>
        <v>935.35714285714255</v>
      </c>
      <c r="BW46" s="210">
        <f t="shared" si="50"/>
        <v>935.35714285714255</v>
      </c>
      <c r="BX46" s="210">
        <f t="shared" si="50"/>
        <v>935.35714285714255</v>
      </c>
      <c r="BY46" s="210">
        <f t="shared" si="50"/>
        <v>935.35714285714255</v>
      </c>
      <c r="BZ46" s="210">
        <f t="shared" si="50"/>
        <v>935.35714285714255</v>
      </c>
      <c r="CA46" s="210">
        <f t="shared" si="50"/>
        <v>935.35714285714255</v>
      </c>
      <c r="CB46" s="210">
        <f t="shared" si="50"/>
        <v>935.35714285714255</v>
      </c>
      <c r="CC46" s="210">
        <f t="shared" si="50"/>
        <v>935.35714285714255</v>
      </c>
      <c r="CD46" s="210">
        <f t="shared" si="50"/>
        <v>935.35714285714255</v>
      </c>
      <c r="CE46" s="210">
        <f t="shared" si="50"/>
        <v>935.35714285714255</v>
      </c>
      <c r="CF46" s="210">
        <f t="shared" si="50"/>
        <v>935.35714285714255</v>
      </c>
      <c r="CG46" s="210">
        <f t="shared" si="50"/>
        <v>935.35714285714255</v>
      </c>
      <c r="CH46" s="210">
        <f t="shared" si="50"/>
        <v>935.35714285714255</v>
      </c>
      <c r="CI46" s="210">
        <f t="shared" si="50"/>
        <v>935.35714285714255</v>
      </c>
      <c r="CJ46" s="210">
        <f t="shared" si="50"/>
        <v>935.35714285714255</v>
      </c>
      <c r="CK46" s="210">
        <f t="shared" si="50"/>
        <v>343.4285714285719</v>
      </c>
      <c r="CL46" s="210">
        <f t="shared" si="50"/>
        <v>343.4285714285719</v>
      </c>
      <c r="CM46" s="210">
        <f t="shared" si="50"/>
        <v>343.4285714285719</v>
      </c>
      <c r="CN46" s="210">
        <f t="shared" si="50"/>
        <v>343.4285714285719</v>
      </c>
      <c r="CO46" s="210">
        <f t="shared" si="50"/>
        <v>343.4285714285719</v>
      </c>
      <c r="CP46" s="210">
        <f t="shared" si="50"/>
        <v>343.4285714285719</v>
      </c>
      <c r="CQ46" s="210">
        <f t="shared" si="50"/>
        <v>343.4285714285719</v>
      </c>
      <c r="CR46" s="210">
        <f t="shared" si="50"/>
        <v>343.4285714285719</v>
      </c>
      <c r="CS46" s="210">
        <f t="shared" si="50"/>
        <v>343.4285714285719</v>
      </c>
      <c r="CT46" s="210">
        <f t="shared" si="50"/>
        <v>343.4285714285719</v>
      </c>
      <c r="CU46" s="210">
        <f t="shared" si="50"/>
        <v>343.4285714285719</v>
      </c>
      <c r="CV46" s="210">
        <f t="shared" si="50"/>
        <v>343.4285714285719</v>
      </c>
      <c r="CW46" s="210">
        <f t="shared" si="50"/>
        <v>343.4285714285719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-65.828571428571422</v>
      </c>
      <c r="AG48" s="210">
        <f t="shared" si="54"/>
        <v>-65.828571428571422</v>
      </c>
      <c r="AH48" s="210">
        <f t="shared" si="54"/>
        <v>-65.828571428571422</v>
      </c>
      <c r="AI48" s="210">
        <f t="shared" si="54"/>
        <v>-65.828571428571422</v>
      </c>
      <c r="AJ48" s="210">
        <f t="shared" si="54"/>
        <v>-65.828571428571422</v>
      </c>
      <c r="AK48" s="210">
        <f t="shared" si="54"/>
        <v>-65.828571428571422</v>
      </c>
      <c r="AL48" s="210">
        <f t="shared" ref="AL48:BQ48" si="55">IF(AL$22&lt;=$E$24,IF(AL$22&lt;=$D$24,IF(AL$22&lt;=$C$24,IF(AL$22&lt;=$B$24,$B114,($C31-$B31)/($C$24-$B$24)),($D31-$C31)/($D$24-$C$24)),($E31-$D31)/($E$24-$D$24)),$F114)</f>
        <v>-65.828571428571422</v>
      </c>
      <c r="AM48" s="210">
        <f t="shared" si="55"/>
        <v>-65.828571428571422</v>
      </c>
      <c r="AN48" s="210">
        <f t="shared" si="55"/>
        <v>-65.828571428571422</v>
      </c>
      <c r="AO48" s="210">
        <f t="shared" si="55"/>
        <v>-65.828571428571422</v>
      </c>
      <c r="AP48" s="210">
        <f t="shared" si="55"/>
        <v>-65.828571428571422</v>
      </c>
      <c r="AQ48" s="210">
        <f t="shared" si="55"/>
        <v>-65.828571428571422</v>
      </c>
      <c r="AR48" s="210">
        <f t="shared" si="55"/>
        <v>-65.828571428571422</v>
      </c>
      <c r="AS48" s="210">
        <f t="shared" si="55"/>
        <v>-65.828571428571422</v>
      </c>
      <c r="AT48" s="210">
        <f t="shared" si="55"/>
        <v>-65.828571428571422</v>
      </c>
      <c r="AU48" s="210">
        <f t="shared" si="55"/>
        <v>-65.828571428571422</v>
      </c>
      <c r="AV48" s="210">
        <f t="shared" si="55"/>
        <v>-65.828571428571422</v>
      </c>
      <c r="AW48" s="210">
        <f t="shared" si="55"/>
        <v>-65.828571428571422</v>
      </c>
      <c r="AX48" s="210">
        <f t="shared" si="55"/>
        <v>-65.828571428571422</v>
      </c>
      <c r="AY48" s="210">
        <f t="shared" si="55"/>
        <v>-65.828571428571422</v>
      </c>
      <c r="AZ48" s="210">
        <f t="shared" si="55"/>
        <v>-65.828571428571422</v>
      </c>
      <c r="BA48" s="210">
        <f t="shared" si="55"/>
        <v>-65.828571428571422</v>
      </c>
      <c r="BB48" s="210">
        <f t="shared" si="55"/>
        <v>-65.828571428571422</v>
      </c>
      <c r="BC48" s="210">
        <f t="shared" si="55"/>
        <v>-65.828571428571422</v>
      </c>
      <c r="BD48" s="210">
        <f t="shared" si="55"/>
        <v>-65.828571428571422</v>
      </c>
      <c r="BE48" s="210">
        <f t="shared" si="55"/>
        <v>-65.828571428571422</v>
      </c>
      <c r="BF48" s="210">
        <f t="shared" si="55"/>
        <v>-65.828571428571422</v>
      </c>
      <c r="BG48" s="210">
        <f t="shared" si="55"/>
        <v>-65.828571428571422</v>
      </c>
      <c r="BH48" s="210">
        <f t="shared" si="55"/>
        <v>-65.828571428571422</v>
      </c>
      <c r="BI48" s="210">
        <f t="shared" si="55"/>
        <v>-65.828571428571422</v>
      </c>
      <c r="BJ48" s="210">
        <f t="shared" si="55"/>
        <v>-65.828571428571422</v>
      </c>
      <c r="BK48" s="210">
        <f t="shared" si="55"/>
        <v>-65.828571428571422</v>
      </c>
      <c r="BL48" s="210">
        <f t="shared" si="55"/>
        <v>-65.828571428571422</v>
      </c>
      <c r="BM48" s="210">
        <f t="shared" si="55"/>
        <v>-65.828571428571422</v>
      </c>
      <c r="BN48" s="210">
        <f t="shared" si="55"/>
        <v>-65.828571428571422</v>
      </c>
      <c r="BO48" s="210">
        <f t="shared" si="55"/>
        <v>-65.828571428571422</v>
      </c>
      <c r="BP48" s="210">
        <f t="shared" si="55"/>
        <v>-65.828571428571422</v>
      </c>
      <c r="BQ48" s="210">
        <f t="shared" si="55"/>
        <v>849.14285714285711</v>
      </c>
      <c r="BR48" s="210">
        <f t="shared" ref="BR48:DA48" si="56">IF(BR$22&lt;=$E$24,IF(BR$22&lt;=$D$24,IF(BR$22&lt;=$C$24,IF(BR$22&lt;=$B$24,$B114,($C31-$B31)/($C$24-$B$24)),($D31-$C31)/($D$24-$C$24)),($E31-$D31)/($E$24-$D$24)),$F114)</f>
        <v>849.14285714285711</v>
      </c>
      <c r="BS48" s="210">
        <f t="shared" si="56"/>
        <v>849.14285714285711</v>
      </c>
      <c r="BT48" s="210">
        <f t="shared" si="56"/>
        <v>849.14285714285711</v>
      </c>
      <c r="BU48" s="210">
        <f t="shared" si="56"/>
        <v>849.14285714285711</v>
      </c>
      <c r="BV48" s="210">
        <f t="shared" si="56"/>
        <v>849.14285714285711</v>
      </c>
      <c r="BW48" s="210">
        <f t="shared" si="56"/>
        <v>849.14285714285711</v>
      </c>
      <c r="BX48" s="210">
        <f t="shared" si="56"/>
        <v>849.14285714285711</v>
      </c>
      <c r="BY48" s="210">
        <f t="shared" si="56"/>
        <v>849.14285714285711</v>
      </c>
      <c r="BZ48" s="210">
        <f t="shared" si="56"/>
        <v>849.14285714285711</v>
      </c>
      <c r="CA48" s="210">
        <f t="shared" si="56"/>
        <v>849.14285714285711</v>
      </c>
      <c r="CB48" s="210">
        <f t="shared" si="56"/>
        <v>849.14285714285711</v>
      </c>
      <c r="CC48" s="210">
        <f t="shared" si="56"/>
        <v>849.14285714285711</v>
      </c>
      <c r="CD48" s="210">
        <f t="shared" si="56"/>
        <v>849.14285714285711</v>
      </c>
      <c r="CE48" s="210">
        <f t="shared" si="56"/>
        <v>849.14285714285711</v>
      </c>
      <c r="CF48" s="210">
        <f t="shared" si="56"/>
        <v>849.14285714285711</v>
      </c>
      <c r="CG48" s="210">
        <f t="shared" si="56"/>
        <v>849.14285714285711</v>
      </c>
      <c r="CH48" s="210">
        <f t="shared" si="56"/>
        <v>849.14285714285711</v>
      </c>
      <c r="CI48" s="210">
        <f t="shared" si="56"/>
        <v>849.14285714285711</v>
      </c>
      <c r="CJ48" s="210">
        <f t="shared" si="56"/>
        <v>849.14285714285711</v>
      </c>
      <c r="CK48" s="210">
        <f t="shared" si="56"/>
        <v>-1755.4285714285713</v>
      </c>
      <c r="CL48" s="210">
        <f t="shared" si="56"/>
        <v>-1755.4285714285713</v>
      </c>
      <c r="CM48" s="210">
        <f t="shared" si="56"/>
        <v>-1755.4285714285713</v>
      </c>
      <c r="CN48" s="210">
        <f t="shared" si="56"/>
        <v>-1755.4285714285713</v>
      </c>
      <c r="CO48" s="210">
        <f t="shared" si="56"/>
        <v>-1755.4285714285713</v>
      </c>
      <c r="CP48" s="210">
        <f t="shared" si="56"/>
        <v>-1755.4285714285713</v>
      </c>
      <c r="CQ48" s="210">
        <f t="shared" si="56"/>
        <v>-1755.4285714285713</v>
      </c>
      <c r="CR48" s="210">
        <f t="shared" si="56"/>
        <v>-1755.4285714285713</v>
      </c>
      <c r="CS48" s="210">
        <f t="shared" si="56"/>
        <v>-1755.4285714285713</v>
      </c>
      <c r="CT48" s="210">
        <f t="shared" si="56"/>
        <v>-1755.4285714285713</v>
      </c>
      <c r="CU48" s="210">
        <f t="shared" si="56"/>
        <v>-1755.4285714285713</v>
      </c>
      <c r="CV48" s="210">
        <f t="shared" si="56"/>
        <v>-1755.4285714285713</v>
      </c>
      <c r="CW48" s="210">
        <f t="shared" si="56"/>
        <v>-1755.4285714285713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6048</v>
      </c>
      <c r="CL49" s="210">
        <f t="shared" si="59"/>
        <v>6048</v>
      </c>
      <c r="CM49" s="210">
        <f t="shared" si="59"/>
        <v>6048</v>
      </c>
      <c r="CN49" s="210">
        <f t="shared" si="59"/>
        <v>6048</v>
      </c>
      <c r="CO49" s="210">
        <f t="shared" si="59"/>
        <v>6048</v>
      </c>
      <c r="CP49" s="210">
        <f t="shared" si="59"/>
        <v>6048</v>
      </c>
      <c r="CQ49" s="210">
        <f t="shared" si="59"/>
        <v>6048</v>
      </c>
      <c r="CR49" s="210">
        <f t="shared" si="59"/>
        <v>6048</v>
      </c>
      <c r="CS49" s="210">
        <f t="shared" si="59"/>
        <v>6048</v>
      </c>
      <c r="CT49" s="210">
        <f t="shared" si="59"/>
        <v>6048</v>
      </c>
      <c r="CU49" s="210">
        <f t="shared" si="59"/>
        <v>6048</v>
      </c>
      <c r="CV49" s="210">
        <f t="shared" si="59"/>
        <v>6048</v>
      </c>
      <c r="CW49" s="210">
        <f t="shared" si="59"/>
        <v>6048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435.42857142857144</v>
      </c>
      <c r="BR51" s="210">
        <f t="shared" ref="BR51:DA51" si="65">IF(BR$22&lt;=$E$24,IF(BR$22&lt;=$D$24,IF(BR$22&lt;=$C$24,IF(BR$22&lt;=$B$24,$B117,($C34-$B34)/($C$24-$B$24)),($D34-$C34)/($D$24-$C$24)),($E34-$D34)/($E$24-$D$24)),$F117)</f>
        <v>435.42857142857144</v>
      </c>
      <c r="BS51" s="210">
        <f t="shared" si="65"/>
        <v>435.42857142857144</v>
      </c>
      <c r="BT51" s="210">
        <f t="shared" si="65"/>
        <v>435.42857142857144</v>
      </c>
      <c r="BU51" s="210">
        <f t="shared" si="65"/>
        <v>435.42857142857144</v>
      </c>
      <c r="BV51" s="210">
        <f t="shared" si="65"/>
        <v>435.42857142857144</v>
      </c>
      <c r="BW51" s="210">
        <f t="shared" si="65"/>
        <v>435.42857142857144</v>
      </c>
      <c r="BX51" s="210">
        <f t="shared" si="65"/>
        <v>435.42857142857144</v>
      </c>
      <c r="BY51" s="210">
        <f t="shared" si="65"/>
        <v>435.42857142857144</v>
      </c>
      <c r="BZ51" s="210">
        <f t="shared" si="65"/>
        <v>435.42857142857144</v>
      </c>
      <c r="CA51" s="210">
        <f t="shared" si="65"/>
        <v>435.42857142857144</v>
      </c>
      <c r="CB51" s="210">
        <f t="shared" si="65"/>
        <v>435.42857142857144</v>
      </c>
      <c r="CC51" s="210">
        <f t="shared" si="65"/>
        <v>435.42857142857144</v>
      </c>
      <c r="CD51" s="210">
        <f t="shared" si="65"/>
        <v>435.42857142857144</v>
      </c>
      <c r="CE51" s="210">
        <f t="shared" si="65"/>
        <v>435.42857142857144</v>
      </c>
      <c r="CF51" s="210">
        <f t="shared" si="65"/>
        <v>435.42857142857144</v>
      </c>
      <c r="CG51" s="210">
        <f t="shared" si="65"/>
        <v>435.42857142857144</v>
      </c>
      <c r="CH51" s="210">
        <f t="shared" si="65"/>
        <v>435.42857142857144</v>
      </c>
      <c r="CI51" s="210">
        <f t="shared" si="65"/>
        <v>435.42857142857144</v>
      </c>
      <c r="CJ51" s="210">
        <f t="shared" si="65"/>
        <v>435.42857142857144</v>
      </c>
      <c r="CK51" s="210">
        <f t="shared" si="65"/>
        <v>4319.3142857142857</v>
      </c>
      <c r="CL51" s="210">
        <f t="shared" si="65"/>
        <v>4319.3142857142857</v>
      </c>
      <c r="CM51" s="210">
        <f t="shared" si="65"/>
        <v>4319.3142857142857</v>
      </c>
      <c r="CN51" s="210">
        <f t="shared" si="65"/>
        <v>4319.3142857142857</v>
      </c>
      <c r="CO51" s="210">
        <f t="shared" si="65"/>
        <v>4319.3142857142857</v>
      </c>
      <c r="CP51" s="210">
        <f t="shared" si="65"/>
        <v>4319.3142857142857</v>
      </c>
      <c r="CQ51" s="210">
        <f t="shared" si="65"/>
        <v>4319.3142857142857</v>
      </c>
      <c r="CR51" s="210">
        <f t="shared" si="65"/>
        <v>4319.3142857142857</v>
      </c>
      <c r="CS51" s="210">
        <f t="shared" si="65"/>
        <v>4319.3142857142857</v>
      </c>
      <c r="CT51" s="210">
        <f t="shared" si="65"/>
        <v>4319.3142857142857</v>
      </c>
      <c r="CU51" s="210">
        <f t="shared" si="65"/>
        <v>4319.3142857142857</v>
      </c>
      <c r="CV51" s="210">
        <f t="shared" si="65"/>
        <v>4319.3142857142857</v>
      </c>
      <c r="CW51" s="210">
        <f t="shared" si="65"/>
        <v>4319.3142857142857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-112.10485529930794</v>
      </c>
      <c r="CL52" s="210">
        <f t="shared" si="68"/>
        <v>-112.10485529930794</v>
      </c>
      <c r="CM52" s="210">
        <f t="shared" si="68"/>
        <v>-112.10485529930794</v>
      </c>
      <c r="CN52" s="210">
        <f t="shared" si="68"/>
        <v>-112.10485529930794</v>
      </c>
      <c r="CO52" s="210">
        <f t="shared" si="68"/>
        <v>-112.10485529930794</v>
      </c>
      <c r="CP52" s="210">
        <f t="shared" si="68"/>
        <v>-112.10485529930794</v>
      </c>
      <c r="CQ52" s="210">
        <f t="shared" si="68"/>
        <v>-112.10485529930794</v>
      </c>
      <c r="CR52" s="210">
        <f t="shared" si="68"/>
        <v>-112.10485529930794</v>
      </c>
      <c r="CS52" s="210">
        <f t="shared" si="68"/>
        <v>-112.10485529930794</v>
      </c>
      <c r="CT52" s="210">
        <f t="shared" si="68"/>
        <v>-112.10485529930794</v>
      </c>
      <c r="CU52" s="210">
        <f t="shared" si="68"/>
        <v>-112.10485529930794</v>
      </c>
      <c r="CV52" s="210">
        <f t="shared" si="68"/>
        <v>-112.10485529930794</v>
      </c>
      <c r="CW52" s="210">
        <f t="shared" si="68"/>
        <v>-112.10485529930794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-29.0285714285714</v>
      </c>
      <c r="AG53" s="210">
        <f t="shared" si="69"/>
        <v>-29.0285714285714</v>
      </c>
      <c r="AH53" s="210">
        <f t="shared" si="69"/>
        <v>-29.0285714285714</v>
      </c>
      <c r="AI53" s="210">
        <f t="shared" si="69"/>
        <v>-29.0285714285714</v>
      </c>
      <c r="AJ53" s="210">
        <f t="shared" si="69"/>
        <v>-29.0285714285714</v>
      </c>
      <c r="AK53" s="210">
        <f t="shared" si="69"/>
        <v>-29.0285714285714</v>
      </c>
      <c r="AL53" s="210">
        <f t="shared" ref="AL53:BQ53" si="70">IF(AL$22&lt;=$E$24,IF(AL$22&lt;=$D$24,IF(AL$22&lt;=$C$24,IF(AL$22&lt;=$B$24,$B119,($C36-$B36)/($C$24-$B$24)),($D36-$C36)/($D$24-$C$24)),($E36-$D36)/($E$24-$D$24)),$F119)</f>
        <v>-29.0285714285714</v>
      </c>
      <c r="AM53" s="210">
        <f t="shared" si="70"/>
        <v>-29.0285714285714</v>
      </c>
      <c r="AN53" s="210">
        <f t="shared" si="70"/>
        <v>-29.0285714285714</v>
      </c>
      <c r="AO53" s="210">
        <f t="shared" si="70"/>
        <v>-29.0285714285714</v>
      </c>
      <c r="AP53" s="210">
        <f t="shared" si="70"/>
        <v>-29.0285714285714</v>
      </c>
      <c r="AQ53" s="210">
        <f t="shared" si="70"/>
        <v>-29.0285714285714</v>
      </c>
      <c r="AR53" s="210">
        <f t="shared" si="70"/>
        <v>-29.0285714285714</v>
      </c>
      <c r="AS53" s="210">
        <f t="shared" si="70"/>
        <v>-29.0285714285714</v>
      </c>
      <c r="AT53" s="210">
        <f t="shared" si="70"/>
        <v>-29.0285714285714</v>
      </c>
      <c r="AU53" s="210">
        <f t="shared" si="70"/>
        <v>-29.0285714285714</v>
      </c>
      <c r="AV53" s="210">
        <f t="shared" si="70"/>
        <v>-29.0285714285714</v>
      </c>
      <c r="AW53" s="210">
        <f t="shared" si="70"/>
        <v>-29.0285714285714</v>
      </c>
      <c r="AX53" s="210">
        <f t="shared" si="70"/>
        <v>-29.0285714285714</v>
      </c>
      <c r="AY53" s="210">
        <f t="shared" si="70"/>
        <v>-29.0285714285714</v>
      </c>
      <c r="AZ53" s="210">
        <f t="shared" si="70"/>
        <v>-29.0285714285714</v>
      </c>
      <c r="BA53" s="210">
        <f t="shared" si="70"/>
        <v>-29.0285714285714</v>
      </c>
      <c r="BB53" s="210">
        <f t="shared" si="70"/>
        <v>-29.0285714285714</v>
      </c>
      <c r="BC53" s="210">
        <f t="shared" si="70"/>
        <v>-29.0285714285714</v>
      </c>
      <c r="BD53" s="210">
        <f t="shared" si="70"/>
        <v>-29.0285714285714</v>
      </c>
      <c r="BE53" s="210">
        <f t="shared" si="70"/>
        <v>-29.0285714285714</v>
      </c>
      <c r="BF53" s="210">
        <f t="shared" si="70"/>
        <v>-29.0285714285714</v>
      </c>
      <c r="BG53" s="210">
        <f t="shared" si="70"/>
        <v>-29.0285714285714</v>
      </c>
      <c r="BH53" s="210">
        <f t="shared" si="70"/>
        <v>-29.0285714285714</v>
      </c>
      <c r="BI53" s="210">
        <f t="shared" si="70"/>
        <v>-29.0285714285714</v>
      </c>
      <c r="BJ53" s="210">
        <f t="shared" si="70"/>
        <v>-29.0285714285714</v>
      </c>
      <c r="BK53" s="210">
        <f t="shared" si="70"/>
        <v>-29.0285714285714</v>
      </c>
      <c r="BL53" s="210">
        <f t="shared" si="70"/>
        <v>-29.0285714285714</v>
      </c>
      <c r="BM53" s="210">
        <f t="shared" si="70"/>
        <v>-29.0285714285714</v>
      </c>
      <c r="BN53" s="210">
        <f t="shared" si="70"/>
        <v>-29.0285714285714</v>
      </c>
      <c r="BO53" s="210">
        <f t="shared" si="70"/>
        <v>-29.0285714285714</v>
      </c>
      <c r="BP53" s="210">
        <f t="shared" si="70"/>
        <v>-29.0285714285714</v>
      </c>
      <c r="BQ53" s="210">
        <f t="shared" si="70"/>
        <v>-1101</v>
      </c>
      <c r="BR53" s="210">
        <f t="shared" ref="BR53:DA53" si="71">IF(BR$22&lt;=$E$24,IF(BR$22&lt;=$D$24,IF(BR$22&lt;=$C$24,IF(BR$22&lt;=$B$24,$B119,($C36-$B36)/($C$24-$B$24)),($D36-$C36)/($D$24-$C$24)),($E36-$D36)/($E$24-$D$24)),$F119)</f>
        <v>-1101</v>
      </c>
      <c r="BS53" s="210">
        <f t="shared" si="71"/>
        <v>-1101</v>
      </c>
      <c r="BT53" s="210">
        <f t="shared" si="71"/>
        <v>-1101</v>
      </c>
      <c r="BU53" s="210">
        <f t="shared" si="71"/>
        <v>-1101</v>
      </c>
      <c r="BV53" s="210">
        <f t="shared" si="71"/>
        <v>-1101</v>
      </c>
      <c r="BW53" s="210">
        <f t="shared" si="71"/>
        <v>-1101</v>
      </c>
      <c r="BX53" s="210">
        <f t="shared" si="71"/>
        <v>-1101</v>
      </c>
      <c r="BY53" s="210">
        <f t="shared" si="71"/>
        <v>-1101</v>
      </c>
      <c r="BZ53" s="210">
        <f t="shared" si="71"/>
        <v>-1101</v>
      </c>
      <c r="CA53" s="210">
        <f t="shared" si="71"/>
        <v>-1101</v>
      </c>
      <c r="CB53" s="210">
        <f t="shared" si="71"/>
        <v>-1101</v>
      </c>
      <c r="CC53" s="210">
        <f t="shared" si="71"/>
        <v>-1101</v>
      </c>
      <c r="CD53" s="210">
        <f t="shared" si="71"/>
        <v>-1101</v>
      </c>
      <c r="CE53" s="210">
        <f t="shared" si="71"/>
        <v>-1101</v>
      </c>
      <c r="CF53" s="210">
        <f t="shared" si="71"/>
        <v>-1101</v>
      </c>
      <c r="CG53" s="210">
        <f t="shared" si="71"/>
        <v>-1101</v>
      </c>
      <c r="CH53" s="210">
        <f t="shared" si="71"/>
        <v>-1101</v>
      </c>
      <c r="CI53" s="210">
        <f t="shared" si="71"/>
        <v>-1101</v>
      </c>
      <c r="CJ53" s="210">
        <f t="shared" si="71"/>
        <v>-1101</v>
      </c>
      <c r="CK53" s="210">
        <f t="shared" si="71"/>
        <v>609.6</v>
      </c>
      <c r="CL53" s="210">
        <f t="shared" si="71"/>
        <v>609.6</v>
      </c>
      <c r="CM53" s="210">
        <f t="shared" si="71"/>
        <v>609.6</v>
      </c>
      <c r="CN53" s="210">
        <f t="shared" si="71"/>
        <v>609.6</v>
      </c>
      <c r="CO53" s="210">
        <f t="shared" si="71"/>
        <v>609.6</v>
      </c>
      <c r="CP53" s="210">
        <f t="shared" si="71"/>
        <v>609.6</v>
      </c>
      <c r="CQ53" s="210">
        <f t="shared" si="71"/>
        <v>609.6</v>
      </c>
      <c r="CR53" s="210">
        <f t="shared" si="71"/>
        <v>609.6</v>
      </c>
      <c r="CS53" s="210">
        <f t="shared" si="71"/>
        <v>609.6</v>
      </c>
      <c r="CT53" s="210">
        <f t="shared" si="71"/>
        <v>609.6</v>
      </c>
      <c r="CU53" s="210">
        <f t="shared" si="71"/>
        <v>609.6</v>
      </c>
      <c r="CV53" s="210">
        <f t="shared" si="71"/>
        <v>609.6</v>
      </c>
      <c r="CW53" s="210">
        <f t="shared" si="71"/>
        <v>609.6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685.71428571428567</v>
      </c>
      <c r="BR54" s="210">
        <f t="shared" ref="BR54:DA54" si="74">IF(BR$22&lt;=$E$24,IF(BR$22&lt;=$D$24,IF(BR$22&lt;=$C$24,IF(BR$22&lt;=$B$24,$B120,($C37-$B37)/($C$24-$B$24)),($D37-$C37)/($D$24-$C$24)),($E37-$D37)/($E$24-$D$24)),$F120)</f>
        <v>685.71428571428567</v>
      </c>
      <c r="BS54" s="210">
        <f t="shared" si="74"/>
        <v>685.71428571428567</v>
      </c>
      <c r="BT54" s="210">
        <f t="shared" si="74"/>
        <v>685.71428571428567</v>
      </c>
      <c r="BU54" s="210">
        <f t="shared" si="74"/>
        <v>685.71428571428567</v>
      </c>
      <c r="BV54" s="210">
        <f t="shared" si="74"/>
        <v>685.71428571428567</v>
      </c>
      <c r="BW54" s="210">
        <f t="shared" si="74"/>
        <v>685.71428571428567</v>
      </c>
      <c r="BX54" s="210">
        <f t="shared" si="74"/>
        <v>685.71428571428567</v>
      </c>
      <c r="BY54" s="210">
        <f t="shared" si="74"/>
        <v>685.71428571428567</v>
      </c>
      <c r="BZ54" s="210">
        <f t="shared" si="74"/>
        <v>685.71428571428567</v>
      </c>
      <c r="CA54" s="210">
        <f t="shared" si="74"/>
        <v>685.71428571428567</v>
      </c>
      <c r="CB54" s="210">
        <f t="shared" si="74"/>
        <v>685.71428571428567</v>
      </c>
      <c r="CC54" s="210">
        <f t="shared" si="74"/>
        <v>685.71428571428567</v>
      </c>
      <c r="CD54" s="210">
        <f t="shared" si="74"/>
        <v>685.71428571428567</v>
      </c>
      <c r="CE54" s="210">
        <f t="shared" si="74"/>
        <v>685.71428571428567</v>
      </c>
      <c r="CF54" s="210">
        <f t="shared" si="74"/>
        <v>685.71428571428567</v>
      </c>
      <c r="CG54" s="210">
        <f t="shared" si="74"/>
        <v>685.71428571428567</v>
      </c>
      <c r="CH54" s="210">
        <f t="shared" si="74"/>
        <v>685.71428571428567</v>
      </c>
      <c r="CI54" s="210">
        <f t="shared" si="74"/>
        <v>685.71428571428567</v>
      </c>
      <c r="CJ54" s="210">
        <f t="shared" si="74"/>
        <v>685.71428571428567</v>
      </c>
      <c r="CK54" s="210">
        <f t="shared" si="74"/>
        <v>986.05714285714294</v>
      </c>
      <c r="CL54" s="210">
        <f t="shared" si="74"/>
        <v>986.05714285714294</v>
      </c>
      <c r="CM54" s="210">
        <f t="shared" si="74"/>
        <v>986.05714285714294</v>
      </c>
      <c r="CN54" s="210">
        <f t="shared" si="74"/>
        <v>986.05714285714294</v>
      </c>
      <c r="CO54" s="210">
        <f t="shared" si="74"/>
        <v>986.05714285714294</v>
      </c>
      <c r="CP54" s="210">
        <f t="shared" si="74"/>
        <v>986.05714285714294</v>
      </c>
      <c r="CQ54" s="210">
        <f t="shared" si="74"/>
        <v>986.05714285714294</v>
      </c>
      <c r="CR54" s="210">
        <f t="shared" si="74"/>
        <v>986.05714285714294</v>
      </c>
      <c r="CS54" s="210">
        <f t="shared" si="74"/>
        <v>986.05714285714294</v>
      </c>
      <c r="CT54" s="210">
        <f t="shared" si="74"/>
        <v>986.05714285714294</v>
      </c>
      <c r="CU54" s="210">
        <f t="shared" si="74"/>
        <v>986.05714285714294</v>
      </c>
      <c r="CV54" s="210">
        <f t="shared" si="74"/>
        <v>986.05714285714294</v>
      </c>
      <c r="CW54" s="210">
        <f t="shared" si="74"/>
        <v>986.05714285714294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984.25445590616596</v>
      </c>
      <c r="G59" s="204">
        <f t="shared" si="75"/>
        <v>984.25445590616596</v>
      </c>
      <c r="H59" s="204">
        <f t="shared" si="75"/>
        <v>984.25445590616596</v>
      </c>
      <c r="I59" s="204">
        <f t="shared" si="75"/>
        <v>984.25445590616596</v>
      </c>
      <c r="J59" s="204">
        <f t="shared" si="75"/>
        <v>984.25445590616596</v>
      </c>
      <c r="K59" s="204">
        <f t="shared" si="75"/>
        <v>984.25445590616596</v>
      </c>
      <c r="L59" s="204">
        <f t="shared" si="75"/>
        <v>984.25445590616596</v>
      </c>
      <c r="M59" s="204">
        <f t="shared" si="75"/>
        <v>984.25445590616596</v>
      </c>
      <c r="N59" s="204">
        <f t="shared" si="75"/>
        <v>984.25445590616596</v>
      </c>
      <c r="O59" s="204">
        <f t="shared" si="75"/>
        <v>984.25445590616596</v>
      </c>
      <c r="P59" s="204">
        <f t="shared" si="75"/>
        <v>984.25445590616596</v>
      </c>
      <c r="Q59" s="204">
        <f t="shared" si="75"/>
        <v>984.25445590616596</v>
      </c>
      <c r="R59" s="204">
        <f t="shared" si="75"/>
        <v>984.25445590616596</v>
      </c>
      <c r="S59" s="204">
        <f t="shared" si="75"/>
        <v>984.25445590616596</v>
      </c>
      <c r="T59" s="204">
        <f t="shared" si="75"/>
        <v>984.25445590616596</v>
      </c>
      <c r="U59" s="204">
        <f t="shared" si="75"/>
        <v>984.25445590616596</v>
      </c>
      <c r="V59" s="204">
        <f t="shared" si="75"/>
        <v>984.25445590616596</v>
      </c>
      <c r="W59" s="204">
        <f t="shared" si="75"/>
        <v>984.25445590616596</v>
      </c>
      <c r="X59" s="204">
        <f t="shared" si="75"/>
        <v>984.25445590616596</v>
      </c>
      <c r="Y59" s="204">
        <f t="shared" si="75"/>
        <v>984.25445590616596</v>
      </c>
      <c r="Z59" s="204">
        <f t="shared" si="75"/>
        <v>984.25445590616596</v>
      </c>
      <c r="AA59" s="204">
        <f t="shared" si="75"/>
        <v>984.25445590616596</v>
      </c>
      <c r="AB59" s="204">
        <f t="shared" si="75"/>
        <v>984.25445590616596</v>
      </c>
      <c r="AC59" s="204">
        <f t="shared" si="75"/>
        <v>984.25445590616596</v>
      </c>
      <c r="AD59" s="204">
        <f t="shared" si="75"/>
        <v>984.25445590616596</v>
      </c>
      <c r="AE59" s="204">
        <f t="shared" si="75"/>
        <v>984.25445590616596</v>
      </c>
      <c r="AF59" s="204">
        <f t="shared" si="75"/>
        <v>1030.1214500325468</v>
      </c>
      <c r="AG59" s="204">
        <f t="shared" si="75"/>
        <v>1075.9884441589277</v>
      </c>
      <c r="AH59" s="204">
        <f t="shared" si="75"/>
        <v>1121.8554382853085</v>
      </c>
      <c r="AI59" s="204">
        <f t="shared" si="75"/>
        <v>1167.7224324116894</v>
      </c>
      <c r="AJ59" s="204">
        <f t="shared" si="75"/>
        <v>1213.5894265380703</v>
      </c>
      <c r="AK59" s="204">
        <f t="shared" si="75"/>
        <v>1259.4564206644513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1305.3234147908322</v>
      </c>
      <c r="AM59" s="204">
        <f t="shared" si="76"/>
        <v>1351.1904089172131</v>
      </c>
      <c r="AN59" s="204">
        <f t="shared" si="76"/>
        <v>1397.0574030435939</v>
      </c>
      <c r="AO59" s="204">
        <f t="shared" si="76"/>
        <v>1442.9243971699748</v>
      </c>
      <c r="AP59" s="204">
        <f t="shared" si="76"/>
        <v>1488.7913912963556</v>
      </c>
      <c r="AQ59" s="204">
        <f t="shared" si="76"/>
        <v>1534.6583854227365</v>
      </c>
      <c r="AR59" s="204">
        <f t="shared" si="76"/>
        <v>1580.5253795491174</v>
      </c>
      <c r="AS59" s="204">
        <f t="shared" si="76"/>
        <v>1626.3923736754982</v>
      </c>
      <c r="AT59" s="204">
        <f t="shared" si="76"/>
        <v>1672.2593678018793</v>
      </c>
      <c r="AU59" s="204">
        <f t="shared" si="76"/>
        <v>1718.1263619282599</v>
      </c>
      <c r="AV59" s="204">
        <f t="shared" si="76"/>
        <v>1763.993356054641</v>
      </c>
      <c r="AW59" s="204">
        <f t="shared" si="76"/>
        <v>1809.8603501810217</v>
      </c>
      <c r="AX59" s="204">
        <f t="shared" si="76"/>
        <v>1855.7273443074027</v>
      </c>
      <c r="AY59" s="204">
        <f t="shared" si="76"/>
        <v>1901.5943384337836</v>
      </c>
      <c r="AZ59" s="204">
        <f t="shared" si="76"/>
        <v>1947.4613325601645</v>
      </c>
      <c r="BA59" s="204">
        <f t="shared" si="76"/>
        <v>1993.3283266865453</v>
      </c>
      <c r="BB59" s="204">
        <f t="shared" si="76"/>
        <v>2039.1953208129262</v>
      </c>
      <c r="BC59" s="204">
        <f t="shared" si="76"/>
        <v>2085.0623149393068</v>
      </c>
      <c r="BD59" s="204">
        <f t="shared" si="76"/>
        <v>2130.9293090656879</v>
      </c>
      <c r="BE59" s="204">
        <f t="shared" si="76"/>
        <v>2176.796303192069</v>
      </c>
      <c r="BF59" s="204">
        <f t="shared" si="76"/>
        <v>2222.6632973184496</v>
      </c>
      <c r="BG59" s="204">
        <f t="shared" si="76"/>
        <v>2268.5302914448307</v>
      </c>
      <c r="BH59" s="204">
        <f t="shared" si="76"/>
        <v>2314.3972855712118</v>
      </c>
      <c r="BI59" s="204">
        <f t="shared" si="76"/>
        <v>2360.2642796975924</v>
      </c>
      <c r="BJ59" s="204">
        <f t="shared" si="76"/>
        <v>2406.1312738239731</v>
      </c>
      <c r="BK59" s="204">
        <f t="shared" si="76"/>
        <v>2451.9982679503541</v>
      </c>
      <c r="BL59" s="204">
        <f t="shared" si="76"/>
        <v>2497.8652620767352</v>
      </c>
      <c r="BM59" s="204">
        <f t="shared" si="76"/>
        <v>2543.7322562031159</v>
      </c>
      <c r="BN59" s="204">
        <f t="shared" si="76"/>
        <v>2589.5992503294965</v>
      </c>
      <c r="BO59" s="204">
        <f t="shared" si="76"/>
        <v>2635.4662444558776</v>
      </c>
      <c r="BP59" s="204">
        <f t="shared" si="76"/>
        <v>2681.3332385822587</v>
      </c>
      <c r="BQ59" s="204">
        <f t="shared" si="76"/>
        <v>2698.9814970101297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2688.4110197394912</v>
      </c>
      <c r="BS59" s="204">
        <f t="shared" si="77"/>
        <v>2677.8405424688526</v>
      </c>
      <c r="BT59" s="204">
        <f t="shared" si="77"/>
        <v>2667.2700651982145</v>
      </c>
      <c r="BU59" s="204">
        <f t="shared" si="77"/>
        <v>2656.699587927576</v>
      </c>
      <c r="BV59" s="204">
        <f t="shared" si="77"/>
        <v>2646.1291106569374</v>
      </c>
      <c r="BW59" s="204">
        <f t="shared" si="77"/>
        <v>2635.5586333862989</v>
      </c>
      <c r="BX59" s="204">
        <f t="shared" si="77"/>
        <v>2624.9881561156608</v>
      </c>
      <c r="BY59" s="204">
        <f t="shared" si="77"/>
        <v>2614.4176788450222</v>
      </c>
      <c r="BZ59" s="204">
        <f t="shared" si="77"/>
        <v>2603.8472015743837</v>
      </c>
      <c r="CA59" s="204">
        <f t="shared" si="77"/>
        <v>2593.2767243037451</v>
      </c>
      <c r="CB59" s="204">
        <f t="shared" si="77"/>
        <v>2582.7062470331066</v>
      </c>
      <c r="CC59" s="204">
        <f t="shared" si="77"/>
        <v>2572.135769762468</v>
      </c>
      <c r="CD59" s="204">
        <f t="shared" si="77"/>
        <v>2561.56529249183</v>
      </c>
      <c r="CE59" s="204">
        <f t="shared" si="77"/>
        <v>2550.9948152211914</v>
      </c>
      <c r="CF59" s="204">
        <f t="shared" si="77"/>
        <v>2540.4243379505529</v>
      </c>
      <c r="CG59" s="204">
        <f t="shared" si="77"/>
        <v>2529.8538606799143</v>
      </c>
      <c r="CH59" s="204">
        <f t="shared" si="77"/>
        <v>2519.2833834092762</v>
      </c>
      <c r="CI59" s="204">
        <f t="shared" si="77"/>
        <v>2508.7129061386377</v>
      </c>
      <c r="CJ59" s="204">
        <f t="shared" si="77"/>
        <v>2498.1424288679991</v>
      </c>
      <c r="CK59" s="204">
        <f t="shared" si="77"/>
        <v>2462.9797280075645</v>
      </c>
      <c r="CL59" s="204">
        <f t="shared" si="77"/>
        <v>2403.2248035573339</v>
      </c>
      <c r="CM59" s="204">
        <f t="shared" si="77"/>
        <v>2343.4698791071032</v>
      </c>
      <c r="CN59" s="204">
        <f t="shared" si="77"/>
        <v>2283.714954656873</v>
      </c>
      <c r="CO59" s="204">
        <f t="shared" si="77"/>
        <v>2223.9600302066424</v>
      </c>
      <c r="CP59" s="204">
        <f t="shared" si="77"/>
        <v>2164.2051057564117</v>
      </c>
      <c r="CQ59" s="204">
        <f t="shared" si="77"/>
        <v>2104.4501813061811</v>
      </c>
      <c r="CR59" s="204">
        <f t="shared" si="77"/>
        <v>2044.6952568559504</v>
      </c>
      <c r="CS59" s="204">
        <f t="shared" si="77"/>
        <v>1984.94033240572</v>
      </c>
      <c r="CT59" s="204">
        <f t="shared" si="77"/>
        <v>1925.1854079554894</v>
      </c>
      <c r="CU59" s="204">
        <f t="shared" si="77"/>
        <v>1865.430483505259</v>
      </c>
      <c r="CV59" s="204">
        <f t="shared" si="77"/>
        <v>1805.6755590550283</v>
      </c>
      <c r="CW59" s="204">
        <f t="shared" si="77"/>
        <v>1745.9206346047977</v>
      </c>
      <c r="CX59" s="204">
        <f t="shared" si="77"/>
        <v>1852.2806346047978</v>
      </c>
      <c r="CY59" s="204">
        <f t="shared" si="77"/>
        <v>1958.6406346047979</v>
      </c>
      <c r="CZ59" s="204">
        <f t="shared" si="77"/>
        <v>2065.0006346047981</v>
      </c>
      <c r="DA59" s="204">
        <f t="shared" si="77"/>
        <v>2171.3606346047982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44.266666666666659</v>
      </c>
      <c r="AG60" s="204">
        <f t="shared" si="78"/>
        <v>88.533333333333317</v>
      </c>
      <c r="AH60" s="204">
        <f t="shared" si="78"/>
        <v>132.79999999999998</v>
      </c>
      <c r="AI60" s="204">
        <f t="shared" si="78"/>
        <v>177.06666666666663</v>
      </c>
      <c r="AJ60" s="204">
        <f t="shared" si="78"/>
        <v>221.33333333333329</v>
      </c>
      <c r="AK60" s="204">
        <f t="shared" si="78"/>
        <v>265.59999999999997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309.86666666666662</v>
      </c>
      <c r="AM60" s="204">
        <f t="shared" si="79"/>
        <v>354.13333333333327</v>
      </c>
      <c r="AN60" s="204">
        <f t="shared" si="79"/>
        <v>398.39999999999992</v>
      </c>
      <c r="AO60" s="204">
        <f t="shared" si="79"/>
        <v>442.66666666666657</v>
      </c>
      <c r="AP60" s="204">
        <f t="shared" si="79"/>
        <v>486.93333333333322</v>
      </c>
      <c r="AQ60" s="204">
        <f t="shared" si="79"/>
        <v>531.19999999999993</v>
      </c>
      <c r="AR60" s="204">
        <f t="shared" si="79"/>
        <v>575.46666666666658</v>
      </c>
      <c r="AS60" s="204">
        <f t="shared" si="79"/>
        <v>619.73333333333323</v>
      </c>
      <c r="AT60" s="204">
        <f t="shared" si="79"/>
        <v>663.99999999999989</v>
      </c>
      <c r="AU60" s="204">
        <f t="shared" si="79"/>
        <v>708.26666666666654</v>
      </c>
      <c r="AV60" s="204">
        <f t="shared" si="79"/>
        <v>752.53333333333319</v>
      </c>
      <c r="AW60" s="204">
        <f t="shared" si="79"/>
        <v>796.79999999999984</v>
      </c>
      <c r="AX60" s="204">
        <f t="shared" si="79"/>
        <v>841.06666666666649</v>
      </c>
      <c r="AY60" s="204">
        <f t="shared" si="79"/>
        <v>885.33333333333314</v>
      </c>
      <c r="AZ60" s="204">
        <f t="shared" si="79"/>
        <v>929.5999999999998</v>
      </c>
      <c r="BA60" s="204">
        <f t="shared" si="79"/>
        <v>973.86666666666645</v>
      </c>
      <c r="BB60" s="204">
        <f t="shared" si="79"/>
        <v>1018.1333333333331</v>
      </c>
      <c r="BC60" s="204">
        <f t="shared" si="79"/>
        <v>1062.3999999999999</v>
      </c>
      <c r="BD60" s="204">
        <f t="shared" si="79"/>
        <v>1106.6666666666665</v>
      </c>
      <c r="BE60" s="204">
        <f t="shared" si="79"/>
        <v>1150.9333333333332</v>
      </c>
      <c r="BF60" s="204">
        <f t="shared" si="79"/>
        <v>1195.1999999999998</v>
      </c>
      <c r="BG60" s="204">
        <f t="shared" si="79"/>
        <v>1239.4666666666665</v>
      </c>
      <c r="BH60" s="204">
        <f t="shared" si="79"/>
        <v>1283.7333333333331</v>
      </c>
      <c r="BI60" s="204">
        <f t="shared" si="79"/>
        <v>1327.9999999999998</v>
      </c>
      <c r="BJ60" s="204">
        <f t="shared" si="79"/>
        <v>1372.2666666666664</v>
      </c>
      <c r="BK60" s="204">
        <f t="shared" si="79"/>
        <v>1416.5333333333331</v>
      </c>
      <c r="BL60" s="204">
        <f t="shared" si="79"/>
        <v>1460.7999999999997</v>
      </c>
      <c r="BM60" s="204">
        <f t="shared" si="79"/>
        <v>1505.0666666666664</v>
      </c>
      <c r="BN60" s="204">
        <f t="shared" si="79"/>
        <v>1549.333333333333</v>
      </c>
      <c r="BO60" s="204">
        <f t="shared" si="79"/>
        <v>1593.5999999999997</v>
      </c>
      <c r="BP60" s="204">
        <f t="shared" si="79"/>
        <v>1637.8666666666663</v>
      </c>
      <c r="BQ60" s="204">
        <f t="shared" si="79"/>
        <v>2251.3571428571427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3434.0714285714284</v>
      </c>
      <c r="BS60" s="204">
        <f t="shared" si="80"/>
        <v>4616.7857142857147</v>
      </c>
      <c r="BT60" s="204">
        <f t="shared" si="80"/>
        <v>5799.5</v>
      </c>
      <c r="BU60" s="204">
        <f t="shared" si="80"/>
        <v>6982.2142857142862</v>
      </c>
      <c r="BV60" s="204">
        <f t="shared" si="80"/>
        <v>8164.9285714285716</v>
      </c>
      <c r="BW60" s="204">
        <f t="shared" si="80"/>
        <v>9347.6428571428569</v>
      </c>
      <c r="BX60" s="204">
        <f t="shared" si="80"/>
        <v>10530.357142857143</v>
      </c>
      <c r="BY60" s="204">
        <f t="shared" si="80"/>
        <v>11713.071428571429</v>
      </c>
      <c r="BZ60" s="204">
        <f t="shared" si="80"/>
        <v>12895.785714285716</v>
      </c>
      <c r="CA60" s="204">
        <f t="shared" si="80"/>
        <v>14078.5</v>
      </c>
      <c r="CB60" s="204">
        <f t="shared" si="80"/>
        <v>15261.214285714286</v>
      </c>
      <c r="CC60" s="204">
        <f t="shared" si="80"/>
        <v>16443.928571428572</v>
      </c>
      <c r="CD60" s="204">
        <f t="shared" si="80"/>
        <v>17626.642857142859</v>
      </c>
      <c r="CE60" s="204">
        <f t="shared" si="80"/>
        <v>18809.357142857145</v>
      </c>
      <c r="CF60" s="204">
        <f t="shared" si="80"/>
        <v>19992.071428571431</v>
      </c>
      <c r="CG60" s="204">
        <f t="shared" si="80"/>
        <v>21174.785714285714</v>
      </c>
      <c r="CH60" s="204">
        <f t="shared" si="80"/>
        <v>22357.5</v>
      </c>
      <c r="CI60" s="204">
        <f t="shared" si="80"/>
        <v>23540.214285714286</v>
      </c>
      <c r="CJ60" s="204">
        <f t="shared" si="80"/>
        <v>24722.928571428572</v>
      </c>
      <c r="CK60" s="204">
        <f t="shared" si="80"/>
        <v>24702.994285714285</v>
      </c>
      <c r="CL60" s="204">
        <f t="shared" si="80"/>
        <v>23480.411428571428</v>
      </c>
      <c r="CM60" s="204">
        <f t="shared" si="80"/>
        <v>22257.82857142857</v>
      </c>
      <c r="CN60" s="204">
        <f t="shared" si="80"/>
        <v>21035.245714285713</v>
      </c>
      <c r="CO60" s="204">
        <f t="shared" si="80"/>
        <v>19812.662857142856</v>
      </c>
      <c r="CP60" s="204">
        <f t="shared" si="80"/>
        <v>18590.079999999998</v>
      </c>
      <c r="CQ60" s="204">
        <f t="shared" si="80"/>
        <v>17367.497142857144</v>
      </c>
      <c r="CR60" s="204">
        <f t="shared" si="80"/>
        <v>16144.914285714285</v>
      </c>
      <c r="CS60" s="204">
        <f t="shared" si="80"/>
        <v>14922.331428571428</v>
      </c>
      <c r="CT60" s="204">
        <f t="shared" si="80"/>
        <v>13699.74857142857</v>
      </c>
      <c r="CU60" s="204">
        <f t="shared" si="80"/>
        <v>12477.165714285713</v>
      </c>
      <c r="CV60" s="204">
        <f t="shared" si="80"/>
        <v>11254.582857142856</v>
      </c>
      <c r="CW60" s="204">
        <f t="shared" si="80"/>
        <v>10032</v>
      </c>
      <c r="CX60" s="204">
        <f t="shared" si="80"/>
        <v>10756.86</v>
      </c>
      <c r="CY60" s="204">
        <f t="shared" si="80"/>
        <v>11481.720000000001</v>
      </c>
      <c r="CZ60" s="204">
        <f t="shared" si="80"/>
        <v>12206.58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12931.44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119.18500810595445</v>
      </c>
      <c r="G61" s="204">
        <f t="shared" si="81"/>
        <v>119.18500810595445</v>
      </c>
      <c r="H61" s="204">
        <f t="shared" si="81"/>
        <v>119.18500810595445</v>
      </c>
      <c r="I61" s="204">
        <f t="shared" si="81"/>
        <v>119.18500810595445</v>
      </c>
      <c r="J61" s="204">
        <f t="shared" si="81"/>
        <v>119.18500810595445</v>
      </c>
      <c r="K61" s="204">
        <f t="shared" si="81"/>
        <v>119.18500810595445</v>
      </c>
      <c r="L61" s="204">
        <f t="shared" si="81"/>
        <v>119.18500810595445</v>
      </c>
      <c r="M61" s="204">
        <f t="shared" si="81"/>
        <v>119.18500810595445</v>
      </c>
      <c r="N61" s="204">
        <f t="shared" si="81"/>
        <v>119.18500810595445</v>
      </c>
      <c r="O61" s="204">
        <f t="shared" si="81"/>
        <v>119.18500810595445</v>
      </c>
      <c r="P61" s="204">
        <f t="shared" si="81"/>
        <v>119.18500810595445</v>
      </c>
      <c r="Q61" s="204">
        <f t="shared" si="81"/>
        <v>119.18500810595445</v>
      </c>
      <c r="R61" s="204">
        <f t="shared" si="81"/>
        <v>119.18500810595445</v>
      </c>
      <c r="S61" s="204">
        <f t="shared" si="81"/>
        <v>119.18500810595445</v>
      </c>
      <c r="T61" s="204">
        <f t="shared" si="81"/>
        <v>119.18500810595445</v>
      </c>
      <c r="U61" s="204">
        <f t="shared" si="81"/>
        <v>119.18500810595445</v>
      </c>
      <c r="V61" s="204">
        <f t="shared" si="81"/>
        <v>119.18500810595445</v>
      </c>
      <c r="W61" s="204">
        <f t="shared" si="81"/>
        <v>119.18500810595445</v>
      </c>
      <c r="X61" s="204">
        <f t="shared" si="81"/>
        <v>119.18500810595445</v>
      </c>
      <c r="Y61" s="204">
        <f t="shared" si="81"/>
        <v>119.18500810595445</v>
      </c>
      <c r="Z61" s="204">
        <f t="shared" si="81"/>
        <v>119.18500810595445</v>
      </c>
      <c r="AA61" s="204">
        <f t="shared" si="81"/>
        <v>119.18500810595445</v>
      </c>
      <c r="AB61" s="204">
        <f t="shared" si="81"/>
        <v>119.18500810595445</v>
      </c>
      <c r="AC61" s="204">
        <f t="shared" si="81"/>
        <v>119.18500810595445</v>
      </c>
      <c r="AD61" s="204">
        <f t="shared" si="81"/>
        <v>119.18500810595445</v>
      </c>
      <c r="AE61" s="204">
        <f t="shared" si="81"/>
        <v>119.18500810595445</v>
      </c>
      <c r="AF61" s="204">
        <f t="shared" si="81"/>
        <v>131.21835416317035</v>
      </c>
      <c r="AG61" s="204">
        <f t="shared" si="81"/>
        <v>143.25170022038625</v>
      </c>
      <c r="AH61" s="204">
        <f t="shared" si="81"/>
        <v>155.28504627760216</v>
      </c>
      <c r="AI61" s="204">
        <f t="shared" si="81"/>
        <v>167.31839233481804</v>
      </c>
      <c r="AJ61" s="204">
        <f t="shared" si="81"/>
        <v>179.35173839203395</v>
      </c>
      <c r="AK61" s="204">
        <f t="shared" si="81"/>
        <v>191.38508444924986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203.41843050646577</v>
      </c>
      <c r="AM61" s="204">
        <f t="shared" si="82"/>
        <v>215.45177656368168</v>
      </c>
      <c r="AN61" s="204">
        <f t="shared" si="82"/>
        <v>227.48512262089758</v>
      </c>
      <c r="AO61" s="204">
        <f t="shared" si="82"/>
        <v>239.51846867811346</v>
      </c>
      <c r="AP61" s="204">
        <f t="shared" si="82"/>
        <v>251.55181473532934</v>
      </c>
      <c r="AQ61" s="204">
        <f t="shared" si="82"/>
        <v>263.58516079254525</v>
      </c>
      <c r="AR61" s="204">
        <f t="shared" si="82"/>
        <v>275.61850684976116</v>
      </c>
      <c r="AS61" s="204">
        <f t="shared" si="82"/>
        <v>287.65185290697707</v>
      </c>
      <c r="AT61" s="204">
        <f t="shared" si="82"/>
        <v>299.68519896419298</v>
      </c>
      <c r="AU61" s="204">
        <f t="shared" si="82"/>
        <v>311.71854502140889</v>
      </c>
      <c r="AV61" s="204">
        <f t="shared" si="82"/>
        <v>323.75189107862479</v>
      </c>
      <c r="AW61" s="204">
        <f t="shared" si="82"/>
        <v>335.7852371358407</v>
      </c>
      <c r="AX61" s="204">
        <f t="shared" si="82"/>
        <v>347.81858319305655</v>
      </c>
      <c r="AY61" s="204">
        <f t="shared" si="82"/>
        <v>359.85192925027246</v>
      </c>
      <c r="AZ61" s="204">
        <f t="shared" si="82"/>
        <v>371.88527530748837</v>
      </c>
      <c r="BA61" s="204">
        <f t="shared" si="82"/>
        <v>383.91862136470428</v>
      </c>
      <c r="BB61" s="204">
        <f t="shared" si="82"/>
        <v>395.95196742192019</v>
      </c>
      <c r="BC61" s="204">
        <f t="shared" si="82"/>
        <v>407.9853134791361</v>
      </c>
      <c r="BD61" s="204">
        <f t="shared" si="82"/>
        <v>420.018659536352</v>
      </c>
      <c r="BE61" s="204">
        <f t="shared" si="82"/>
        <v>432.05200559356791</v>
      </c>
      <c r="BF61" s="204">
        <f t="shared" si="82"/>
        <v>444.08535165078382</v>
      </c>
      <c r="BG61" s="204">
        <f t="shared" si="82"/>
        <v>456.11869770799967</v>
      </c>
      <c r="BH61" s="204">
        <f t="shared" si="82"/>
        <v>468.15204376521558</v>
      </c>
      <c r="BI61" s="204">
        <f t="shared" si="82"/>
        <v>480.18538982243149</v>
      </c>
      <c r="BJ61" s="204">
        <f t="shared" si="82"/>
        <v>492.2187358796474</v>
      </c>
      <c r="BK61" s="204">
        <f t="shared" si="82"/>
        <v>504.25208193686331</v>
      </c>
      <c r="BL61" s="204">
        <f t="shared" si="82"/>
        <v>516.28542799407921</v>
      </c>
      <c r="BM61" s="204">
        <f t="shared" si="82"/>
        <v>528.31877405129512</v>
      </c>
      <c r="BN61" s="204">
        <f t="shared" si="82"/>
        <v>540.35212010851103</v>
      </c>
      <c r="BO61" s="204">
        <f t="shared" si="82"/>
        <v>552.38546616572694</v>
      </c>
      <c r="BP61" s="204">
        <f t="shared" si="82"/>
        <v>564.41881222294273</v>
      </c>
      <c r="BQ61" s="204">
        <f t="shared" si="82"/>
        <v>597.58370179857786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651.88013489263221</v>
      </c>
      <c r="BS61" s="204">
        <f t="shared" si="83"/>
        <v>706.17656798668656</v>
      </c>
      <c r="BT61" s="204">
        <f t="shared" si="83"/>
        <v>760.47300108074091</v>
      </c>
      <c r="BU61" s="204">
        <f t="shared" si="83"/>
        <v>814.76943417479526</v>
      </c>
      <c r="BV61" s="204">
        <f t="shared" si="83"/>
        <v>869.06586726884962</v>
      </c>
      <c r="BW61" s="204">
        <f t="shared" si="83"/>
        <v>923.36230036290385</v>
      </c>
      <c r="BX61" s="204">
        <f t="shared" si="83"/>
        <v>977.6587334569582</v>
      </c>
      <c r="BY61" s="204">
        <f t="shared" si="83"/>
        <v>1031.9551665510126</v>
      </c>
      <c r="BZ61" s="204">
        <f t="shared" si="83"/>
        <v>1086.251599645067</v>
      </c>
      <c r="CA61" s="204">
        <f t="shared" si="83"/>
        <v>1140.5480327391213</v>
      </c>
      <c r="CB61" s="204">
        <f t="shared" si="83"/>
        <v>1194.8444658331755</v>
      </c>
      <c r="CC61" s="204">
        <f t="shared" si="83"/>
        <v>1249.14089892723</v>
      </c>
      <c r="CD61" s="204">
        <f t="shared" si="83"/>
        <v>1303.4373320212842</v>
      </c>
      <c r="CE61" s="204">
        <f t="shared" si="83"/>
        <v>1357.7337651153384</v>
      </c>
      <c r="CF61" s="204">
        <f t="shared" si="83"/>
        <v>1412.0301982093929</v>
      </c>
      <c r="CG61" s="204">
        <f t="shared" si="83"/>
        <v>1466.3266313034471</v>
      </c>
      <c r="CH61" s="204">
        <f t="shared" si="83"/>
        <v>1520.6230643975014</v>
      </c>
      <c r="CI61" s="204">
        <f t="shared" si="83"/>
        <v>1574.9194974915558</v>
      </c>
      <c r="CJ61" s="204">
        <f t="shared" si="83"/>
        <v>1629.2159305856101</v>
      </c>
      <c r="CK61" s="204">
        <f t="shared" si="83"/>
        <v>1671.3976661183044</v>
      </c>
      <c r="CL61" s="204">
        <f t="shared" si="83"/>
        <v>1701.4647040896384</v>
      </c>
      <c r="CM61" s="204">
        <f t="shared" si="83"/>
        <v>1731.5317420609724</v>
      </c>
      <c r="CN61" s="204">
        <f t="shared" si="83"/>
        <v>1761.5987800323064</v>
      </c>
      <c r="CO61" s="204">
        <f t="shared" si="83"/>
        <v>1791.6658180036404</v>
      </c>
      <c r="CP61" s="204">
        <f t="shared" si="83"/>
        <v>1821.7328559749747</v>
      </c>
      <c r="CQ61" s="204">
        <f t="shared" si="83"/>
        <v>1851.7998939463087</v>
      </c>
      <c r="CR61" s="204">
        <f t="shared" si="83"/>
        <v>1881.8669319176427</v>
      </c>
      <c r="CS61" s="204">
        <f t="shared" si="83"/>
        <v>1911.9339698889767</v>
      </c>
      <c r="CT61" s="204">
        <f t="shared" si="83"/>
        <v>1942.0010078603109</v>
      </c>
      <c r="CU61" s="204">
        <f t="shared" si="83"/>
        <v>1972.0680458316449</v>
      </c>
      <c r="CV61" s="204">
        <f t="shared" si="83"/>
        <v>2002.1350838029789</v>
      </c>
      <c r="CW61" s="204">
        <f t="shared" si="83"/>
        <v>2032.2021217743129</v>
      </c>
      <c r="CX61" s="204">
        <f t="shared" si="83"/>
        <v>2040.6331217743129</v>
      </c>
      <c r="CY61" s="204">
        <f t="shared" si="83"/>
        <v>2049.0641217743128</v>
      </c>
      <c r="CZ61" s="204">
        <f t="shared" si="83"/>
        <v>2057.4951217743128</v>
      </c>
      <c r="DA61" s="204">
        <f t="shared" si="83"/>
        <v>2065.9261217743128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1285.7142857142858</v>
      </c>
      <c r="G63" s="204">
        <f t="shared" si="87"/>
        <v>1285.7142857142858</v>
      </c>
      <c r="H63" s="204">
        <f t="shared" si="87"/>
        <v>1285.7142857142858</v>
      </c>
      <c r="I63" s="204">
        <f t="shared" si="87"/>
        <v>1285.7142857142858</v>
      </c>
      <c r="J63" s="204">
        <f t="shared" si="87"/>
        <v>1285.7142857142858</v>
      </c>
      <c r="K63" s="204">
        <f t="shared" si="87"/>
        <v>1285.7142857142858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1285.7142857142858</v>
      </c>
      <c r="M63" s="204">
        <f t="shared" si="87"/>
        <v>1285.7142857142858</v>
      </c>
      <c r="N63" s="204">
        <f t="shared" si="87"/>
        <v>1285.7142857142858</v>
      </c>
      <c r="O63" s="204">
        <f t="shared" si="87"/>
        <v>1285.7142857142858</v>
      </c>
      <c r="P63" s="204">
        <f t="shared" si="87"/>
        <v>1285.7142857142858</v>
      </c>
      <c r="Q63" s="204">
        <f t="shared" si="87"/>
        <v>1285.7142857142858</v>
      </c>
      <c r="R63" s="204">
        <f t="shared" si="87"/>
        <v>1285.7142857142858</v>
      </c>
      <c r="S63" s="204">
        <f t="shared" si="87"/>
        <v>1285.7142857142858</v>
      </c>
      <c r="T63" s="204">
        <f t="shared" si="87"/>
        <v>1285.7142857142858</v>
      </c>
      <c r="U63" s="204">
        <f t="shared" si="87"/>
        <v>1285.7142857142858</v>
      </c>
      <c r="V63" s="204">
        <f t="shared" si="87"/>
        <v>1285.7142857142858</v>
      </c>
      <c r="W63" s="204">
        <f t="shared" si="87"/>
        <v>1285.7142857142858</v>
      </c>
      <c r="X63" s="204">
        <f t="shared" si="87"/>
        <v>1285.7142857142858</v>
      </c>
      <c r="Y63" s="204">
        <f t="shared" si="87"/>
        <v>1285.7142857142858</v>
      </c>
      <c r="Z63" s="204">
        <f t="shared" si="87"/>
        <v>1285.7142857142858</v>
      </c>
      <c r="AA63" s="204">
        <f t="shared" si="87"/>
        <v>1285.7142857142858</v>
      </c>
      <c r="AB63" s="204">
        <f t="shared" si="87"/>
        <v>1285.7142857142858</v>
      </c>
      <c r="AC63" s="204">
        <f t="shared" si="87"/>
        <v>1285.7142857142858</v>
      </c>
      <c r="AD63" s="204">
        <f t="shared" si="87"/>
        <v>1285.7142857142858</v>
      </c>
      <c r="AE63" s="204">
        <f t="shared" si="87"/>
        <v>1285.7142857142858</v>
      </c>
      <c r="AF63" s="204">
        <f t="shared" si="87"/>
        <v>1511.4285714285716</v>
      </c>
      <c r="AG63" s="204">
        <f t="shared" si="87"/>
        <v>1737.1428571428571</v>
      </c>
      <c r="AH63" s="204">
        <f t="shared" si="87"/>
        <v>1962.8571428571429</v>
      </c>
      <c r="AI63" s="204">
        <f t="shared" si="87"/>
        <v>2188.5714285714284</v>
      </c>
      <c r="AJ63" s="204">
        <f t="shared" si="87"/>
        <v>2414.2857142857142</v>
      </c>
      <c r="AK63" s="204">
        <f t="shared" si="87"/>
        <v>2640</v>
      </c>
      <c r="AL63" s="204">
        <f t="shared" si="87"/>
        <v>2865.7142857142853</v>
      </c>
      <c r="AM63" s="204">
        <f t="shared" si="87"/>
        <v>3091.4285714285716</v>
      </c>
      <c r="AN63" s="204">
        <f t="shared" si="87"/>
        <v>3317.1428571428569</v>
      </c>
      <c r="AO63" s="204">
        <f t="shared" si="87"/>
        <v>3542.8571428571427</v>
      </c>
      <c r="AP63" s="204">
        <f t="shared" si="87"/>
        <v>3768.5714285714284</v>
      </c>
      <c r="AQ63" s="204">
        <f t="shared" si="87"/>
        <v>3994.2857142857142</v>
      </c>
      <c r="AR63" s="204">
        <f t="shared" si="87"/>
        <v>4220</v>
      </c>
      <c r="AS63" s="204">
        <f t="shared" si="87"/>
        <v>4445.7142857142853</v>
      </c>
      <c r="AT63" s="204">
        <f t="shared" si="87"/>
        <v>4671.4285714285706</v>
      </c>
      <c r="AU63" s="204">
        <f t="shared" si="87"/>
        <v>4897.1428571428569</v>
      </c>
      <c r="AV63" s="204">
        <f t="shared" si="87"/>
        <v>5122.8571428571431</v>
      </c>
      <c r="AW63" s="204">
        <f t="shared" si="87"/>
        <v>5348.5714285714284</v>
      </c>
      <c r="AX63" s="204">
        <f t="shared" si="87"/>
        <v>5574.2857142857138</v>
      </c>
      <c r="AY63" s="204">
        <f t="shared" si="87"/>
        <v>5800</v>
      </c>
      <c r="AZ63" s="204">
        <f t="shared" si="87"/>
        <v>6025.7142857142862</v>
      </c>
      <c r="BA63" s="204">
        <f t="shared" si="87"/>
        <v>6251.4285714285706</v>
      </c>
      <c r="BB63" s="204">
        <f t="shared" si="87"/>
        <v>6477.1428571428569</v>
      </c>
      <c r="BC63" s="204">
        <f t="shared" si="87"/>
        <v>6702.8571428571431</v>
      </c>
      <c r="BD63" s="204">
        <f t="shared" si="87"/>
        <v>6928.5714285714275</v>
      </c>
      <c r="BE63" s="204">
        <f t="shared" si="87"/>
        <v>7154.2857142857138</v>
      </c>
      <c r="BF63" s="204">
        <f t="shared" si="87"/>
        <v>7380</v>
      </c>
      <c r="BG63" s="204">
        <f t="shared" si="87"/>
        <v>7605.7142857142844</v>
      </c>
      <c r="BH63" s="204">
        <f t="shared" si="87"/>
        <v>7831.4285714285706</v>
      </c>
      <c r="BI63" s="204">
        <f t="shared" si="87"/>
        <v>8057.1428571428569</v>
      </c>
      <c r="BJ63" s="204">
        <f t="shared" si="87"/>
        <v>8282.8571428571431</v>
      </c>
      <c r="BK63" s="204">
        <f t="shared" si="87"/>
        <v>8508.5714285714275</v>
      </c>
      <c r="BL63" s="204">
        <f t="shared" si="87"/>
        <v>8734.2857142857138</v>
      </c>
      <c r="BM63" s="204">
        <f t="shared" si="87"/>
        <v>8960</v>
      </c>
      <c r="BN63" s="204">
        <f t="shared" si="87"/>
        <v>9185.7142857142844</v>
      </c>
      <c r="BO63" s="204">
        <f t="shared" si="87"/>
        <v>9411.4285714285706</v>
      </c>
      <c r="BP63" s="204">
        <f t="shared" si="87"/>
        <v>9637.1428571428569</v>
      </c>
      <c r="BQ63" s="204">
        <f t="shared" si="87"/>
        <v>10217.678571428571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11153.035714285714</v>
      </c>
      <c r="BS63" s="204">
        <f t="shared" si="89"/>
        <v>12088.392857142857</v>
      </c>
      <c r="BT63" s="204">
        <f t="shared" si="89"/>
        <v>13023.75</v>
      </c>
      <c r="BU63" s="204">
        <f t="shared" si="89"/>
        <v>13959.107142857141</v>
      </c>
      <c r="BV63" s="204">
        <f t="shared" si="89"/>
        <v>14894.464285714284</v>
      </c>
      <c r="BW63" s="204">
        <f t="shared" si="89"/>
        <v>15829.821428571428</v>
      </c>
      <c r="BX63" s="204">
        <f t="shared" si="89"/>
        <v>16765.178571428569</v>
      </c>
      <c r="BY63" s="204">
        <f t="shared" si="89"/>
        <v>17700.53571428571</v>
      </c>
      <c r="BZ63" s="204">
        <f t="shared" si="89"/>
        <v>18635.892857142855</v>
      </c>
      <c r="CA63" s="204">
        <f t="shared" si="89"/>
        <v>19571.249999999996</v>
      </c>
      <c r="CB63" s="204">
        <f t="shared" si="89"/>
        <v>20506.607142857138</v>
      </c>
      <c r="CC63" s="204">
        <f t="shared" si="89"/>
        <v>21441.964285714283</v>
      </c>
      <c r="CD63" s="204">
        <f t="shared" si="89"/>
        <v>22377.321428571424</v>
      </c>
      <c r="CE63" s="204">
        <f t="shared" si="89"/>
        <v>23312.678571428565</v>
      </c>
      <c r="CF63" s="204">
        <f t="shared" si="89"/>
        <v>24248.03571428571</v>
      </c>
      <c r="CG63" s="204">
        <f t="shared" si="89"/>
        <v>25183.392857142851</v>
      </c>
      <c r="CH63" s="204">
        <f t="shared" si="89"/>
        <v>26118.749999999993</v>
      </c>
      <c r="CI63" s="204">
        <f t="shared" si="89"/>
        <v>27054.107142857138</v>
      </c>
      <c r="CJ63" s="204">
        <f t="shared" si="89"/>
        <v>27989.464285714279</v>
      </c>
      <c r="CK63" s="204">
        <f t="shared" si="89"/>
        <v>28628.857142857138</v>
      </c>
      <c r="CL63" s="204">
        <f t="shared" si="89"/>
        <v>28972.28571428571</v>
      </c>
      <c r="CM63" s="204">
        <f t="shared" si="89"/>
        <v>29315.714285714283</v>
      </c>
      <c r="CN63" s="204">
        <f t="shared" si="89"/>
        <v>29659.142857142851</v>
      </c>
      <c r="CO63" s="204">
        <f t="shared" si="89"/>
        <v>30002.571428571424</v>
      </c>
      <c r="CP63" s="204">
        <f t="shared" si="89"/>
        <v>30345.999999999996</v>
      </c>
      <c r="CQ63" s="204">
        <f t="shared" si="89"/>
        <v>30689.428571428569</v>
      </c>
      <c r="CR63" s="204">
        <f t="shared" si="89"/>
        <v>31032.857142857141</v>
      </c>
      <c r="CS63" s="204">
        <f t="shared" si="89"/>
        <v>31376.285714285714</v>
      </c>
      <c r="CT63" s="204">
        <f t="shared" si="89"/>
        <v>31719.714285714283</v>
      </c>
      <c r="CU63" s="204">
        <f t="shared" si="89"/>
        <v>32063.142857142855</v>
      </c>
      <c r="CV63" s="204">
        <f t="shared" si="89"/>
        <v>32406.571428571428</v>
      </c>
      <c r="CW63" s="204">
        <f t="shared" si="89"/>
        <v>32750</v>
      </c>
      <c r="CX63" s="204">
        <f t="shared" si="89"/>
        <v>32750</v>
      </c>
      <c r="CY63" s="204">
        <f t="shared" si="89"/>
        <v>32750</v>
      </c>
      <c r="CZ63" s="204">
        <f t="shared" si="89"/>
        <v>32750</v>
      </c>
      <c r="DA63" s="204">
        <f t="shared" si="89"/>
        <v>32750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7428.5714285714284</v>
      </c>
      <c r="G65" s="204">
        <f t="shared" si="92"/>
        <v>7428.5714285714284</v>
      </c>
      <c r="H65" s="204">
        <f t="shared" si="92"/>
        <v>7428.5714285714284</v>
      </c>
      <c r="I65" s="204">
        <f t="shared" si="92"/>
        <v>7428.5714285714284</v>
      </c>
      <c r="J65" s="204">
        <f t="shared" si="92"/>
        <v>7428.5714285714284</v>
      </c>
      <c r="K65" s="204">
        <f t="shared" si="92"/>
        <v>7428.5714285714284</v>
      </c>
      <c r="L65" s="204">
        <f t="shared" si="88"/>
        <v>7428.5714285714284</v>
      </c>
      <c r="M65" s="204">
        <f t="shared" si="92"/>
        <v>7428.5714285714284</v>
      </c>
      <c r="N65" s="204">
        <f t="shared" si="92"/>
        <v>7428.5714285714284</v>
      </c>
      <c r="O65" s="204">
        <f t="shared" si="92"/>
        <v>7428.5714285714284</v>
      </c>
      <c r="P65" s="204">
        <f t="shared" si="92"/>
        <v>7428.5714285714284</v>
      </c>
      <c r="Q65" s="204">
        <f t="shared" si="92"/>
        <v>7428.5714285714284</v>
      </c>
      <c r="R65" s="204">
        <f t="shared" si="92"/>
        <v>7428.5714285714284</v>
      </c>
      <c r="S65" s="204">
        <f t="shared" si="92"/>
        <v>7428.5714285714284</v>
      </c>
      <c r="T65" s="204">
        <f t="shared" si="92"/>
        <v>7428.5714285714284</v>
      </c>
      <c r="U65" s="204">
        <f t="shared" si="92"/>
        <v>7428.5714285714284</v>
      </c>
      <c r="V65" s="204">
        <f t="shared" si="92"/>
        <v>7428.5714285714284</v>
      </c>
      <c r="W65" s="204">
        <f t="shared" si="92"/>
        <v>7428.5714285714284</v>
      </c>
      <c r="X65" s="204">
        <f t="shared" si="92"/>
        <v>7428.5714285714284</v>
      </c>
      <c r="Y65" s="204">
        <f t="shared" si="92"/>
        <v>7428.5714285714284</v>
      </c>
      <c r="Z65" s="204">
        <f t="shared" si="92"/>
        <v>7428.5714285714284</v>
      </c>
      <c r="AA65" s="204">
        <f t="shared" si="92"/>
        <v>7428.5714285714284</v>
      </c>
      <c r="AB65" s="204">
        <f t="shared" si="92"/>
        <v>7428.5714285714284</v>
      </c>
      <c r="AC65" s="204">
        <f t="shared" si="92"/>
        <v>7428.5714285714284</v>
      </c>
      <c r="AD65" s="204">
        <f t="shared" si="92"/>
        <v>7428.5714285714284</v>
      </c>
      <c r="AE65" s="204">
        <f t="shared" si="92"/>
        <v>7428.5714285714284</v>
      </c>
      <c r="AF65" s="204">
        <f t="shared" si="92"/>
        <v>7362.7428571428572</v>
      </c>
      <c r="AG65" s="204">
        <f t="shared" si="92"/>
        <v>7296.9142857142851</v>
      </c>
      <c r="AH65" s="204">
        <f t="shared" si="92"/>
        <v>7231.0857142857139</v>
      </c>
      <c r="AI65" s="204">
        <f t="shared" si="92"/>
        <v>7165.2571428571428</v>
      </c>
      <c r="AJ65" s="204">
        <f t="shared" si="92"/>
        <v>7099.4285714285716</v>
      </c>
      <c r="AK65" s="204">
        <f t="shared" si="92"/>
        <v>7033.6</v>
      </c>
      <c r="AL65" s="204">
        <f t="shared" si="92"/>
        <v>6967.7714285714283</v>
      </c>
      <c r="AM65" s="204">
        <f t="shared" si="92"/>
        <v>6901.9428571428571</v>
      </c>
      <c r="AN65" s="204">
        <f t="shared" si="92"/>
        <v>6836.1142857142859</v>
      </c>
      <c r="AO65" s="204">
        <f t="shared" si="92"/>
        <v>6770.2857142857138</v>
      </c>
      <c r="AP65" s="204">
        <f t="shared" si="92"/>
        <v>6704.4571428571426</v>
      </c>
      <c r="AQ65" s="204">
        <f t="shared" si="92"/>
        <v>6638.6285714285714</v>
      </c>
      <c r="AR65" s="204">
        <f t="shared" si="92"/>
        <v>6572.8</v>
      </c>
      <c r="AS65" s="204">
        <f t="shared" si="92"/>
        <v>6506.971428571429</v>
      </c>
      <c r="AT65" s="204">
        <f t="shared" si="92"/>
        <v>6441.1428571428569</v>
      </c>
      <c r="AU65" s="204">
        <f t="shared" si="92"/>
        <v>6375.3142857142857</v>
      </c>
      <c r="AV65" s="204">
        <f t="shared" si="92"/>
        <v>6309.4857142857145</v>
      </c>
      <c r="AW65" s="204">
        <f t="shared" si="92"/>
        <v>6243.6571428571424</v>
      </c>
      <c r="AX65" s="204">
        <f t="shared" si="92"/>
        <v>6177.8285714285712</v>
      </c>
      <c r="AY65" s="204">
        <f t="shared" si="92"/>
        <v>6112</v>
      </c>
      <c r="AZ65" s="204">
        <f t="shared" si="92"/>
        <v>6046.1714285714288</v>
      </c>
      <c r="BA65" s="204">
        <f t="shared" si="92"/>
        <v>5980.3428571428576</v>
      </c>
      <c r="BB65" s="204">
        <f t="shared" si="92"/>
        <v>5914.5142857142855</v>
      </c>
      <c r="BC65" s="204">
        <f t="shared" si="92"/>
        <v>5848.6857142857143</v>
      </c>
      <c r="BD65" s="204">
        <f t="shared" si="92"/>
        <v>5782.8571428571431</v>
      </c>
      <c r="BE65" s="204">
        <f t="shared" si="92"/>
        <v>5717.028571428571</v>
      </c>
      <c r="BF65" s="204">
        <f t="shared" si="92"/>
        <v>5651.2</v>
      </c>
      <c r="BG65" s="204">
        <f t="shared" si="92"/>
        <v>5585.3714285714286</v>
      </c>
      <c r="BH65" s="204">
        <f t="shared" si="92"/>
        <v>5519.5428571428574</v>
      </c>
      <c r="BI65" s="204">
        <f t="shared" si="92"/>
        <v>5453.7142857142862</v>
      </c>
      <c r="BJ65" s="204">
        <f t="shared" si="92"/>
        <v>5387.8857142857141</v>
      </c>
      <c r="BK65" s="204">
        <f t="shared" si="92"/>
        <v>5322.0571428571429</v>
      </c>
      <c r="BL65" s="204">
        <f t="shared" si="92"/>
        <v>5256.2285714285717</v>
      </c>
      <c r="BM65" s="204">
        <f t="shared" si="92"/>
        <v>5190.3999999999996</v>
      </c>
      <c r="BN65" s="204">
        <f t="shared" si="92"/>
        <v>5124.5714285714284</v>
      </c>
      <c r="BO65" s="204">
        <f t="shared" si="92"/>
        <v>5058.7428571428572</v>
      </c>
      <c r="BP65" s="204">
        <f t="shared" si="92"/>
        <v>4992.9142857142861</v>
      </c>
      <c r="BQ65" s="204">
        <f t="shared" si="92"/>
        <v>5384.5714285714284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6233.7142857142862</v>
      </c>
      <c r="BS65" s="204">
        <f t="shared" si="93"/>
        <v>7082.8571428571431</v>
      </c>
      <c r="BT65" s="204">
        <f t="shared" si="93"/>
        <v>7932</v>
      </c>
      <c r="BU65" s="204">
        <f t="shared" si="93"/>
        <v>8781.1428571428569</v>
      </c>
      <c r="BV65" s="204">
        <f t="shared" si="93"/>
        <v>9630.2857142857138</v>
      </c>
      <c r="BW65" s="204">
        <f t="shared" si="93"/>
        <v>10479.428571428572</v>
      </c>
      <c r="BX65" s="204">
        <f t="shared" si="93"/>
        <v>11328.571428571428</v>
      </c>
      <c r="BY65" s="204">
        <f t="shared" si="93"/>
        <v>12177.714285714286</v>
      </c>
      <c r="BZ65" s="204">
        <f t="shared" si="93"/>
        <v>13026.857142857141</v>
      </c>
      <c r="CA65" s="204">
        <f t="shared" si="93"/>
        <v>13876</v>
      </c>
      <c r="CB65" s="204">
        <f t="shared" si="93"/>
        <v>14725.142857142857</v>
      </c>
      <c r="CC65" s="204">
        <f t="shared" si="93"/>
        <v>15574.285714285714</v>
      </c>
      <c r="CD65" s="204">
        <f t="shared" si="93"/>
        <v>16423.428571428572</v>
      </c>
      <c r="CE65" s="204">
        <f t="shared" si="93"/>
        <v>17272.571428571428</v>
      </c>
      <c r="CF65" s="204">
        <f t="shared" si="93"/>
        <v>18121.714285714283</v>
      </c>
      <c r="CG65" s="204">
        <f t="shared" si="93"/>
        <v>18970.857142857145</v>
      </c>
      <c r="CH65" s="204">
        <f t="shared" si="93"/>
        <v>19820</v>
      </c>
      <c r="CI65" s="204">
        <f t="shared" si="93"/>
        <v>20669.142857142855</v>
      </c>
      <c r="CJ65" s="204">
        <f t="shared" si="93"/>
        <v>21518.285714285714</v>
      </c>
      <c r="CK65" s="204">
        <f t="shared" si="93"/>
        <v>21065.142857142855</v>
      </c>
      <c r="CL65" s="204">
        <f t="shared" si="93"/>
        <v>19309.714285714283</v>
      </c>
      <c r="CM65" s="204">
        <f t="shared" si="93"/>
        <v>17554.285714285714</v>
      </c>
      <c r="CN65" s="204">
        <f t="shared" si="93"/>
        <v>15798.857142857141</v>
      </c>
      <c r="CO65" s="204">
        <f t="shared" si="93"/>
        <v>14043.428571428571</v>
      </c>
      <c r="CP65" s="204">
        <f t="shared" si="93"/>
        <v>12287.999999999998</v>
      </c>
      <c r="CQ65" s="204">
        <f t="shared" si="93"/>
        <v>10532.571428571428</v>
      </c>
      <c r="CR65" s="204">
        <f t="shared" si="93"/>
        <v>8777.1428571428569</v>
      </c>
      <c r="CS65" s="204">
        <f t="shared" si="93"/>
        <v>7021.7142857142844</v>
      </c>
      <c r="CT65" s="204">
        <f t="shared" si="93"/>
        <v>5266.2857142857138</v>
      </c>
      <c r="CU65" s="204">
        <f t="shared" si="93"/>
        <v>3510.8571428571413</v>
      </c>
      <c r="CV65" s="204">
        <f t="shared" si="93"/>
        <v>1755.4285714285725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3024</v>
      </c>
      <c r="CL66" s="204">
        <f t="shared" si="95"/>
        <v>9072</v>
      </c>
      <c r="CM66" s="204">
        <f t="shared" si="95"/>
        <v>15120</v>
      </c>
      <c r="CN66" s="204">
        <f t="shared" si="95"/>
        <v>21168</v>
      </c>
      <c r="CO66" s="204">
        <f t="shared" si="95"/>
        <v>27216</v>
      </c>
      <c r="CP66" s="204">
        <f t="shared" si="95"/>
        <v>33264</v>
      </c>
      <c r="CQ66" s="204">
        <f t="shared" si="95"/>
        <v>39312</v>
      </c>
      <c r="CR66" s="204">
        <f t="shared" si="95"/>
        <v>45360</v>
      </c>
      <c r="CS66" s="204">
        <f t="shared" si="95"/>
        <v>51408</v>
      </c>
      <c r="CT66" s="204">
        <f t="shared" si="95"/>
        <v>57456</v>
      </c>
      <c r="CU66" s="204">
        <f t="shared" si="95"/>
        <v>63504</v>
      </c>
      <c r="CV66" s="204">
        <f t="shared" si="95"/>
        <v>69552</v>
      </c>
      <c r="CW66" s="204">
        <f t="shared" si="95"/>
        <v>75600</v>
      </c>
      <c r="CX66" s="204">
        <f t="shared" si="95"/>
        <v>78271.7</v>
      </c>
      <c r="CY66" s="204">
        <f t="shared" si="95"/>
        <v>80943.399999999994</v>
      </c>
      <c r="CZ66" s="204">
        <f t="shared" si="95"/>
        <v>83615.100000000006</v>
      </c>
      <c r="DA66" s="204">
        <f t="shared" si="95"/>
        <v>86286.8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217.71428571428572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653.14285714285711</v>
      </c>
      <c r="BS68" s="204">
        <f t="shared" si="99"/>
        <v>1088.5714285714287</v>
      </c>
      <c r="BT68" s="204">
        <f t="shared" si="99"/>
        <v>1524</v>
      </c>
      <c r="BU68" s="204">
        <f t="shared" si="99"/>
        <v>1959.4285714285716</v>
      </c>
      <c r="BV68" s="204">
        <f t="shared" si="99"/>
        <v>2394.8571428571431</v>
      </c>
      <c r="BW68" s="204">
        <f t="shared" si="99"/>
        <v>2830.2857142857142</v>
      </c>
      <c r="BX68" s="204">
        <f t="shared" si="99"/>
        <v>3265.7142857142858</v>
      </c>
      <c r="BY68" s="204">
        <f t="shared" si="99"/>
        <v>3701.1428571428573</v>
      </c>
      <c r="BZ68" s="204">
        <f t="shared" si="99"/>
        <v>4136.5714285714284</v>
      </c>
      <c r="CA68" s="204">
        <f t="shared" si="99"/>
        <v>4572</v>
      </c>
      <c r="CB68" s="204">
        <f t="shared" si="99"/>
        <v>5007.4285714285716</v>
      </c>
      <c r="CC68" s="204">
        <f t="shared" si="99"/>
        <v>5442.8571428571431</v>
      </c>
      <c r="CD68" s="204">
        <f t="shared" si="99"/>
        <v>5878.2857142857147</v>
      </c>
      <c r="CE68" s="204">
        <f t="shared" si="99"/>
        <v>6313.7142857142862</v>
      </c>
      <c r="CF68" s="204">
        <f t="shared" si="99"/>
        <v>6749.1428571428578</v>
      </c>
      <c r="CG68" s="204">
        <f t="shared" si="99"/>
        <v>7184.5714285714284</v>
      </c>
      <c r="CH68" s="204">
        <f t="shared" si="99"/>
        <v>7620</v>
      </c>
      <c r="CI68" s="204">
        <f t="shared" si="99"/>
        <v>8055.4285714285716</v>
      </c>
      <c r="CJ68" s="204">
        <f t="shared" si="99"/>
        <v>8490.8571428571431</v>
      </c>
      <c r="CK68" s="204">
        <f t="shared" si="99"/>
        <v>10868.228571428572</v>
      </c>
      <c r="CL68" s="204">
        <f t="shared" si="99"/>
        <v>15187.542857142858</v>
      </c>
      <c r="CM68" s="204">
        <f t="shared" si="99"/>
        <v>19506.857142857145</v>
      </c>
      <c r="CN68" s="204">
        <f t="shared" si="99"/>
        <v>23826.17142857143</v>
      </c>
      <c r="CO68" s="204">
        <f t="shared" si="99"/>
        <v>28145.485714285714</v>
      </c>
      <c r="CP68" s="204">
        <f t="shared" si="99"/>
        <v>32464.800000000003</v>
      </c>
      <c r="CQ68" s="204">
        <f t="shared" si="99"/>
        <v>36784.114285714284</v>
      </c>
      <c r="CR68" s="204">
        <f t="shared" si="99"/>
        <v>41103.428571428572</v>
      </c>
      <c r="CS68" s="204">
        <f t="shared" si="99"/>
        <v>45422.742857142854</v>
      </c>
      <c r="CT68" s="204">
        <f t="shared" si="99"/>
        <v>49742.057142857142</v>
      </c>
      <c r="CU68" s="204">
        <f t="shared" si="99"/>
        <v>54061.37142857143</v>
      </c>
      <c r="CV68" s="204">
        <f t="shared" si="99"/>
        <v>58380.685714285712</v>
      </c>
      <c r="CW68" s="204">
        <f t="shared" si="99"/>
        <v>62700</v>
      </c>
      <c r="CX68" s="204">
        <f t="shared" si="99"/>
        <v>68903.5</v>
      </c>
      <c r="CY68" s="204">
        <f t="shared" si="99"/>
        <v>75107</v>
      </c>
      <c r="CZ68" s="204">
        <f t="shared" si="99"/>
        <v>81310.5</v>
      </c>
      <c r="DA68" s="204">
        <f t="shared" si="99"/>
        <v>87514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1401.3106912413493</v>
      </c>
      <c r="G69" s="204">
        <f t="shared" si="100"/>
        <v>1401.3106912413493</v>
      </c>
      <c r="H69" s="204">
        <f t="shared" si="100"/>
        <v>1401.3106912413493</v>
      </c>
      <c r="I69" s="204">
        <f t="shared" si="100"/>
        <v>1401.3106912413493</v>
      </c>
      <c r="J69" s="204">
        <f t="shared" si="100"/>
        <v>1401.3106912413493</v>
      </c>
      <c r="K69" s="204">
        <f t="shared" si="100"/>
        <v>1401.3106912413493</v>
      </c>
      <c r="L69" s="204">
        <f t="shared" si="88"/>
        <v>1401.3106912413493</v>
      </c>
      <c r="M69" s="204">
        <f t="shared" si="100"/>
        <v>1401.3106912413493</v>
      </c>
      <c r="N69" s="204">
        <f t="shared" si="100"/>
        <v>1401.3106912413493</v>
      </c>
      <c r="O69" s="204">
        <f t="shared" si="100"/>
        <v>1401.3106912413493</v>
      </c>
      <c r="P69" s="204">
        <f t="shared" si="100"/>
        <v>1401.3106912413493</v>
      </c>
      <c r="Q69" s="204">
        <f t="shared" si="100"/>
        <v>1401.3106912413493</v>
      </c>
      <c r="R69" s="204">
        <f t="shared" si="100"/>
        <v>1401.3106912413493</v>
      </c>
      <c r="S69" s="204">
        <f t="shared" si="100"/>
        <v>1401.3106912413493</v>
      </c>
      <c r="T69" s="204">
        <f t="shared" si="100"/>
        <v>1401.3106912413493</v>
      </c>
      <c r="U69" s="204">
        <f t="shared" si="100"/>
        <v>1401.3106912413493</v>
      </c>
      <c r="V69" s="204">
        <f t="shared" si="100"/>
        <v>1401.3106912413493</v>
      </c>
      <c r="W69" s="204">
        <f t="shared" si="100"/>
        <v>1401.3106912413493</v>
      </c>
      <c r="X69" s="204">
        <f t="shared" si="100"/>
        <v>1401.3106912413493</v>
      </c>
      <c r="Y69" s="204">
        <f t="shared" si="100"/>
        <v>1401.3106912413493</v>
      </c>
      <c r="Z69" s="204">
        <f t="shared" si="100"/>
        <v>1401.3106912413493</v>
      </c>
      <c r="AA69" s="204">
        <f t="shared" si="100"/>
        <v>1401.3106912413493</v>
      </c>
      <c r="AB69" s="204">
        <f t="shared" si="100"/>
        <v>1401.3106912413493</v>
      </c>
      <c r="AC69" s="204">
        <f t="shared" si="100"/>
        <v>1401.3106912413493</v>
      </c>
      <c r="AD69" s="204">
        <f t="shared" si="100"/>
        <v>1401.3106912413493</v>
      </c>
      <c r="AE69" s="204">
        <f t="shared" si="100"/>
        <v>1401.3106912413493</v>
      </c>
      <c r="AF69" s="204">
        <f t="shared" si="100"/>
        <v>1401.3106912413493</v>
      </c>
      <c r="AG69" s="204">
        <f t="shared" si="100"/>
        <v>1401.3106912413493</v>
      </c>
      <c r="AH69" s="204">
        <f t="shared" si="100"/>
        <v>1401.3106912413493</v>
      </c>
      <c r="AI69" s="204">
        <f t="shared" si="100"/>
        <v>1401.3106912413493</v>
      </c>
      <c r="AJ69" s="204">
        <f t="shared" si="100"/>
        <v>1401.3106912413493</v>
      </c>
      <c r="AK69" s="204">
        <f t="shared" si="100"/>
        <v>1401.3106912413493</v>
      </c>
      <c r="AL69" s="204">
        <f t="shared" si="100"/>
        <v>1401.3106912413493</v>
      </c>
      <c r="AM69" s="204">
        <f t="shared" si="100"/>
        <v>1401.3106912413493</v>
      </c>
      <c r="AN69" s="204">
        <f t="shared" si="100"/>
        <v>1401.3106912413493</v>
      </c>
      <c r="AO69" s="204">
        <f t="shared" si="100"/>
        <v>1401.3106912413493</v>
      </c>
      <c r="AP69" s="204">
        <f t="shared" si="100"/>
        <v>1401.3106912413493</v>
      </c>
      <c r="AQ69" s="204">
        <f t="shared" si="100"/>
        <v>1401.3106912413493</v>
      </c>
      <c r="AR69" s="204">
        <f t="shared" si="100"/>
        <v>1401.3106912413493</v>
      </c>
      <c r="AS69" s="204">
        <f t="shared" si="100"/>
        <v>1401.3106912413493</v>
      </c>
      <c r="AT69" s="204">
        <f t="shared" si="100"/>
        <v>1401.3106912413493</v>
      </c>
      <c r="AU69" s="204">
        <f t="shared" si="100"/>
        <v>1401.3106912413493</v>
      </c>
      <c r="AV69" s="204">
        <f t="shared" si="100"/>
        <v>1401.3106912413493</v>
      </c>
      <c r="AW69" s="204">
        <f t="shared" si="100"/>
        <v>1401.3106912413493</v>
      </c>
      <c r="AX69" s="204">
        <f t="shared" si="100"/>
        <v>1401.3106912413493</v>
      </c>
      <c r="AY69" s="204">
        <f t="shared" si="100"/>
        <v>1401.3106912413493</v>
      </c>
      <c r="AZ69" s="204">
        <f t="shared" si="100"/>
        <v>1401.3106912413493</v>
      </c>
      <c r="BA69" s="204">
        <f t="shared" si="100"/>
        <v>1401.3106912413493</v>
      </c>
      <c r="BB69" s="204">
        <f t="shared" si="100"/>
        <v>1401.3106912413493</v>
      </c>
      <c r="BC69" s="204">
        <f t="shared" si="100"/>
        <v>1401.3106912413493</v>
      </c>
      <c r="BD69" s="204">
        <f t="shared" si="100"/>
        <v>1401.3106912413493</v>
      </c>
      <c r="BE69" s="204">
        <f t="shared" si="100"/>
        <v>1401.3106912413493</v>
      </c>
      <c r="BF69" s="204">
        <f t="shared" si="100"/>
        <v>1401.3106912413493</v>
      </c>
      <c r="BG69" s="204">
        <f t="shared" si="100"/>
        <v>1401.3106912413493</v>
      </c>
      <c r="BH69" s="204">
        <f t="shared" si="100"/>
        <v>1401.3106912413493</v>
      </c>
      <c r="BI69" s="204">
        <f t="shared" si="100"/>
        <v>1401.3106912413493</v>
      </c>
      <c r="BJ69" s="204">
        <f t="shared" si="100"/>
        <v>1401.3106912413493</v>
      </c>
      <c r="BK69" s="204">
        <f t="shared" si="100"/>
        <v>1401.3106912413493</v>
      </c>
      <c r="BL69" s="204">
        <f t="shared" si="100"/>
        <v>1401.3106912413493</v>
      </c>
      <c r="BM69" s="204">
        <f t="shared" si="100"/>
        <v>1401.3106912413493</v>
      </c>
      <c r="BN69" s="204">
        <f t="shared" si="100"/>
        <v>1401.3106912413493</v>
      </c>
      <c r="BO69" s="204">
        <f t="shared" si="100"/>
        <v>1401.3106912413493</v>
      </c>
      <c r="BP69" s="204">
        <f t="shared" si="100"/>
        <v>1401.3106912413493</v>
      </c>
      <c r="BQ69" s="204">
        <f t="shared" si="100"/>
        <v>1401.3106912413493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1401.3106912413493</v>
      </c>
      <c r="BS69" s="204">
        <f t="shared" si="101"/>
        <v>1401.3106912413493</v>
      </c>
      <c r="BT69" s="204">
        <f t="shared" si="101"/>
        <v>1401.3106912413493</v>
      </c>
      <c r="BU69" s="204">
        <f t="shared" si="101"/>
        <v>1401.3106912413493</v>
      </c>
      <c r="BV69" s="204">
        <f t="shared" si="101"/>
        <v>1401.3106912413493</v>
      </c>
      <c r="BW69" s="204">
        <f t="shared" si="101"/>
        <v>1401.3106912413493</v>
      </c>
      <c r="BX69" s="204">
        <f t="shared" si="101"/>
        <v>1401.3106912413493</v>
      </c>
      <c r="BY69" s="204">
        <f t="shared" si="101"/>
        <v>1401.3106912413493</v>
      </c>
      <c r="BZ69" s="204">
        <f t="shared" si="101"/>
        <v>1401.3106912413493</v>
      </c>
      <c r="CA69" s="204">
        <f t="shared" si="101"/>
        <v>1401.3106912413493</v>
      </c>
      <c r="CB69" s="204">
        <f t="shared" si="101"/>
        <v>1401.3106912413493</v>
      </c>
      <c r="CC69" s="204">
        <f t="shared" si="101"/>
        <v>1401.3106912413493</v>
      </c>
      <c r="CD69" s="204">
        <f t="shared" si="101"/>
        <v>1401.3106912413493</v>
      </c>
      <c r="CE69" s="204">
        <f t="shared" si="101"/>
        <v>1401.3106912413493</v>
      </c>
      <c r="CF69" s="204">
        <f t="shared" si="101"/>
        <v>1401.3106912413493</v>
      </c>
      <c r="CG69" s="204">
        <f t="shared" si="101"/>
        <v>1401.3106912413493</v>
      </c>
      <c r="CH69" s="204">
        <f t="shared" si="101"/>
        <v>1401.3106912413493</v>
      </c>
      <c r="CI69" s="204">
        <f t="shared" si="101"/>
        <v>1401.3106912413493</v>
      </c>
      <c r="CJ69" s="204">
        <f t="shared" si="101"/>
        <v>1401.3106912413493</v>
      </c>
      <c r="CK69" s="204">
        <f t="shared" si="101"/>
        <v>1345.2582635916954</v>
      </c>
      <c r="CL69" s="204">
        <f t="shared" si="101"/>
        <v>1233.1534082923874</v>
      </c>
      <c r="CM69" s="204">
        <f t="shared" si="101"/>
        <v>1121.0485529930795</v>
      </c>
      <c r="CN69" s="204">
        <f t="shared" si="101"/>
        <v>1008.9436976937716</v>
      </c>
      <c r="CO69" s="204">
        <f t="shared" si="101"/>
        <v>896.83884239446365</v>
      </c>
      <c r="CP69" s="204">
        <f t="shared" si="101"/>
        <v>784.73398709515561</v>
      </c>
      <c r="CQ69" s="204">
        <f t="shared" si="101"/>
        <v>672.62913179584768</v>
      </c>
      <c r="CR69" s="204">
        <f t="shared" si="101"/>
        <v>560.52427649653976</v>
      </c>
      <c r="CS69" s="204">
        <f t="shared" si="101"/>
        <v>448.41942119723183</v>
      </c>
      <c r="CT69" s="204">
        <f t="shared" si="101"/>
        <v>336.31456589792379</v>
      </c>
      <c r="CU69" s="204">
        <f t="shared" si="101"/>
        <v>224.20971059861586</v>
      </c>
      <c r="CV69" s="204">
        <f t="shared" si="101"/>
        <v>112.10485529930793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23108.571428571428</v>
      </c>
      <c r="G70" s="204">
        <f t="shared" si="100"/>
        <v>23108.571428571428</v>
      </c>
      <c r="H70" s="204">
        <f t="shared" si="100"/>
        <v>23108.571428571428</v>
      </c>
      <c r="I70" s="204">
        <f t="shared" si="100"/>
        <v>23108.571428571428</v>
      </c>
      <c r="J70" s="204">
        <f t="shared" si="100"/>
        <v>23108.571428571428</v>
      </c>
      <c r="K70" s="204">
        <f t="shared" si="100"/>
        <v>23108.571428571428</v>
      </c>
      <c r="L70" s="204">
        <f t="shared" si="100"/>
        <v>23108.571428571428</v>
      </c>
      <c r="M70" s="204">
        <f t="shared" si="100"/>
        <v>23108.571428571428</v>
      </c>
      <c r="N70" s="204">
        <f t="shared" si="100"/>
        <v>23108.571428571428</v>
      </c>
      <c r="O70" s="204">
        <f t="shared" si="100"/>
        <v>23108.571428571428</v>
      </c>
      <c r="P70" s="204">
        <f t="shared" si="100"/>
        <v>23108.571428571428</v>
      </c>
      <c r="Q70" s="204">
        <f t="shared" si="100"/>
        <v>23108.571428571428</v>
      </c>
      <c r="R70" s="204">
        <f t="shared" si="100"/>
        <v>23108.571428571428</v>
      </c>
      <c r="S70" s="204">
        <f t="shared" si="100"/>
        <v>23108.571428571428</v>
      </c>
      <c r="T70" s="204">
        <f t="shared" si="100"/>
        <v>23108.571428571428</v>
      </c>
      <c r="U70" s="204">
        <f t="shared" si="100"/>
        <v>23108.571428571428</v>
      </c>
      <c r="V70" s="204">
        <f t="shared" si="100"/>
        <v>23108.571428571428</v>
      </c>
      <c r="W70" s="204">
        <f t="shared" si="100"/>
        <v>23108.571428571428</v>
      </c>
      <c r="X70" s="204">
        <f t="shared" si="100"/>
        <v>23108.571428571428</v>
      </c>
      <c r="Y70" s="204">
        <f t="shared" si="100"/>
        <v>23108.571428571428</v>
      </c>
      <c r="Z70" s="204">
        <f t="shared" si="100"/>
        <v>23108.571428571428</v>
      </c>
      <c r="AA70" s="204">
        <f t="shared" si="100"/>
        <v>23108.571428571428</v>
      </c>
      <c r="AB70" s="204">
        <f t="shared" si="100"/>
        <v>23108.571428571428</v>
      </c>
      <c r="AC70" s="204">
        <f t="shared" si="100"/>
        <v>23108.571428571428</v>
      </c>
      <c r="AD70" s="204">
        <f t="shared" si="100"/>
        <v>23108.571428571428</v>
      </c>
      <c r="AE70" s="204">
        <f t="shared" si="100"/>
        <v>23108.571428571428</v>
      </c>
      <c r="AF70" s="204">
        <f t="shared" si="100"/>
        <v>23079.542857142857</v>
      </c>
      <c r="AG70" s="204">
        <f t="shared" si="100"/>
        <v>23050.514285714286</v>
      </c>
      <c r="AH70" s="204">
        <f t="shared" si="100"/>
        <v>23021.485714285714</v>
      </c>
      <c r="AI70" s="204">
        <f t="shared" si="100"/>
        <v>22992.457142857143</v>
      </c>
      <c r="AJ70" s="204">
        <f t="shared" si="100"/>
        <v>22963.428571428569</v>
      </c>
      <c r="AK70" s="204">
        <f t="shared" si="100"/>
        <v>22934.399999999998</v>
      </c>
      <c r="AL70" s="204">
        <f t="shared" si="100"/>
        <v>22905.371428571427</v>
      </c>
      <c r="AM70" s="204">
        <f t="shared" si="100"/>
        <v>22876.342857142856</v>
      </c>
      <c r="AN70" s="204">
        <f t="shared" si="100"/>
        <v>22847.314285714285</v>
      </c>
      <c r="AO70" s="204">
        <f t="shared" si="100"/>
        <v>22818.285714285714</v>
      </c>
      <c r="AP70" s="204">
        <f t="shared" si="100"/>
        <v>22789.257142857143</v>
      </c>
      <c r="AQ70" s="204">
        <f t="shared" si="100"/>
        <v>22760.228571428572</v>
      </c>
      <c r="AR70" s="204">
        <f t="shared" si="100"/>
        <v>22731.200000000001</v>
      </c>
      <c r="AS70" s="204">
        <f t="shared" si="100"/>
        <v>22702.17142857143</v>
      </c>
      <c r="AT70" s="204">
        <f t="shared" si="100"/>
        <v>22673.142857142855</v>
      </c>
      <c r="AU70" s="204">
        <f t="shared" si="100"/>
        <v>22644.114285714284</v>
      </c>
      <c r="AV70" s="204">
        <f t="shared" si="100"/>
        <v>22615.085714285713</v>
      </c>
      <c r="AW70" s="204">
        <f t="shared" si="100"/>
        <v>22586.057142857142</v>
      </c>
      <c r="AX70" s="204">
        <f t="shared" si="100"/>
        <v>22557.028571428571</v>
      </c>
      <c r="AY70" s="204">
        <f t="shared" si="100"/>
        <v>22528</v>
      </c>
      <c r="AZ70" s="204">
        <f t="shared" si="100"/>
        <v>22498.971428571429</v>
      </c>
      <c r="BA70" s="204">
        <f t="shared" si="100"/>
        <v>22469.942857142858</v>
      </c>
      <c r="BB70" s="204">
        <f t="shared" si="100"/>
        <v>22440.914285714287</v>
      </c>
      <c r="BC70" s="204">
        <f t="shared" si="100"/>
        <v>22411.885714285712</v>
      </c>
      <c r="BD70" s="204">
        <f t="shared" si="100"/>
        <v>22382.857142857141</v>
      </c>
      <c r="BE70" s="204">
        <f t="shared" si="100"/>
        <v>22353.82857142857</v>
      </c>
      <c r="BF70" s="204">
        <f t="shared" si="100"/>
        <v>22324.799999999999</v>
      </c>
      <c r="BG70" s="204">
        <f t="shared" si="100"/>
        <v>22295.771428571428</v>
      </c>
      <c r="BH70" s="204">
        <f t="shared" si="100"/>
        <v>22266.742857142857</v>
      </c>
      <c r="BI70" s="204">
        <f t="shared" si="100"/>
        <v>22237.714285714286</v>
      </c>
      <c r="BJ70" s="204">
        <f t="shared" si="100"/>
        <v>22208.685714285715</v>
      </c>
      <c r="BK70" s="204">
        <f t="shared" si="100"/>
        <v>22179.657142857144</v>
      </c>
      <c r="BL70" s="204">
        <f t="shared" si="100"/>
        <v>22150.62857142857</v>
      </c>
      <c r="BM70" s="204">
        <f t="shared" si="100"/>
        <v>22121.599999999999</v>
      </c>
      <c r="BN70" s="204">
        <f t="shared" si="100"/>
        <v>22092.571428571428</v>
      </c>
      <c r="BO70" s="204">
        <f t="shared" si="100"/>
        <v>22063.542857142857</v>
      </c>
      <c r="BP70" s="204">
        <f t="shared" si="100"/>
        <v>22034.514285714286</v>
      </c>
      <c r="BQ70" s="204">
        <f t="shared" si="100"/>
        <v>21469.5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20368.5</v>
      </c>
      <c r="BS70" s="204">
        <f t="shared" si="102"/>
        <v>19267.5</v>
      </c>
      <c r="BT70" s="204">
        <f t="shared" si="102"/>
        <v>18166.5</v>
      </c>
      <c r="BU70" s="204">
        <f t="shared" si="102"/>
        <v>17065.5</v>
      </c>
      <c r="BV70" s="204">
        <f t="shared" si="102"/>
        <v>15964.5</v>
      </c>
      <c r="BW70" s="204">
        <f t="shared" si="102"/>
        <v>14863.5</v>
      </c>
      <c r="BX70" s="204">
        <f t="shared" si="102"/>
        <v>13762.5</v>
      </c>
      <c r="BY70" s="204">
        <f t="shared" si="102"/>
        <v>12661.5</v>
      </c>
      <c r="BZ70" s="204">
        <f t="shared" si="102"/>
        <v>11560.5</v>
      </c>
      <c r="CA70" s="204">
        <f t="shared" si="102"/>
        <v>10459.5</v>
      </c>
      <c r="CB70" s="204">
        <f t="shared" si="102"/>
        <v>9358.5</v>
      </c>
      <c r="CC70" s="204">
        <f t="shared" si="102"/>
        <v>8257.5</v>
      </c>
      <c r="CD70" s="204">
        <f t="shared" si="102"/>
        <v>7156.5</v>
      </c>
      <c r="CE70" s="204">
        <f t="shared" si="102"/>
        <v>6055.5</v>
      </c>
      <c r="CF70" s="204">
        <f t="shared" si="102"/>
        <v>4954.5</v>
      </c>
      <c r="CG70" s="204">
        <f t="shared" si="102"/>
        <v>3853.5</v>
      </c>
      <c r="CH70" s="204">
        <f t="shared" si="102"/>
        <v>2752.5</v>
      </c>
      <c r="CI70" s="204">
        <f t="shared" si="102"/>
        <v>1651.5</v>
      </c>
      <c r="CJ70" s="204">
        <f t="shared" si="102"/>
        <v>550.5</v>
      </c>
      <c r="CK70" s="204">
        <f t="shared" si="102"/>
        <v>304.8</v>
      </c>
      <c r="CL70" s="204">
        <f t="shared" si="102"/>
        <v>914.40000000000009</v>
      </c>
      <c r="CM70" s="204">
        <f t="shared" si="102"/>
        <v>1524</v>
      </c>
      <c r="CN70" s="204">
        <f t="shared" si="102"/>
        <v>2133.6</v>
      </c>
      <c r="CO70" s="204">
        <f t="shared" si="102"/>
        <v>2743.2000000000003</v>
      </c>
      <c r="CP70" s="204">
        <f t="shared" si="102"/>
        <v>3352.8</v>
      </c>
      <c r="CQ70" s="204">
        <f t="shared" si="102"/>
        <v>3962.4</v>
      </c>
      <c r="CR70" s="204">
        <f t="shared" si="102"/>
        <v>4572</v>
      </c>
      <c r="CS70" s="204">
        <f t="shared" si="102"/>
        <v>5181.6000000000004</v>
      </c>
      <c r="CT70" s="204">
        <f t="shared" si="102"/>
        <v>5791.2</v>
      </c>
      <c r="CU70" s="204">
        <f t="shared" si="102"/>
        <v>6400.8</v>
      </c>
      <c r="CV70" s="204">
        <f t="shared" si="102"/>
        <v>7010.4000000000005</v>
      </c>
      <c r="CW70" s="204">
        <f t="shared" si="102"/>
        <v>7620</v>
      </c>
      <c r="CX70" s="204">
        <f t="shared" si="102"/>
        <v>6492.17</v>
      </c>
      <c r="CY70" s="204">
        <f t="shared" si="102"/>
        <v>5364.34</v>
      </c>
      <c r="CZ70" s="204">
        <f t="shared" si="102"/>
        <v>4236.51</v>
      </c>
      <c r="DA70" s="204">
        <f t="shared" si="102"/>
        <v>3108.6800000000003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342.85714285714283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1028.5714285714284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1714.2857142857142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2400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3085.7142857142853</v>
      </c>
      <c r="BV71" s="204">
        <f t="shared" si="104"/>
        <v>3771.4285714285711</v>
      </c>
      <c r="BW71" s="204">
        <f t="shared" si="104"/>
        <v>4457.1428571428569</v>
      </c>
      <c r="BX71" s="204">
        <f t="shared" si="104"/>
        <v>5142.8571428571422</v>
      </c>
      <c r="BY71" s="204">
        <f t="shared" si="104"/>
        <v>5828.5714285714284</v>
      </c>
      <c r="BZ71" s="204">
        <f t="shared" si="104"/>
        <v>6514.2857142857138</v>
      </c>
      <c r="CA71" s="204">
        <f t="shared" si="104"/>
        <v>7199.9999999999991</v>
      </c>
      <c r="CB71" s="204">
        <f t="shared" si="104"/>
        <v>7885.7142857142853</v>
      </c>
      <c r="CC71" s="204">
        <f t="shared" si="104"/>
        <v>8571.4285714285706</v>
      </c>
      <c r="CD71" s="204">
        <f t="shared" si="104"/>
        <v>9257.1428571428569</v>
      </c>
      <c r="CE71" s="204">
        <f t="shared" si="104"/>
        <v>9942.8571428571413</v>
      </c>
      <c r="CF71" s="204">
        <f t="shared" si="104"/>
        <v>10628.571428571428</v>
      </c>
      <c r="CG71" s="204">
        <f t="shared" si="104"/>
        <v>11314.285714285714</v>
      </c>
      <c r="CH71" s="204">
        <f t="shared" si="104"/>
        <v>12000</v>
      </c>
      <c r="CI71" s="204">
        <f t="shared" si="104"/>
        <v>12685.714285714284</v>
      </c>
      <c r="CJ71" s="204">
        <f t="shared" si="104"/>
        <v>13371.428571428571</v>
      </c>
      <c r="CK71" s="204">
        <f t="shared" si="104"/>
        <v>14207.314285714285</v>
      </c>
      <c r="CL71" s="204">
        <f t="shared" si="104"/>
        <v>15193.371428571429</v>
      </c>
      <c r="CM71" s="204">
        <f t="shared" si="104"/>
        <v>16179.428571428571</v>
      </c>
      <c r="CN71" s="204">
        <f t="shared" si="104"/>
        <v>17165.485714285714</v>
      </c>
      <c r="CO71" s="204">
        <f t="shared" si="104"/>
        <v>18151.542857142857</v>
      </c>
      <c r="CP71" s="204">
        <f t="shared" si="104"/>
        <v>19137.599999999999</v>
      </c>
      <c r="CQ71" s="204">
        <f t="shared" si="104"/>
        <v>20123.657142857141</v>
      </c>
      <c r="CR71" s="204">
        <f t="shared" si="104"/>
        <v>21109.714285714286</v>
      </c>
      <c r="CS71" s="204">
        <f t="shared" si="104"/>
        <v>22095.771428571428</v>
      </c>
      <c r="CT71" s="204">
        <f t="shared" si="104"/>
        <v>23081.828571428574</v>
      </c>
      <c r="CU71" s="204">
        <f t="shared" si="104"/>
        <v>24067.885714285716</v>
      </c>
      <c r="CV71" s="204">
        <f t="shared" si="104"/>
        <v>25053.942857142858</v>
      </c>
      <c r="CW71" s="204">
        <f t="shared" si="104"/>
        <v>26040</v>
      </c>
      <c r="CX71" s="204">
        <f t="shared" si="104"/>
        <v>26336.33</v>
      </c>
      <c r="CY71" s="204">
        <f t="shared" si="104"/>
        <v>26632.66</v>
      </c>
      <c r="CZ71" s="204">
        <f t="shared" si="104"/>
        <v>26928.99</v>
      </c>
      <c r="DA71" s="204">
        <f t="shared" si="104"/>
        <v>27225.32</v>
      </c>
    </row>
    <row r="72" spans="1:105" s="204" customFormat="1">
      <c r="A72" s="204" t="str">
        <f>Income!A88</f>
        <v>TOTAL</v>
      </c>
      <c r="F72" s="204">
        <f>SUM(F59:F71)</f>
        <v>34327.607298110612</v>
      </c>
      <c r="G72" s="204">
        <f t="shared" ref="G72:BR72" si="105">SUM(G59:G71)</f>
        <v>34327.607298110612</v>
      </c>
      <c r="H72" s="204">
        <f t="shared" si="105"/>
        <v>34327.607298110612</v>
      </c>
      <c r="I72" s="204">
        <f t="shared" si="105"/>
        <v>34327.607298110612</v>
      </c>
      <c r="J72" s="204">
        <f t="shared" si="105"/>
        <v>34327.607298110612</v>
      </c>
      <c r="K72" s="204">
        <f t="shared" si="105"/>
        <v>34327.607298110612</v>
      </c>
      <c r="L72" s="204">
        <f t="shared" si="105"/>
        <v>34327.607298110612</v>
      </c>
      <c r="M72" s="204">
        <f t="shared" si="105"/>
        <v>34327.607298110612</v>
      </c>
      <c r="N72" s="204">
        <f t="shared" si="105"/>
        <v>34327.607298110612</v>
      </c>
      <c r="O72" s="204">
        <f t="shared" si="105"/>
        <v>34327.607298110612</v>
      </c>
      <c r="P72" s="204">
        <f t="shared" si="105"/>
        <v>34327.607298110612</v>
      </c>
      <c r="Q72" s="204">
        <f t="shared" si="105"/>
        <v>34327.607298110612</v>
      </c>
      <c r="R72" s="204">
        <f t="shared" si="105"/>
        <v>34327.607298110612</v>
      </c>
      <c r="S72" s="204">
        <f t="shared" si="105"/>
        <v>34327.607298110612</v>
      </c>
      <c r="T72" s="204">
        <f t="shared" si="105"/>
        <v>34327.607298110612</v>
      </c>
      <c r="U72" s="204">
        <f t="shared" si="105"/>
        <v>34327.607298110612</v>
      </c>
      <c r="V72" s="204">
        <f t="shared" si="105"/>
        <v>34327.607298110612</v>
      </c>
      <c r="W72" s="204">
        <f t="shared" si="105"/>
        <v>34327.607298110612</v>
      </c>
      <c r="X72" s="204">
        <f t="shared" si="105"/>
        <v>34327.607298110612</v>
      </c>
      <c r="Y72" s="204">
        <f t="shared" si="105"/>
        <v>34327.607298110612</v>
      </c>
      <c r="Z72" s="204">
        <f t="shared" si="105"/>
        <v>34327.607298110612</v>
      </c>
      <c r="AA72" s="204">
        <f t="shared" si="105"/>
        <v>34327.607298110612</v>
      </c>
      <c r="AB72" s="204">
        <f t="shared" si="105"/>
        <v>34327.607298110612</v>
      </c>
      <c r="AC72" s="204">
        <f t="shared" si="105"/>
        <v>34327.607298110612</v>
      </c>
      <c r="AD72" s="204">
        <f t="shared" si="105"/>
        <v>34327.607298110612</v>
      </c>
      <c r="AE72" s="204">
        <f t="shared" si="105"/>
        <v>34327.607298110612</v>
      </c>
      <c r="AF72" s="204">
        <f t="shared" si="105"/>
        <v>34560.631447818014</v>
      </c>
      <c r="AG72" s="204">
        <f t="shared" si="105"/>
        <v>34793.655597525423</v>
      </c>
      <c r="AH72" s="204">
        <f t="shared" si="105"/>
        <v>35026.679747232833</v>
      </c>
      <c r="AI72" s="204">
        <f t="shared" si="105"/>
        <v>35259.703896940235</v>
      </c>
      <c r="AJ72" s="204">
        <f t="shared" si="105"/>
        <v>35492.728046647637</v>
      </c>
      <c r="AK72" s="204">
        <f t="shared" si="105"/>
        <v>35725.752196355053</v>
      </c>
      <c r="AL72" s="204">
        <f t="shared" si="105"/>
        <v>35958.776346062456</v>
      </c>
      <c r="AM72" s="204">
        <f t="shared" si="105"/>
        <v>36191.800495769858</v>
      </c>
      <c r="AN72" s="204">
        <f t="shared" si="105"/>
        <v>36424.824645477267</v>
      </c>
      <c r="AO72" s="204">
        <f t="shared" si="105"/>
        <v>36657.848795184676</v>
      </c>
      <c r="AP72" s="204">
        <f t="shared" si="105"/>
        <v>36890.872944892079</v>
      </c>
      <c r="AQ72" s="204">
        <f t="shared" si="105"/>
        <v>37123.897094599488</v>
      </c>
      <c r="AR72" s="204">
        <f t="shared" si="105"/>
        <v>37356.921244306897</v>
      </c>
      <c r="AS72" s="204">
        <f t="shared" si="105"/>
        <v>37589.945394014299</v>
      </c>
      <c r="AT72" s="204">
        <f t="shared" si="105"/>
        <v>37822.969543721701</v>
      </c>
      <c r="AU72" s="204">
        <f t="shared" si="105"/>
        <v>38055.993693429111</v>
      </c>
      <c r="AV72" s="204">
        <f t="shared" si="105"/>
        <v>38289.01784313652</v>
      </c>
      <c r="AW72" s="204">
        <f t="shared" si="105"/>
        <v>38522.041992843922</v>
      </c>
      <c r="AX72" s="204">
        <f t="shared" si="105"/>
        <v>38755.066142551332</v>
      </c>
      <c r="AY72" s="204">
        <f t="shared" si="105"/>
        <v>38988.090292258741</v>
      </c>
      <c r="AZ72" s="204">
        <f t="shared" si="105"/>
        <v>39221.114441966143</v>
      </c>
      <c r="BA72" s="204">
        <f t="shared" si="105"/>
        <v>39454.138591673553</v>
      </c>
      <c r="BB72" s="204">
        <f t="shared" si="105"/>
        <v>39687.162741380962</v>
      </c>
      <c r="BC72" s="204">
        <f t="shared" si="105"/>
        <v>39920.186891088364</v>
      </c>
      <c r="BD72" s="204">
        <f t="shared" si="105"/>
        <v>40153.211040795766</v>
      </c>
      <c r="BE72" s="204">
        <f t="shared" si="105"/>
        <v>40386.235190503176</v>
      </c>
      <c r="BF72" s="204">
        <f t="shared" si="105"/>
        <v>40619.259340210585</v>
      </c>
      <c r="BG72" s="204">
        <f t="shared" si="105"/>
        <v>40852.283489917987</v>
      </c>
      <c r="BH72" s="204">
        <f t="shared" si="105"/>
        <v>41085.307639625396</v>
      </c>
      <c r="BI72" s="204">
        <f t="shared" si="105"/>
        <v>41318.331789332806</v>
      </c>
      <c r="BJ72" s="204">
        <f t="shared" si="105"/>
        <v>41551.355939040208</v>
      </c>
      <c r="BK72" s="204">
        <f t="shared" si="105"/>
        <v>41784.38008874761</v>
      </c>
      <c r="BL72" s="204">
        <f t="shared" si="105"/>
        <v>42017.404238455019</v>
      </c>
      <c r="BM72" s="204">
        <f t="shared" si="105"/>
        <v>42250.428388162429</v>
      </c>
      <c r="BN72" s="204">
        <f t="shared" si="105"/>
        <v>42483.452537869831</v>
      </c>
      <c r="BO72" s="204">
        <f t="shared" si="105"/>
        <v>42716.47668757724</v>
      </c>
      <c r="BP72" s="204">
        <f t="shared" si="105"/>
        <v>42949.50083728465</v>
      </c>
      <c r="BQ72" s="204">
        <f t="shared" si="105"/>
        <v>44581.554461478634</v>
      </c>
      <c r="BR72" s="204">
        <f t="shared" si="105"/>
        <v>47612.637560159186</v>
      </c>
      <c r="BS72" s="204">
        <f t="shared" ref="BS72:DA72" si="106">SUM(BS59:BS71)</f>
        <v>50643.720658839746</v>
      </c>
      <c r="BT72" s="204">
        <f t="shared" si="106"/>
        <v>53674.803757520305</v>
      </c>
      <c r="BU72" s="204">
        <f t="shared" si="106"/>
        <v>56705.886856200857</v>
      </c>
      <c r="BV72" s="204">
        <f t="shared" si="106"/>
        <v>59736.969954881424</v>
      </c>
      <c r="BW72" s="204">
        <f t="shared" si="106"/>
        <v>62768.053053561984</v>
      </c>
      <c r="BX72" s="204">
        <f t="shared" si="106"/>
        <v>65799.136152242529</v>
      </c>
      <c r="BY72" s="204">
        <f t="shared" si="106"/>
        <v>68830.219250923095</v>
      </c>
      <c r="BZ72" s="204">
        <f t="shared" si="106"/>
        <v>71861.302349603662</v>
      </c>
      <c r="CA72" s="204">
        <f t="shared" si="106"/>
        <v>74892.385448284214</v>
      </c>
      <c r="CB72" s="204">
        <f t="shared" si="106"/>
        <v>77923.468546964781</v>
      </c>
      <c r="CC72" s="204">
        <f t="shared" si="106"/>
        <v>80954.551645645333</v>
      </c>
      <c r="CD72" s="204">
        <f t="shared" si="106"/>
        <v>83985.634744325886</v>
      </c>
      <c r="CE72" s="204">
        <f t="shared" si="106"/>
        <v>87016.717843006452</v>
      </c>
      <c r="CF72" s="204">
        <f t="shared" si="106"/>
        <v>90047.800941687019</v>
      </c>
      <c r="CG72" s="204">
        <f t="shared" si="106"/>
        <v>93078.884040367571</v>
      </c>
      <c r="CH72" s="204">
        <f t="shared" si="106"/>
        <v>96109.967139048123</v>
      </c>
      <c r="CI72" s="204">
        <f t="shared" si="106"/>
        <v>99141.050237728676</v>
      </c>
      <c r="CJ72" s="204">
        <f t="shared" si="106"/>
        <v>102172.13333640923</v>
      </c>
      <c r="CK72" s="204">
        <f t="shared" si="106"/>
        <v>108280.97280057469</v>
      </c>
      <c r="CL72" s="204">
        <f t="shared" si="106"/>
        <v>117467.56863022507</v>
      </c>
      <c r="CM72" s="204">
        <f t="shared" si="106"/>
        <v>126654.16445987542</v>
      </c>
      <c r="CN72" s="204">
        <f t="shared" si="106"/>
        <v>135840.76028952582</v>
      </c>
      <c r="CO72" s="204">
        <f t="shared" si="106"/>
        <v>145027.35611917617</v>
      </c>
      <c r="CP72" s="204">
        <f t="shared" si="106"/>
        <v>154213.95194882655</v>
      </c>
      <c r="CQ72" s="204">
        <f t="shared" si="106"/>
        <v>163400.5477784769</v>
      </c>
      <c r="CR72" s="204">
        <f t="shared" si="106"/>
        <v>172587.14360812728</v>
      </c>
      <c r="CS72" s="204">
        <f t="shared" si="106"/>
        <v>181773.73943777764</v>
      </c>
      <c r="CT72" s="204">
        <f t="shared" si="106"/>
        <v>190960.33526742802</v>
      </c>
      <c r="CU72" s="204">
        <f t="shared" si="106"/>
        <v>200146.93109707834</v>
      </c>
      <c r="CV72" s="204">
        <f t="shared" si="106"/>
        <v>209333.52692672875</v>
      </c>
      <c r="CW72" s="204">
        <f t="shared" si="106"/>
        <v>218520.1227563791</v>
      </c>
      <c r="CX72" s="204">
        <f t="shared" si="106"/>
        <v>228299.92375637917</v>
      </c>
      <c r="CY72" s="204">
        <f t="shared" si="106"/>
        <v>238079.72475637909</v>
      </c>
      <c r="CZ72" s="204">
        <f t="shared" si="106"/>
        <v>247859.52575637912</v>
      </c>
      <c r="DA72" s="204">
        <f t="shared" si="106"/>
        <v>257639.32675637913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-10.570477270638458</v>
      </c>
      <c r="E108" s="212">
        <f>CR42</f>
        <v>-59.754924450230575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1182.7142857142858</v>
      </c>
      <c r="E109" s="212">
        <f t="shared" ref="E109:E120" si="109">CR43</f>
        <v>-1222.5828571428572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54.296433094054329</v>
      </c>
      <c r="E110" s="212">
        <f t="shared" si="109"/>
        <v>30.067037971334049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111655.85972913426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0.1195695564693298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935.35714285714255</v>
      </c>
      <c r="E112" s="212">
        <f t="shared" si="109"/>
        <v>343.4285714285719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849.14285714285711</v>
      </c>
      <c r="E114" s="212">
        <f t="shared" si="109"/>
        <v>-1755.4285714285713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6048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435.42857142857144</v>
      </c>
      <c r="E117" s="212">
        <f t="shared" si="109"/>
        <v>4319.3142857142857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-112.10485529930794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-1101</v>
      </c>
      <c r="E119" s="212">
        <f t="shared" si="109"/>
        <v>609.6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685.71428571428567</v>
      </c>
      <c r="E120" s="212">
        <f t="shared" si="109"/>
        <v>986.05714285714294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2016-05-09T19:46:24Z</dcterms:modified>
  <cp:category/>
</cp:coreProperties>
</file>