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20" i="7" l="1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C920" i="7"/>
  <c r="C919" i="7"/>
  <c r="P917" i="7"/>
  <c r="O917" i="7"/>
  <c r="N917" i="7"/>
  <c r="M917" i="7"/>
  <c r="P916" i="7"/>
  <c r="O916" i="7"/>
  <c r="N916" i="7"/>
  <c r="M916" i="7"/>
  <c r="K917" i="7"/>
  <c r="J917" i="7"/>
  <c r="I917" i="7"/>
  <c r="H917" i="7"/>
  <c r="K916" i="7"/>
  <c r="J916" i="7"/>
  <c r="I916" i="7"/>
  <c r="H916" i="7"/>
  <c r="D916" i="7"/>
  <c r="E916" i="7"/>
  <c r="F916" i="7"/>
  <c r="D917" i="7"/>
  <c r="E917" i="7"/>
  <c r="F917" i="7"/>
  <c r="C917" i="7"/>
  <c r="C916" i="7"/>
  <c r="A921" i="7"/>
  <c r="A920" i="7"/>
  <c r="A919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C181" i="7"/>
  <c r="G1" i="3"/>
  <c r="P1" i="7"/>
  <c r="O2" i="7"/>
  <c r="C46" i="7"/>
  <c r="C183" i="7"/>
  <c r="C179" i="7"/>
  <c r="BV178" i="3"/>
  <c r="C178" i="7"/>
  <c r="C180" i="7"/>
  <c r="C176" i="7"/>
  <c r="C177" i="7"/>
  <c r="C827" i="7"/>
  <c r="D182" i="7"/>
  <c r="BW181" i="3"/>
  <c r="D181" i="7"/>
  <c r="D46" i="7"/>
  <c r="D183" i="7"/>
  <c r="D179" i="7"/>
  <c r="BW178" i="3"/>
  <c r="D178" i="7"/>
  <c r="D180" i="7"/>
  <c r="D176" i="7"/>
  <c r="D177" i="7"/>
  <c r="D827" i="7"/>
  <c r="E176" i="7"/>
  <c r="E177" i="7"/>
  <c r="E179" i="7"/>
  <c r="BX178" i="3"/>
  <c r="E178" i="7"/>
  <c r="E46" i="7"/>
  <c r="E180" i="7"/>
  <c r="E182" i="7"/>
  <c r="BX181" i="3"/>
  <c r="E181" i="7"/>
  <c r="E183" i="7"/>
  <c r="E827" i="7"/>
  <c r="F182" i="7"/>
  <c r="BY181" i="3"/>
  <c r="F181" i="7"/>
  <c r="F46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C152" i="7"/>
  <c r="H152" i="7"/>
  <c r="C161" i="7"/>
  <c r="H161" i="7"/>
  <c r="C169" i="7"/>
  <c r="H169" i="7"/>
  <c r="H173" i="7"/>
  <c r="H826" i="7"/>
  <c r="D152" i="7"/>
  <c r="I152" i="7"/>
  <c r="D161" i="7"/>
  <c r="I161" i="7"/>
  <c r="D169" i="7"/>
  <c r="I169" i="7"/>
  <c r="I173" i="7"/>
  <c r="I826" i="7"/>
  <c r="E152" i="7"/>
  <c r="J152" i="7"/>
  <c r="E161" i="7"/>
  <c r="J161" i="7"/>
  <c r="E169" i="7"/>
  <c r="J169" i="7"/>
  <c r="J173" i="7"/>
  <c r="J826" i="7"/>
  <c r="F152" i="7"/>
  <c r="K152" i="7"/>
  <c r="F161" i="7"/>
  <c r="K161" i="7"/>
  <c r="F169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C124" i="7"/>
  <c r="H124" i="7"/>
  <c r="C133" i="7"/>
  <c r="H133" i="7"/>
  <c r="C141" i="7"/>
  <c r="H141" i="7"/>
  <c r="H145" i="7"/>
  <c r="H824" i="7"/>
  <c r="D124" i="7"/>
  <c r="I124" i="7"/>
  <c r="D133" i="7"/>
  <c r="I133" i="7"/>
  <c r="D141" i="7"/>
  <c r="I141" i="7"/>
  <c r="I145" i="7"/>
  <c r="I824" i="7"/>
  <c r="E124" i="7"/>
  <c r="J124" i="7"/>
  <c r="E133" i="7"/>
  <c r="J133" i="7"/>
  <c r="E141" i="7"/>
  <c r="J141" i="7"/>
  <c r="J145" i="7"/>
  <c r="J824" i="7"/>
  <c r="F124" i="7"/>
  <c r="K124" i="7"/>
  <c r="F133" i="7"/>
  <c r="K133" i="7"/>
  <c r="F141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7" i="7"/>
  <c r="D822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2" i="7"/>
  <c r="C97" i="7"/>
  <c r="H97" i="7"/>
  <c r="C105" i="7"/>
  <c r="H105" i="7"/>
  <c r="C113" i="7"/>
  <c r="H113" i="7"/>
  <c r="H117" i="7"/>
  <c r="H822" i="7"/>
  <c r="I97" i="7"/>
  <c r="I105" i="7"/>
  <c r="D113" i="7"/>
  <c r="I113" i="7"/>
  <c r="I117" i="7"/>
  <c r="I822" i="7"/>
  <c r="J97" i="7"/>
  <c r="J105" i="7"/>
  <c r="E113" i="7"/>
  <c r="J113" i="7"/>
  <c r="J117" i="7"/>
  <c r="J822" i="7"/>
  <c r="K97" i="7"/>
  <c r="K105" i="7"/>
  <c r="F113" i="7"/>
  <c r="K113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C70" i="7"/>
  <c r="H70" i="7"/>
  <c r="C78" i="7"/>
  <c r="H78" i="7"/>
  <c r="C86" i="7"/>
  <c r="H86" i="7"/>
  <c r="H90" i="7"/>
  <c r="H820" i="7"/>
  <c r="D70" i="7"/>
  <c r="I70" i="7"/>
  <c r="D78" i="7"/>
  <c r="I78" i="7"/>
  <c r="D86" i="7"/>
  <c r="I86" i="7"/>
  <c r="I90" i="7"/>
  <c r="I820" i="7"/>
  <c r="E70" i="7"/>
  <c r="J70" i="7"/>
  <c r="E78" i="7"/>
  <c r="J78" i="7"/>
  <c r="E86" i="7"/>
  <c r="J86" i="7"/>
  <c r="J90" i="7"/>
  <c r="J820" i="7"/>
  <c r="F70" i="7"/>
  <c r="K70" i="7"/>
  <c r="F78" i="7"/>
  <c r="K78" i="7"/>
  <c r="F86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38" i="7"/>
  <c r="C241" i="7"/>
  <c r="K1" i="3"/>
  <c r="BV237" i="3"/>
  <c r="C237" i="7"/>
  <c r="C242" i="7"/>
  <c r="C831" i="7"/>
  <c r="D236" i="7"/>
  <c r="D238" i="7"/>
  <c r="D241" i="7"/>
  <c r="BW237" i="3"/>
  <c r="D237" i="7"/>
  <c r="D242" i="7"/>
  <c r="D831" i="7"/>
  <c r="E236" i="7"/>
  <c r="E238" i="7"/>
  <c r="E241" i="7"/>
  <c r="BX237" i="3"/>
  <c r="E237" i="7"/>
  <c r="E242" i="7"/>
  <c r="E831" i="7"/>
  <c r="F236" i="7"/>
  <c r="F238" i="7"/>
  <c r="F241" i="7"/>
  <c r="BY237" i="3"/>
  <c r="F237" i="7"/>
  <c r="F242" i="7"/>
  <c r="F831" i="7"/>
  <c r="H238" i="7"/>
  <c r="H242" i="7"/>
  <c r="H831" i="7"/>
  <c r="I238" i="7"/>
  <c r="I242" i="7"/>
  <c r="I831" i="7"/>
  <c r="J238" i="7"/>
  <c r="J46" i="7"/>
  <c r="J242" i="7"/>
  <c r="J831" i="7"/>
  <c r="K238" i="7"/>
  <c r="K46" i="7"/>
  <c r="K242" i="7"/>
  <c r="K831" i="7"/>
  <c r="S831" i="7"/>
  <c r="C243" i="7"/>
  <c r="C245" i="7"/>
  <c r="C248" i="7"/>
  <c r="BV244" i="3"/>
  <c r="C244" i="7"/>
  <c r="C249" i="7"/>
  <c r="C832" i="7"/>
  <c r="D243" i="7"/>
  <c r="D245" i="7"/>
  <c r="D248" i="7"/>
  <c r="BW244" i="3"/>
  <c r="D244" i="7"/>
  <c r="D249" i="7"/>
  <c r="D832" i="7"/>
  <c r="E243" i="7"/>
  <c r="E245" i="7"/>
  <c r="E248" i="7"/>
  <c r="BX244" i="3"/>
  <c r="E244" i="7"/>
  <c r="E249" i="7"/>
  <c r="E832" i="7"/>
  <c r="F243" i="7"/>
  <c r="F249" i="7"/>
  <c r="F832" i="7"/>
  <c r="H245" i="7"/>
  <c r="H249" i="7"/>
  <c r="H832" i="7"/>
  <c r="I245" i="7"/>
  <c r="I249" i="7"/>
  <c r="I832" i="7"/>
  <c r="J245" i="7"/>
  <c r="J249" i="7"/>
  <c r="J832" i="7"/>
  <c r="F245" i="7"/>
  <c r="K245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C252" i="7"/>
  <c r="H252" i="7"/>
  <c r="H256" i="7"/>
  <c r="H833" i="7"/>
  <c r="D252" i="7"/>
  <c r="I252" i="7"/>
  <c r="I256" i="7"/>
  <c r="I833" i="7"/>
  <c r="E252" i="7"/>
  <c r="J252" i="7"/>
  <c r="J256" i="7"/>
  <c r="J833" i="7"/>
  <c r="F252" i="7"/>
  <c r="K252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C259" i="7"/>
  <c r="H259" i="7"/>
  <c r="H263" i="7"/>
  <c r="H834" i="7"/>
  <c r="D259" i="7"/>
  <c r="I259" i="7"/>
  <c r="I263" i="7"/>
  <c r="I834" i="7"/>
  <c r="E259" i="7"/>
  <c r="J259" i="7"/>
  <c r="J263" i="7"/>
  <c r="J834" i="7"/>
  <c r="F259" i="7"/>
  <c r="K259" i="7"/>
  <c r="K263" i="7"/>
  <c r="K834" i="7"/>
  <c r="S834" i="7"/>
  <c r="C264" i="7"/>
  <c r="C266" i="7"/>
  <c r="C269" i="7"/>
  <c r="BV265" i="3"/>
  <c r="C265" i="7"/>
  <c r="C270" i="7"/>
  <c r="C835" i="7"/>
  <c r="D264" i="7"/>
  <c r="D266" i="7"/>
  <c r="D269" i="7"/>
  <c r="BW265" i="3"/>
  <c r="D265" i="7"/>
  <c r="D270" i="7"/>
  <c r="D835" i="7"/>
  <c r="E264" i="7"/>
  <c r="E266" i="7"/>
  <c r="E269" i="7"/>
  <c r="BX265" i="3"/>
  <c r="E265" i="7"/>
  <c r="E270" i="7"/>
  <c r="E835" i="7"/>
  <c r="F264" i="7"/>
  <c r="F270" i="7"/>
  <c r="F835" i="7"/>
  <c r="H266" i="7"/>
  <c r="H270" i="7"/>
  <c r="H835" i="7"/>
  <c r="I266" i="7"/>
  <c r="I270" i="7"/>
  <c r="I835" i="7"/>
  <c r="J266" i="7"/>
  <c r="J270" i="7"/>
  <c r="J835" i="7"/>
  <c r="F266" i="7"/>
  <c r="K266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C273" i="7"/>
  <c r="H273" i="7"/>
  <c r="H277" i="7"/>
  <c r="H836" i="7"/>
  <c r="D273" i="7"/>
  <c r="I273" i="7"/>
  <c r="I277" i="7"/>
  <c r="I836" i="7"/>
  <c r="E273" i="7"/>
  <c r="J273" i="7"/>
  <c r="J277" i="7"/>
  <c r="J836" i="7"/>
  <c r="F273" i="7"/>
  <c r="K273" i="7"/>
  <c r="K277" i="7"/>
  <c r="K836" i="7"/>
  <c r="S836" i="7"/>
  <c r="C278" i="7"/>
  <c r="C284" i="7"/>
  <c r="C837" i="7"/>
  <c r="D278" i="7"/>
  <c r="D284" i="7"/>
  <c r="D837" i="7"/>
  <c r="E278" i="7"/>
  <c r="E280" i="7"/>
  <c r="E283" i="7"/>
  <c r="BX279" i="3"/>
  <c r="E279" i="7"/>
  <c r="E284" i="7"/>
  <c r="E837" i="7"/>
  <c r="F278" i="7"/>
  <c r="F284" i="7"/>
  <c r="F837" i="7"/>
  <c r="C280" i="7"/>
  <c r="H280" i="7"/>
  <c r="H284" i="7"/>
  <c r="H837" i="7"/>
  <c r="D280" i="7"/>
  <c r="I280" i="7"/>
  <c r="I284" i="7"/>
  <c r="I837" i="7"/>
  <c r="J280" i="7"/>
  <c r="J284" i="7"/>
  <c r="J837" i="7"/>
  <c r="F280" i="7"/>
  <c r="K280" i="7"/>
  <c r="K284" i="7"/>
  <c r="K837" i="7"/>
  <c r="S837" i="7"/>
  <c r="C285" i="7"/>
  <c r="C287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87" i="7"/>
  <c r="H291" i="7"/>
  <c r="H838" i="7"/>
  <c r="D287" i="7"/>
  <c r="I287" i="7"/>
  <c r="I291" i="7"/>
  <c r="I838" i="7"/>
  <c r="E287" i="7"/>
  <c r="J287" i="7"/>
  <c r="J291" i="7"/>
  <c r="J838" i="7"/>
  <c r="F287" i="7"/>
  <c r="K287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C294" i="7"/>
  <c r="H294" i="7"/>
  <c r="H298" i="7"/>
  <c r="H839" i="7"/>
  <c r="D294" i="7"/>
  <c r="I294" i="7"/>
  <c r="I298" i="7"/>
  <c r="I839" i="7"/>
  <c r="E294" i="7"/>
  <c r="J294" i="7"/>
  <c r="J298" i="7"/>
  <c r="J839" i="7"/>
  <c r="F294" i="7"/>
  <c r="K294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C314" i="7"/>
  <c r="H314" i="7"/>
  <c r="H318" i="7"/>
  <c r="H841" i="7"/>
  <c r="D314" i="7"/>
  <c r="I314" i="7"/>
  <c r="I318" i="7"/>
  <c r="I841" i="7"/>
  <c r="E314" i="7"/>
  <c r="J314" i="7"/>
  <c r="J318" i="7"/>
  <c r="J841" i="7"/>
  <c r="F314" i="7"/>
  <c r="K314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C324" i="7"/>
  <c r="H324" i="7"/>
  <c r="H328" i="7"/>
  <c r="H842" i="7"/>
  <c r="D324" i="7"/>
  <c r="I324" i="7"/>
  <c r="I328" i="7"/>
  <c r="I842" i="7"/>
  <c r="E324" i="7"/>
  <c r="J324" i="7"/>
  <c r="J328" i="7"/>
  <c r="J842" i="7"/>
  <c r="F324" i="7"/>
  <c r="K324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C334" i="7"/>
  <c r="H334" i="7"/>
  <c r="H338" i="7"/>
  <c r="H843" i="7"/>
  <c r="D334" i="7"/>
  <c r="I334" i="7"/>
  <c r="I338" i="7"/>
  <c r="I843" i="7"/>
  <c r="E334" i="7"/>
  <c r="J334" i="7"/>
  <c r="J338" i="7"/>
  <c r="J843" i="7"/>
  <c r="F334" i="7"/>
  <c r="K334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C344" i="7"/>
  <c r="H344" i="7"/>
  <c r="H348" i="7"/>
  <c r="H844" i="7"/>
  <c r="D344" i="7"/>
  <c r="I344" i="7"/>
  <c r="I348" i="7"/>
  <c r="I844" i="7"/>
  <c r="E344" i="7"/>
  <c r="J344" i="7"/>
  <c r="J348" i="7"/>
  <c r="J844" i="7"/>
  <c r="F344" i="7"/>
  <c r="K3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C354" i="7"/>
  <c r="H354" i="7"/>
  <c r="H358" i="7"/>
  <c r="H845" i="7"/>
  <c r="D354" i="7"/>
  <c r="I354" i="7"/>
  <c r="I358" i="7"/>
  <c r="I845" i="7"/>
  <c r="E354" i="7"/>
  <c r="J354" i="7"/>
  <c r="J358" i="7"/>
  <c r="J845" i="7"/>
  <c r="F354" i="7"/>
  <c r="K354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C365" i="7"/>
  <c r="H365" i="7"/>
  <c r="H369" i="7"/>
  <c r="H846" i="7"/>
  <c r="D365" i="7"/>
  <c r="I365" i="7"/>
  <c r="I369" i="7"/>
  <c r="I846" i="7"/>
  <c r="E365" i="7"/>
  <c r="J365" i="7"/>
  <c r="J369" i="7"/>
  <c r="J846" i="7"/>
  <c r="F365" i="7"/>
  <c r="K365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C376" i="7"/>
  <c r="H376" i="7"/>
  <c r="H380" i="7"/>
  <c r="H847" i="7"/>
  <c r="D376" i="7"/>
  <c r="I376" i="7"/>
  <c r="I380" i="7"/>
  <c r="I847" i="7"/>
  <c r="E376" i="7"/>
  <c r="J376" i="7"/>
  <c r="J380" i="7"/>
  <c r="J847" i="7"/>
  <c r="F376" i="7"/>
  <c r="K376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236" i="7"/>
  <c r="A831" i="7"/>
  <c r="A243" i="7"/>
  <c r="A832" i="7"/>
  <c r="A250" i="7"/>
  <c r="A833" i="7"/>
  <c r="A257" i="7"/>
  <c r="A834" i="7"/>
  <c r="A264" i="7"/>
  <c r="A835" i="7"/>
  <c r="A271" i="7"/>
  <c r="A836" i="7"/>
  <c r="A278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M1091" i="7"/>
  <c r="M1092" i="7"/>
  <c r="C52" i="7"/>
  <c r="H52" i="7"/>
  <c r="H197" i="7"/>
  <c r="H199" i="7"/>
  <c r="H923" i="7"/>
  <c r="D190" i="7"/>
  <c r="D191" i="7"/>
  <c r="D194" i="7"/>
  <c r="BW197" i="3"/>
  <c r="D197" i="7"/>
  <c r="D52" i="7"/>
  <c r="I52" i="7"/>
  <c r="I197" i="7"/>
  <c r="D198" i="7"/>
  <c r="I199" i="7"/>
  <c r="I923" i="7"/>
  <c r="E190" i="7"/>
  <c r="E191" i="7"/>
  <c r="E194" i="7"/>
  <c r="BX197" i="3"/>
  <c r="E197" i="7"/>
  <c r="E52" i="7"/>
  <c r="J52" i="7"/>
  <c r="J197" i="7"/>
  <c r="E198" i="7"/>
  <c r="J199" i="7"/>
  <c r="J923" i="7"/>
  <c r="F190" i="7"/>
  <c r="F191" i="7"/>
  <c r="F194" i="7"/>
  <c r="BY197" i="3"/>
  <c r="F197" i="7"/>
  <c r="F52" i="7"/>
  <c r="K52" i="7"/>
  <c r="K197" i="7"/>
  <c r="F198" i="7"/>
  <c r="K199" i="7"/>
  <c r="K923" i="7"/>
  <c r="C190" i="7"/>
  <c r="C193" i="7"/>
  <c r="C921" i="7"/>
  <c r="D193" i="7"/>
  <c r="D921" i="7"/>
  <c r="E193" i="7"/>
  <c r="E921" i="7"/>
  <c r="F193" i="7"/>
  <c r="F921" i="7"/>
  <c r="C187" i="7"/>
  <c r="C189" i="7"/>
  <c r="D187" i="7"/>
  <c r="D189" i="7"/>
  <c r="E187" i="7"/>
  <c r="E189" i="7"/>
  <c r="F187" i="7"/>
  <c r="F18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4" i="7"/>
  <c r="C186" i="7"/>
  <c r="D184" i="7"/>
  <c r="D186" i="7"/>
  <c r="E184" i="7"/>
  <c r="E186" i="7"/>
  <c r="F184" i="7"/>
  <c r="F186" i="7"/>
  <c r="H186" i="7"/>
  <c r="I186" i="7"/>
  <c r="J186" i="7"/>
  <c r="K186" i="7"/>
  <c r="C223" i="7"/>
  <c r="C225" i="7"/>
  <c r="D223" i="7"/>
  <c r="D225" i="7"/>
  <c r="E223" i="7"/>
  <c r="E225" i="7"/>
  <c r="F223" i="7"/>
  <c r="F225" i="7"/>
  <c r="C220" i="7"/>
  <c r="C222" i="7"/>
  <c r="D220" i="7"/>
  <c r="D222" i="7"/>
  <c r="E220" i="7"/>
  <c r="E221" i="7"/>
  <c r="E222" i="7"/>
  <c r="F220" i="7"/>
  <c r="F222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C171" i="7"/>
  <c r="C914" i="7"/>
  <c r="D171" i="7"/>
  <c r="D914" i="7"/>
  <c r="E171" i="7"/>
  <c r="E914" i="7"/>
  <c r="F171" i="7"/>
  <c r="F914" i="7"/>
  <c r="H171" i="7"/>
  <c r="H914" i="7"/>
  <c r="I171" i="7"/>
  <c r="I914" i="7"/>
  <c r="J171" i="7"/>
  <c r="J914" i="7"/>
  <c r="K171" i="7"/>
  <c r="K914" i="7"/>
  <c r="C163" i="7"/>
  <c r="C913" i="7"/>
  <c r="D163" i="7"/>
  <c r="D913" i="7"/>
  <c r="E163" i="7"/>
  <c r="E913" i="7"/>
  <c r="F163" i="7"/>
  <c r="F913" i="7"/>
  <c r="H163" i="7"/>
  <c r="H913" i="7"/>
  <c r="I163" i="7"/>
  <c r="I913" i="7"/>
  <c r="J163" i="7"/>
  <c r="J913" i="7"/>
  <c r="K163" i="7"/>
  <c r="K913" i="7"/>
  <c r="C154" i="7"/>
  <c r="C912" i="7"/>
  <c r="D154" i="7"/>
  <c r="D912" i="7"/>
  <c r="E154" i="7"/>
  <c r="E912" i="7"/>
  <c r="F154" i="7"/>
  <c r="F912" i="7"/>
  <c r="H154" i="7"/>
  <c r="H912" i="7"/>
  <c r="I154" i="7"/>
  <c r="I912" i="7"/>
  <c r="J154" i="7"/>
  <c r="J912" i="7"/>
  <c r="K154" i="7"/>
  <c r="K912" i="7"/>
  <c r="C143" i="7"/>
  <c r="C911" i="7"/>
  <c r="D143" i="7"/>
  <c r="D911" i="7"/>
  <c r="E143" i="7"/>
  <c r="E911" i="7"/>
  <c r="F143" i="7"/>
  <c r="F911" i="7"/>
  <c r="H143" i="7"/>
  <c r="H911" i="7"/>
  <c r="I143" i="7"/>
  <c r="I911" i="7"/>
  <c r="J143" i="7"/>
  <c r="J911" i="7"/>
  <c r="K143" i="7"/>
  <c r="K911" i="7"/>
  <c r="C135" i="7"/>
  <c r="C910" i="7"/>
  <c r="D135" i="7"/>
  <c r="D910" i="7"/>
  <c r="E135" i="7"/>
  <c r="E910" i="7"/>
  <c r="F135" i="7"/>
  <c r="F910" i="7"/>
  <c r="H135" i="7"/>
  <c r="H910" i="7"/>
  <c r="I135" i="7"/>
  <c r="I910" i="7"/>
  <c r="J135" i="7"/>
  <c r="J910" i="7"/>
  <c r="K135" i="7"/>
  <c r="K910" i="7"/>
  <c r="C126" i="7"/>
  <c r="C909" i="7"/>
  <c r="D126" i="7"/>
  <c r="D909" i="7"/>
  <c r="E126" i="7"/>
  <c r="E909" i="7"/>
  <c r="F126" i="7"/>
  <c r="F909" i="7"/>
  <c r="H126" i="7"/>
  <c r="H909" i="7"/>
  <c r="I126" i="7"/>
  <c r="I909" i="7"/>
  <c r="J126" i="7"/>
  <c r="J909" i="7"/>
  <c r="K126" i="7"/>
  <c r="K909" i="7"/>
  <c r="C115" i="7"/>
  <c r="C908" i="7"/>
  <c r="D115" i="7"/>
  <c r="D908" i="7"/>
  <c r="E115" i="7"/>
  <c r="E908" i="7"/>
  <c r="F115" i="7"/>
  <c r="F908" i="7"/>
  <c r="H115" i="7"/>
  <c r="H908" i="7"/>
  <c r="I115" i="7"/>
  <c r="I908" i="7"/>
  <c r="J115" i="7"/>
  <c r="J908" i="7"/>
  <c r="K115" i="7"/>
  <c r="K908" i="7"/>
  <c r="C107" i="7"/>
  <c r="C907" i="7"/>
  <c r="D107" i="7"/>
  <c r="D907" i="7"/>
  <c r="E107" i="7"/>
  <c r="E907" i="7"/>
  <c r="F107" i="7"/>
  <c r="F907" i="7"/>
  <c r="H107" i="7"/>
  <c r="H907" i="7"/>
  <c r="I107" i="7"/>
  <c r="I907" i="7"/>
  <c r="J107" i="7"/>
  <c r="J907" i="7"/>
  <c r="K107" i="7"/>
  <c r="K907" i="7"/>
  <c r="C99" i="7"/>
  <c r="C906" i="7"/>
  <c r="D98" i="7"/>
  <c r="D99" i="7"/>
  <c r="D906" i="7"/>
  <c r="E98" i="7"/>
  <c r="E99" i="7"/>
  <c r="E906" i="7"/>
  <c r="F98" i="7"/>
  <c r="F99" i="7"/>
  <c r="F906" i="7"/>
  <c r="H99" i="7"/>
  <c r="H906" i="7"/>
  <c r="I99" i="7"/>
  <c r="I906" i="7"/>
  <c r="J99" i="7"/>
  <c r="J906" i="7"/>
  <c r="K99" i="7"/>
  <c r="K906" i="7"/>
  <c r="C88" i="7"/>
  <c r="C905" i="7"/>
  <c r="D88" i="7"/>
  <c r="D905" i="7"/>
  <c r="E88" i="7"/>
  <c r="E905" i="7"/>
  <c r="F88" i="7"/>
  <c r="F905" i="7"/>
  <c r="H88" i="7"/>
  <c r="H905" i="7"/>
  <c r="I88" i="7"/>
  <c r="I905" i="7"/>
  <c r="J88" i="7"/>
  <c r="J905" i="7"/>
  <c r="K88" i="7"/>
  <c r="K905" i="7"/>
  <c r="C80" i="7"/>
  <c r="C904" i="7"/>
  <c r="D80" i="7"/>
  <c r="D904" i="7"/>
  <c r="E80" i="7"/>
  <c r="E904" i="7"/>
  <c r="F80" i="7"/>
  <c r="F904" i="7"/>
  <c r="H80" i="7"/>
  <c r="H904" i="7"/>
  <c r="I80" i="7"/>
  <c r="I904" i="7"/>
  <c r="J80" i="7"/>
  <c r="J904" i="7"/>
  <c r="K80" i="7"/>
  <c r="K904" i="7"/>
  <c r="C72" i="7"/>
  <c r="C903" i="7"/>
  <c r="D72" i="7"/>
  <c r="D903" i="7"/>
  <c r="E72" i="7"/>
  <c r="E903" i="7"/>
  <c r="F72" i="7"/>
  <c r="F903" i="7"/>
  <c r="H72" i="7"/>
  <c r="H903" i="7"/>
  <c r="I72" i="7"/>
  <c r="I903" i="7"/>
  <c r="J72" i="7"/>
  <c r="J903" i="7"/>
  <c r="K72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H915" i="7"/>
  <c r="I915" i="7"/>
  <c r="J915" i="7"/>
  <c r="K915" i="7"/>
  <c r="S915" i="7"/>
  <c r="H921" i="7"/>
  <c r="I921" i="7"/>
  <c r="J921" i="7"/>
  <c r="K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BV197" i="3"/>
  <c r="C197" i="7"/>
  <c r="C199" i="7"/>
  <c r="C923" i="7"/>
  <c r="D199" i="7"/>
  <c r="D923" i="7"/>
  <c r="E199" i="7"/>
  <c r="E923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10" i="7"/>
  <c r="C54" i="7"/>
  <c r="H54" i="7"/>
  <c r="C55" i="7"/>
  <c r="H55" i="7"/>
  <c r="H204" i="7"/>
  <c r="H206" i="7"/>
  <c r="H925" i="7"/>
  <c r="D207" i="7"/>
  <c r="D210" i="7"/>
  <c r="D54" i="7"/>
  <c r="I54" i="7"/>
  <c r="D55" i="7"/>
  <c r="I55" i="7"/>
  <c r="I204" i="7"/>
  <c r="I206" i="7"/>
  <c r="I925" i="7"/>
  <c r="E207" i="7"/>
  <c r="E210" i="7"/>
  <c r="E54" i="7"/>
  <c r="J54" i="7"/>
  <c r="E55" i="7"/>
  <c r="J55" i="7"/>
  <c r="J204" i="7"/>
  <c r="J206" i="7"/>
  <c r="J925" i="7"/>
  <c r="F207" i="7"/>
  <c r="F210" i="7"/>
  <c r="F54" i="7"/>
  <c r="K54" i="7"/>
  <c r="F55" i="7"/>
  <c r="K55" i="7"/>
  <c r="K204" i="7"/>
  <c r="K206" i="7"/>
  <c r="K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39" i="7"/>
  <c r="E240" i="7"/>
  <c r="E931" i="7"/>
  <c r="F239" i="7"/>
  <c r="F240" i="7"/>
  <c r="F931" i="7"/>
  <c r="H240" i="7"/>
  <c r="H931" i="7"/>
  <c r="I240" i="7"/>
  <c r="I931" i="7"/>
  <c r="J240" i="7"/>
  <c r="J931" i="7"/>
  <c r="K240" i="7"/>
  <c r="K931" i="7"/>
  <c r="C247" i="7"/>
  <c r="C932" i="7"/>
  <c r="D247" i="7"/>
  <c r="D932" i="7"/>
  <c r="E247" i="7"/>
  <c r="E932" i="7"/>
  <c r="F247" i="7"/>
  <c r="F932" i="7"/>
  <c r="H247" i="7"/>
  <c r="H932" i="7"/>
  <c r="I247" i="7"/>
  <c r="I932" i="7"/>
  <c r="J247" i="7"/>
  <c r="J932" i="7"/>
  <c r="K247" i="7"/>
  <c r="K932" i="7"/>
  <c r="C254" i="7"/>
  <c r="C933" i="7"/>
  <c r="D254" i="7"/>
  <c r="D933" i="7"/>
  <c r="E254" i="7"/>
  <c r="E933" i="7"/>
  <c r="F254" i="7"/>
  <c r="F933" i="7"/>
  <c r="H254" i="7"/>
  <c r="H933" i="7"/>
  <c r="I254" i="7"/>
  <c r="I933" i="7"/>
  <c r="J254" i="7"/>
  <c r="J933" i="7"/>
  <c r="K254" i="7"/>
  <c r="K933" i="7"/>
  <c r="C261" i="7"/>
  <c r="C934" i="7"/>
  <c r="D261" i="7"/>
  <c r="D934" i="7"/>
  <c r="E261" i="7"/>
  <c r="E934" i="7"/>
  <c r="F261" i="7"/>
  <c r="F934" i="7"/>
  <c r="H261" i="7"/>
  <c r="H934" i="7"/>
  <c r="I261" i="7"/>
  <c r="I934" i="7"/>
  <c r="J261" i="7"/>
  <c r="J934" i="7"/>
  <c r="K261" i="7"/>
  <c r="K934" i="7"/>
  <c r="C268" i="7"/>
  <c r="C935" i="7"/>
  <c r="D268" i="7"/>
  <c r="D935" i="7"/>
  <c r="E267" i="7"/>
  <c r="E268" i="7"/>
  <c r="E935" i="7"/>
  <c r="F268" i="7"/>
  <c r="F935" i="7"/>
  <c r="H268" i="7"/>
  <c r="H935" i="7"/>
  <c r="I268" i="7"/>
  <c r="I935" i="7"/>
  <c r="J268" i="7"/>
  <c r="J935" i="7"/>
  <c r="K268" i="7"/>
  <c r="K935" i="7"/>
  <c r="C275" i="7"/>
  <c r="C936" i="7"/>
  <c r="D275" i="7"/>
  <c r="D936" i="7"/>
  <c r="E275" i="7"/>
  <c r="E936" i="7"/>
  <c r="F275" i="7"/>
  <c r="F936" i="7"/>
  <c r="H275" i="7"/>
  <c r="H936" i="7"/>
  <c r="I275" i="7"/>
  <c r="I936" i="7"/>
  <c r="J275" i="7"/>
  <c r="J936" i="7"/>
  <c r="K275" i="7"/>
  <c r="K936" i="7"/>
  <c r="C282" i="7"/>
  <c r="C937" i="7"/>
  <c r="D282" i="7"/>
  <c r="D937" i="7"/>
  <c r="E281" i="7"/>
  <c r="E282" i="7"/>
  <c r="E937" i="7"/>
  <c r="F282" i="7"/>
  <c r="F937" i="7"/>
  <c r="H282" i="7"/>
  <c r="H937" i="7"/>
  <c r="I282" i="7"/>
  <c r="I937" i="7"/>
  <c r="J282" i="7"/>
  <c r="J937" i="7"/>
  <c r="K282" i="7"/>
  <c r="K937" i="7"/>
  <c r="C289" i="7"/>
  <c r="C938" i="7"/>
  <c r="D289" i="7"/>
  <c r="D938" i="7"/>
  <c r="E289" i="7"/>
  <c r="E938" i="7"/>
  <c r="F289" i="7"/>
  <c r="F938" i="7"/>
  <c r="H289" i="7"/>
  <c r="H938" i="7"/>
  <c r="I289" i="7"/>
  <c r="I938" i="7"/>
  <c r="J289" i="7"/>
  <c r="J938" i="7"/>
  <c r="K289" i="7"/>
  <c r="K938" i="7"/>
  <c r="C296" i="7"/>
  <c r="C939" i="7"/>
  <c r="D296" i="7"/>
  <c r="D939" i="7"/>
  <c r="E296" i="7"/>
  <c r="E939" i="7"/>
  <c r="F296" i="7"/>
  <c r="F939" i="7"/>
  <c r="H296" i="7"/>
  <c r="H939" i="7"/>
  <c r="I296" i="7"/>
  <c r="I939" i="7"/>
  <c r="J296" i="7"/>
  <c r="J939" i="7"/>
  <c r="K296" i="7"/>
  <c r="K939" i="7"/>
  <c r="C304" i="7"/>
  <c r="C306" i="7"/>
  <c r="C940" i="7"/>
  <c r="D304" i="7"/>
  <c r="D306" i="7"/>
  <c r="D940" i="7"/>
  <c r="E304" i="7"/>
  <c r="E306" i="7"/>
  <c r="E940" i="7"/>
  <c r="F304" i="7"/>
  <c r="F306" i="7"/>
  <c r="F940" i="7"/>
  <c r="H304" i="7"/>
  <c r="H306" i="7"/>
  <c r="H940" i="7"/>
  <c r="I304" i="7"/>
  <c r="I306" i="7"/>
  <c r="I940" i="7"/>
  <c r="J304" i="7"/>
  <c r="J306" i="7"/>
  <c r="J940" i="7"/>
  <c r="K304" i="7"/>
  <c r="K306" i="7"/>
  <c r="K940" i="7"/>
  <c r="C316" i="7"/>
  <c r="C941" i="7"/>
  <c r="D316" i="7"/>
  <c r="D941" i="7"/>
  <c r="E316" i="7"/>
  <c r="E941" i="7"/>
  <c r="F316" i="7"/>
  <c r="F941" i="7"/>
  <c r="H316" i="7"/>
  <c r="H941" i="7"/>
  <c r="I316" i="7"/>
  <c r="I941" i="7"/>
  <c r="J316" i="7"/>
  <c r="J941" i="7"/>
  <c r="K316" i="7"/>
  <c r="K941" i="7"/>
  <c r="C326" i="7"/>
  <c r="C942" i="7"/>
  <c r="D326" i="7"/>
  <c r="D942" i="7"/>
  <c r="E326" i="7"/>
  <c r="E942" i="7"/>
  <c r="F326" i="7"/>
  <c r="F942" i="7"/>
  <c r="H326" i="7"/>
  <c r="H942" i="7"/>
  <c r="I326" i="7"/>
  <c r="I942" i="7"/>
  <c r="J326" i="7"/>
  <c r="J942" i="7"/>
  <c r="K326" i="7"/>
  <c r="K942" i="7"/>
  <c r="C336" i="7"/>
  <c r="C943" i="7"/>
  <c r="D336" i="7"/>
  <c r="D943" i="7"/>
  <c r="E336" i="7"/>
  <c r="E943" i="7"/>
  <c r="F336" i="7"/>
  <c r="F943" i="7"/>
  <c r="H336" i="7"/>
  <c r="H943" i="7"/>
  <c r="I336" i="7"/>
  <c r="I943" i="7"/>
  <c r="J336" i="7"/>
  <c r="J943" i="7"/>
  <c r="K336" i="7"/>
  <c r="K943" i="7"/>
  <c r="C346" i="7"/>
  <c r="C944" i="7"/>
  <c r="D346" i="7"/>
  <c r="D944" i="7"/>
  <c r="E346" i="7"/>
  <c r="E944" i="7"/>
  <c r="F346" i="7"/>
  <c r="F944" i="7"/>
  <c r="H346" i="7"/>
  <c r="H944" i="7"/>
  <c r="I346" i="7"/>
  <c r="I944" i="7"/>
  <c r="J346" i="7"/>
  <c r="J944" i="7"/>
  <c r="K346" i="7"/>
  <c r="K944" i="7"/>
  <c r="C356" i="7"/>
  <c r="C945" i="7"/>
  <c r="D356" i="7"/>
  <c r="D945" i="7"/>
  <c r="E356" i="7"/>
  <c r="E945" i="7"/>
  <c r="F356" i="7"/>
  <c r="F945" i="7"/>
  <c r="H356" i="7"/>
  <c r="H945" i="7"/>
  <c r="I356" i="7"/>
  <c r="I945" i="7"/>
  <c r="J356" i="7"/>
  <c r="J945" i="7"/>
  <c r="K356" i="7"/>
  <c r="K945" i="7"/>
  <c r="C367" i="7"/>
  <c r="C946" i="7"/>
  <c r="D367" i="7"/>
  <c r="D946" i="7"/>
  <c r="E367" i="7"/>
  <c r="E946" i="7"/>
  <c r="F367" i="7"/>
  <c r="F946" i="7"/>
  <c r="H367" i="7"/>
  <c r="H946" i="7"/>
  <c r="I367" i="7"/>
  <c r="I946" i="7"/>
  <c r="J367" i="7"/>
  <c r="J946" i="7"/>
  <c r="K367" i="7"/>
  <c r="K946" i="7"/>
  <c r="C378" i="7"/>
  <c r="C947" i="7"/>
  <c r="D378" i="7"/>
  <c r="D947" i="7"/>
  <c r="E378" i="7"/>
  <c r="E947" i="7"/>
  <c r="F378" i="7"/>
  <c r="F947" i="7"/>
  <c r="H378" i="7"/>
  <c r="H947" i="7"/>
  <c r="I378" i="7"/>
  <c r="I947" i="7"/>
  <c r="J378" i="7"/>
  <c r="J947" i="7"/>
  <c r="K378" i="7"/>
  <c r="K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BV707" i="3"/>
  <c r="C707" i="7"/>
  <c r="C964" i="7"/>
  <c r="BW707" i="3"/>
  <c r="D707" i="7"/>
  <c r="D964" i="7"/>
  <c r="BX707" i="3"/>
  <c r="E707" i="7"/>
  <c r="E964" i="7"/>
  <c r="BY707" i="3"/>
  <c r="F707" i="7"/>
  <c r="F964" i="7"/>
  <c r="H707" i="7"/>
  <c r="H964" i="7"/>
  <c r="I707" i="7"/>
  <c r="I964" i="7"/>
  <c r="J707" i="7"/>
  <c r="J964" i="7"/>
  <c r="K707" i="7"/>
  <c r="K964" i="7"/>
  <c r="BV713" i="3"/>
  <c r="C713" i="7"/>
  <c r="C965" i="7"/>
  <c r="BW713" i="3"/>
  <c r="D713" i="7"/>
  <c r="D965" i="7"/>
  <c r="BX713" i="3"/>
  <c r="E713" i="7"/>
  <c r="E965" i="7"/>
  <c r="BY713" i="3"/>
  <c r="F713" i="7"/>
  <c r="F965" i="7"/>
  <c r="H713" i="7"/>
  <c r="H965" i="7"/>
  <c r="I713" i="7"/>
  <c r="I965" i="7"/>
  <c r="J713" i="7"/>
  <c r="J965" i="7"/>
  <c r="K713" i="7"/>
  <c r="K965" i="7"/>
  <c r="BV719" i="3"/>
  <c r="C719" i="7"/>
  <c r="C966" i="7"/>
  <c r="BW719" i="3"/>
  <c r="D719" i="7"/>
  <c r="D966" i="7"/>
  <c r="BX719" i="3"/>
  <c r="E719" i="7"/>
  <c r="E966" i="7"/>
  <c r="BY719" i="3"/>
  <c r="F719" i="7"/>
  <c r="F966" i="7"/>
  <c r="H719" i="7"/>
  <c r="H966" i="7"/>
  <c r="I719" i="7"/>
  <c r="I966" i="7"/>
  <c r="J719" i="7"/>
  <c r="J966" i="7"/>
  <c r="K719" i="7"/>
  <c r="K966" i="7"/>
  <c r="C720" i="7"/>
  <c r="C723" i="7"/>
  <c r="C968" i="7"/>
  <c r="D720" i="7"/>
  <c r="D723" i="7"/>
  <c r="D968" i="7"/>
  <c r="E720" i="7"/>
  <c r="E723" i="7"/>
  <c r="E968" i="7"/>
  <c r="F720" i="7"/>
  <c r="F723" i="7"/>
  <c r="F968" i="7"/>
  <c r="H720" i="7"/>
  <c r="H723" i="7"/>
  <c r="H968" i="7"/>
  <c r="I720" i="7"/>
  <c r="I723" i="7"/>
  <c r="I968" i="7"/>
  <c r="J720" i="7"/>
  <c r="J723" i="7"/>
  <c r="J968" i="7"/>
  <c r="K720" i="7"/>
  <c r="K723" i="7"/>
  <c r="K968" i="7"/>
  <c r="C733" i="7"/>
  <c r="C736" i="7"/>
  <c r="C969" i="7"/>
  <c r="D733" i="7"/>
  <c r="D736" i="7"/>
  <c r="D969" i="7"/>
  <c r="E733" i="7"/>
  <c r="E736" i="7"/>
  <c r="E969" i="7"/>
  <c r="F733" i="7"/>
  <c r="F736" i="7"/>
  <c r="F969" i="7"/>
  <c r="H733" i="7"/>
  <c r="H736" i="7"/>
  <c r="H969" i="7"/>
  <c r="I733" i="7"/>
  <c r="I736" i="7"/>
  <c r="I969" i="7"/>
  <c r="J733" i="7"/>
  <c r="J736" i="7"/>
  <c r="J969" i="7"/>
  <c r="K733" i="7"/>
  <c r="K736" i="7"/>
  <c r="K969" i="7"/>
  <c r="C728" i="7"/>
  <c r="C731" i="7"/>
  <c r="C971" i="7"/>
  <c r="D728" i="7"/>
  <c r="D731" i="7"/>
  <c r="D971" i="7"/>
  <c r="E728" i="7"/>
  <c r="E731" i="7"/>
  <c r="E971" i="7"/>
  <c r="F728" i="7"/>
  <c r="F731" i="7"/>
  <c r="F971" i="7"/>
  <c r="H728" i="7"/>
  <c r="H731" i="7"/>
  <c r="H971" i="7"/>
  <c r="I728" i="7"/>
  <c r="I731" i="7"/>
  <c r="I971" i="7"/>
  <c r="J728" i="7"/>
  <c r="J731" i="7"/>
  <c r="J971" i="7"/>
  <c r="K728" i="7"/>
  <c r="K731" i="7"/>
  <c r="K971" i="7"/>
  <c r="BV754" i="3"/>
  <c r="C754" i="7"/>
  <c r="C972" i="7"/>
  <c r="BW754" i="3"/>
  <c r="D754" i="7"/>
  <c r="D972" i="7"/>
  <c r="BX754" i="3"/>
  <c r="E754" i="7"/>
  <c r="E972" i="7"/>
  <c r="BY754" i="3"/>
  <c r="F754" i="7"/>
  <c r="F972" i="7"/>
  <c r="H754" i="7"/>
  <c r="H972" i="7"/>
  <c r="I754" i="7"/>
  <c r="I972" i="7"/>
  <c r="J754" i="7"/>
  <c r="J972" i="7"/>
  <c r="K754" i="7"/>
  <c r="K972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61" i="7"/>
  <c r="C764" i="7"/>
  <c r="C980" i="7"/>
  <c r="D761" i="7"/>
  <c r="D764" i="7"/>
  <c r="D980" i="7"/>
  <c r="E761" i="7"/>
  <c r="E764" i="7"/>
  <c r="E980" i="7"/>
  <c r="F761" i="7"/>
  <c r="F764" i="7"/>
  <c r="F980" i="7"/>
  <c r="H761" i="7"/>
  <c r="H764" i="7"/>
  <c r="H980" i="7"/>
  <c r="I761" i="7"/>
  <c r="I764" i="7"/>
  <c r="I980" i="7"/>
  <c r="J761" i="7"/>
  <c r="J764" i="7"/>
  <c r="J980" i="7"/>
  <c r="K761" i="7"/>
  <c r="K764" i="7"/>
  <c r="K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C724" i="7"/>
  <c r="C726" i="7"/>
  <c r="C982" i="7"/>
  <c r="D724" i="7"/>
  <c r="D726" i="7"/>
  <c r="D982" i="7"/>
  <c r="E724" i="7"/>
  <c r="E726" i="7"/>
  <c r="E982" i="7"/>
  <c r="F724" i="7"/>
  <c r="F726" i="7"/>
  <c r="F982" i="7"/>
  <c r="H724" i="7"/>
  <c r="H726" i="7"/>
  <c r="H982" i="7"/>
  <c r="I724" i="7"/>
  <c r="I726" i="7"/>
  <c r="I982" i="7"/>
  <c r="J724" i="7"/>
  <c r="J726" i="7"/>
  <c r="J982" i="7"/>
  <c r="K724" i="7"/>
  <c r="K726" i="7"/>
  <c r="K982" i="7"/>
  <c r="T913" i="7"/>
  <c r="T914" i="7"/>
  <c r="T915" i="7"/>
  <c r="T903" i="7"/>
  <c r="T904" i="7"/>
  <c r="T905" i="7"/>
  <c r="T906" i="7"/>
  <c r="T907" i="7"/>
  <c r="T908" i="7"/>
  <c r="T909" i="7"/>
  <c r="T910" i="7"/>
  <c r="T911" i="7"/>
  <c r="T912" i="7"/>
  <c r="A217" i="7"/>
  <c r="A915" i="7"/>
  <c r="A204" i="7"/>
  <c r="A925" i="7"/>
  <c r="A210" i="7"/>
  <c r="A927" i="7"/>
  <c r="A214" i="7"/>
  <c r="A928" i="7"/>
  <c r="A233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27" i="7"/>
  <c r="A971" i="7"/>
  <c r="A749" i="7"/>
  <c r="A972" i="7"/>
  <c r="A755" i="7"/>
  <c r="A974" i="7"/>
  <c r="A737" i="7"/>
  <c r="A976" i="7"/>
  <c r="A743" i="7"/>
  <c r="A978" i="7"/>
  <c r="A760" i="7"/>
  <c r="A980" i="7"/>
  <c r="A765" i="7"/>
  <c r="A981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D512" i="7"/>
  <c r="D509" i="7"/>
  <c r="I509" i="7"/>
  <c r="K509" i="7"/>
  <c r="K508" i="7"/>
  <c r="K513" i="7"/>
  <c r="F512" i="7"/>
  <c r="F508" i="7"/>
  <c r="F509" i="7"/>
  <c r="F513" i="7"/>
  <c r="P513" i="7"/>
  <c r="D518" i="7"/>
  <c r="D515" i="7"/>
  <c r="I515" i="7"/>
  <c r="K515" i="7"/>
  <c r="K514" i="7"/>
  <c r="K519" i="7"/>
  <c r="F518" i="7"/>
  <c r="F514" i="7"/>
  <c r="F515" i="7"/>
  <c r="F519" i="7"/>
  <c r="P519" i="7"/>
  <c r="D524" i="7"/>
  <c r="D521" i="7"/>
  <c r="I521" i="7"/>
  <c r="K521" i="7"/>
  <c r="K520" i="7"/>
  <c r="K525" i="7"/>
  <c r="F524" i="7"/>
  <c r="F525" i="7"/>
  <c r="P525" i="7"/>
  <c r="D530" i="7"/>
  <c r="K527" i="7"/>
  <c r="K531" i="7"/>
  <c r="F530" i="7"/>
  <c r="F531" i="7"/>
  <c r="P531" i="7"/>
  <c r="D536" i="7"/>
  <c r="K533" i="7"/>
  <c r="K537" i="7"/>
  <c r="F536" i="7"/>
  <c r="F537" i="7"/>
  <c r="P537" i="7"/>
  <c r="D542" i="7"/>
  <c r="D539" i="7"/>
  <c r="I539" i="7"/>
  <c r="K539" i="7"/>
  <c r="K538" i="7"/>
  <c r="K543" i="7"/>
  <c r="F542" i="7"/>
  <c r="F538" i="7"/>
  <c r="F539" i="7"/>
  <c r="F543" i="7"/>
  <c r="P543" i="7"/>
  <c r="D548" i="7"/>
  <c r="K545" i="7"/>
  <c r="K549" i="7"/>
  <c r="F548" i="7"/>
  <c r="F549" i="7"/>
  <c r="P549" i="7"/>
  <c r="D554" i="7"/>
  <c r="K551" i="7"/>
  <c r="K555" i="7"/>
  <c r="F554" i="7"/>
  <c r="F555" i="7"/>
  <c r="P555" i="7"/>
  <c r="D560" i="7"/>
  <c r="K557" i="7"/>
  <c r="K561" i="7"/>
  <c r="F560" i="7"/>
  <c r="F557" i="7"/>
  <c r="F561" i="7"/>
  <c r="P561" i="7"/>
  <c r="D566" i="7"/>
  <c r="K563" i="7"/>
  <c r="K567" i="7"/>
  <c r="F566" i="7"/>
  <c r="F563" i="7"/>
  <c r="F567" i="7"/>
  <c r="P567" i="7"/>
  <c r="D572" i="7"/>
  <c r="K569" i="7"/>
  <c r="K573" i="7"/>
  <c r="F572" i="7"/>
  <c r="F573" i="7"/>
  <c r="P573" i="7"/>
  <c r="D578" i="7"/>
  <c r="D575" i="7"/>
  <c r="I575" i="7"/>
  <c r="K575" i="7"/>
  <c r="K574" i="7"/>
  <c r="K579" i="7"/>
  <c r="F578" i="7"/>
  <c r="F579" i="7"/>
  <c r="P579" i="7"/>
  <c r="D603" i="7"/>
  <c r="K600" i="7"/>
  <c r="K604" i="7"/>
  <c r="F603" i="7"/>
  <c r="F600" i="7"/>
  <c r="F604" i="7"/>
  <c r="P604" i="7"/>
  <c r="D609" i="7"/>
  <c r="K606" i="7"/>
  <c r="K610" i="7"/>
  <c r="F609" i="7"/>
  <c r="F610" i="7"/>
  <c r="P610" i="7"/>
  <c r="D621" i="7"/>
  <c r="K618" i="7"/>
  <c r="K622" i="7"/>
  <c r="F621" i="7"/>
  <c r="F618" i="7"/>
  <c r="F622" i="7"/>
  <c r="P622" i="7"/>
  <c r="K771" i="7"/>
  <c r="F771" i="7"/>
  <c r="P771" i="7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91" i="7"/>
  <c r="C486" i="7"/>
  <c r="C485" i="7"/>
  <c r="C487" i="7"/>
  <c r="C488" i="7"/>
  <c r="C492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W492" i="3"/>
  <c r="BX492" i="3"/>
  <c r="BY492" i="3"/>
  <c r="BV488" i="3"/>
  <c r="BV492" i="3"/>
  <c r="D491" i="7"/>
  <c r="D486" i="7"/>
  <c r="D485" i="7"/>
  <c r="D487" i="7"/>
  <c r="D488" i="7"/>
  <c r="D492" i="7"/>
  <c r="E491" i="7"/>
  <c r="E492" i="7"/>
  <c r="F491" i="7"/>
  <c r="F492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576" i="3"/>
  <c r="BW46" i="3"/>
  <c r="BW577" i="3"/>
  <c r="BX576" i="3"/>
  <c r="BX46" i="3"/>
  <c r="BX577" i="3"/>
  <c r="BY576" i="3"/>
  <c r="BY46" i="3"/>
  <c r="BY577" i="3"/>
  <c r="BV576" i="3"/>
  <c r="BV46" i="3"/>
  <c r="BV577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64" i="8"/>
  <c r="G64" i="8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63" i="8"/>
  <c r="G63" i="8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58" i="8"/>
  <c r="G58" i="8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57" i="8"/>
  <c r="G57" i="8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56" i="8"/>
  <c r="G56" i="8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55" i="8"/>
  <c r="G55" i="8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54" i="8"/>
  <c r="G54" i="8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53" i="8"/>
  <c r="G53" i="8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52" i="8"/>
  <c r="G52" i="8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51" i="8"/>
  <c r="G51" i="8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50" i="8"/>
  <c r="G50" i="8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49" i="8"/>
  <c r="G49" i="8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48" i="8"/>
  <c r="G48" i="8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492" i="3"/>
  <c r="BT501" i="3"/>
  <c r="BT507" i="3"/>
  <c r="BT585" i="3"/>
  <c r="BT591" i="3"/>
  <c r="BT987" i="3"/>
  <c r="BS456" i="3"/>
  <c r="BS465" i="3"/>
  <c r="BS474" i="3"/>
  <c r="BS483" i="3"/>
  <c r="BS492" i="3"/>
  <c r="BS501" i="3"/>
  <c r="BS507" i="3"/>
  <c r="BS585" i="3"/>
  <c r="BS591" i="3"/>
  <c r="BS987" i="3"/>
  <c r="BR456" i="3"/>
  <c r="BR465" i="3"/>
  <c r="BR474" i="3"/>
  <c r="BR483" i="3"/>
  <c r="BR492" i="3"/>
  <c r="BR501" i="3"/>
  <c r="BR507" i="3"/>
  <c r="BR585" i="3"/>
  <c r="BR591" i="3"/>
  <c r="BR987" i="3"/>
  <c r="BQ456" i="3"/>
  <c r="BQ465" i="3"/>
  <c r="BQ474" i="3"/>
  <c r="BQ483" i="3"/>
  <c r="BQ492" i="3"/>
  <c r="BQ501" i="3"/>
  <c r="BQ507" i="3"/>
  <c r="BQ585" i="3"/>
  <c r="BQ591" i="3"/>
  <c r="BQ987" i="3"/>
  <c r="BP456" i="3"/>
  <c r="BP465" i="3"/>
  <c r="BP474" i="3"/>
  <c r="BP483" i="3"/>
  <c r="BP492" i="3"/>
  <c r="BP501" i="3"/>
  <c r="BP507" i="3"/>
  <c r="BP585" i="3"/>
  <c r="BP591" i="3"/>
  <c r="BP987" i="3"/>
  <c r="BO456" i="3"/>
  <c r="BO465" i="3"/>
  <c r="BO474" i="3"/>
  <c r="BO483" i="3"/>
  <c r="BO492" i="3"/>
  <c r="BO501" i="3"/>
  <c r="BO507" i="3"/>
  <c r="BO585" i="3"/>
  <c r="BO591" i="3"/>
  <c r="BO987" i="3"/>
  <c r="BN456" i="3"/>
  <c r="BN465" i="3"/>
  <c r="BN474" i="3"/>
  <c r="BN483" i="3"/>
  <c r="BN492" i="3"/>
  <c r="BN501" i="3"/>
  <c r="BN507" i="3"/>
  <c r="BN585" i="3"/>
  <c r="BN591" i="3"/>
  <c r="BN987" i="3"/>
  <c r="BM456" i="3"/>
  <c r="BM465" i="3"/>
  <c r="BM474" i="3"/>
  <c r="BM483" i="3"/>
  <c r="BM492" i="3"/>
  <c r="BM501" i="3"/>
  <c r="BM507" i="3"/>
  <c r="BM585" i="3"/>
  <c r="BM591" i="3"/>
  <c r="BM987" i="3"/>
  <c r="BL456" i="3"/>
  <c r="BL465" i="3"/>
  <c r="BL474" i="3"/>
  <c r="BL483" i="3"/>
  <c r="BL492" i="3"/>
  <c r="BL501" i="3"/>
  <c r="BL507" i="3"/>
  <c r="BL585" i="3"/>
  <c r="BL591" i="3"/>
  <c r="BL987" i="3"/>
  <c r="BK456" i="3"/>
  <c r="BK465" i="3"/>
  <c r="BK470" i="3"/>
  <c r="BK474" i="3"/>
  <c r="BK483" i="3"/>
  <c r="BK492" i="3"/>
  <c r="BK501" i="3"/>
  <c r="BK507" i="3"/>
  <c r="BK585" i="3"/>
  <c r="BK591" i="3"/>
  <c r="BK987" i="3"/>
  <c r="BJ456" i="3"/>
  <c r="BJ465" i="3"/>
  <c r="BJ470" i="3"/>
  <c r="BJ474" i="3"/>
  <c r="BJ483" i="3"/>
  <c r="BJ492" i="3"/>
  <c r="BJ501" i="3"/>
  <c r="BJ507" i="3"/>
  <c r="BJ585" i="3"/>
  <c r="BJ591" i="3"/>
  <c r="BJ987" i="3"/>
  <c r="BI456" i="3"/>
  <c r="BI465" i="3"/>
  <c r="BI474" i="3"/>
  <c r="BI483" i="3"/>
  <c r="BI492" i="3"/>
  <c r="BI501" i="3"/>
  <c r="BI507" i="3"/>
  <c r="BI585" i="3"/>
  <c r="BI591" i="3"/>
  <c r="BI987" i="3"/>
  <c r="BH456" i="3"/>
  <c r="BH465" i="3"/>
  <c r="BH474" i="3"/>
  <c r="BH483" i="3"/>
  <c r="BH492" i="3"/>
  <c r="BH501" i="3"/>
  <c r="BH507" i="3"/>
  <c r="BH585" i="3"/>
  <c r="BH591" i="3"/>
  <c r="BH987" i="3"/>
  <c r="BG456" i="3"/>
  <c r="BG465" i="3"/>
  <c r="BG470" i="3"/>
  <c r="BG474" i="3"/>
  <c r="BG483" i="3"/>
  <c r="BG492" i="3"/>
  <c r="BG501" i="3"/>
  <c r="BG507" i="3"/>
  <c r="BG585" i="3"/>
  <c r="BG591" i="3"/>
  <c r="BG987" i="3"/>
  <c r="BF456" i="3"/>
  <c r="BF465" i="3"/>
  <c r="BF474" i="3"/>
  <c r="BF483" i="3"/>
  <c r="BF492" i="3"/>
  <c r="BF501" i="3"/>
  <c r="BF507" i="3"/>
  <c r="BF585" i="3"/>
  <c r="BF591" i="3"/>
  <c r="BF987" i="3"/>
  <c r="BE456" i="3"/>
  <c r="BE465" i="3"/>
  <c r="BE474" i="3"/>
  <c r="BE483" i="3"/>
  <c r="BE492" i="3"/>
  <c r="BE501" i="3"/>
  <c r="BE507" i="3"/>
  <c r="BE585" i="3"/>
  <c r="BE591" i="3"/>
  <c r="BE987" i="3"/>
  <c r="BD456" i="3"/>
  <c r="BD465" i="3"/>
  <c r="BD474" i="3"/>
  <c r="BD483" i="3"/>
  <c r="BD492" i="3"/>
  <c r="BD501" i="3"/>
  <c r="BD507" i="3"/>
  <c r="BD585" i="3"/>
  <c r="BD591" i="3"/>
  <c r="BD987" i="3"/>
  <c r="BB456" i="3"/>
  <c r="BB465" i="3"/>
  <c r="BB474" i="3"/>
  <c r="BB483" i="3"/>
  <c r="BB492" i="3"/>
  <c r="BB501" i="3"/>
  <c r="BB507" i="3"/>
  <c r="BB585" i="3"/>
  <c r="BB591" i="3"/>
  <c r="BB987" i="3"/>
  <c r="BA456" i="3"/>
  <c r="BA465" i="3"/>
  <c r="BA474" i="3"/>
  <c r="BA483" i="3"/>
  <c r="BA492" i="3"/>
  <c r="BA501" i="3"/>
  <c r="BA507" i="3"/>
  <c r="BA585" i="3"/>
  <c r="BA591" i="3"/>
  <c r="BA987" i="3"/>
  <c r="AZ456" i="3"/>
  <c r="AZ465" i="3"/>
  <c r="AZ474" i="3"/>
  <c r="AZ483" i="3"/>
  <c r="AZ492" i="3"/>
  <c r="AZ501" i="3"/>
  <c r="AZ507" i="3"/>
  <c r="AZ585" i="3"/>
  <c r="AZ591" i="3"/>
  <c r="AZ987" i="3"/>
  <c r="AY456" i="3"/>
  <c r="AY465" i="3"/>
  <c r="AY474" i="3"/>
  <c r="AY483" i="3"/>
  <c r="AY492" i="3"/>
  <c r="AY501" i="3"/>
  <c r="AY507" i="3"/>
  <c r="AY585" i="3"/>
  <c r="AY591" i="3"/>
  <c r="AY987" i="3"/>
  <c r="AX456" i="3"/>
  <c r="AX465" i="3"/>
  <c r="AX474" i="3"/>
  <c r="AX483" i="3"/>
  <c r="AX492" i="3"/>
  <c r="AX501" i="3"/>
  <c r="AX507" i="3"/>
  <c r="AX585" i="3"/>
  <c r="AX591" i="3"/>
  <c r="AX987" i="3"/>
  <c r="AW456" i="3"/>
  <c r="AW465" i="3"/>
  <c r="AW474" i="3"/>
  <c r="AW483" i="3"/>
  <c r="AW492" i="3"/>
  <c r="AW501" i="3"/>
  <c r="AW507" i="3"/>
  <c r="AW585" i="3"/>
  <c r="AW591" i="3"/>
  <c r="AW987" i="3"/>
  <c r="AV456" i="3"/>
  <c r="AV465" i="3"/>
  <c r="AV474" i="3"/>
  <c r="AV483" i="3"/>
  <c r="AV492" i="3"/>
  <c r="AV501" i="3"/>
  <c r="AV507" i="3"/>
  <c r="AV585" i="3"/>
  <c r="AV591" i="3"/>
  <c r="AV987" i="3"/>
  <c r="AU456" i="3"/>
  <c r="AU465" i="3"/>
  <c r="AU474" i="3"/>
  <c r="AU483" i="3"/>
  <c r="AU492" i="3"/>
  <c r="AU501" i="3"/>
  <c r="AU507" i="3"/>
  <c r="AU585" i="3"/>
  <c r="AU591" i="3"/>
  <c r="AU987" i="3"/>
  <c r="AT456" i="3"/>
  <c r="AT465" i="3"/>
  <c r="AT474" i="3"/>
  <c r="AT483" i="3"/>
  <c r="AT492" i="3"/>
  <c r="AT501" i="3"/>
  <c r="AT507" i="3"/>
  <c r="AT585" i="3"/>
  <c r="AT591" i="3"/>
  <c r="AT987" i="3"/>
  <c r="AS456" i="3"/>
  <c r="AS465" i="3"/>
  <c r="AS474" i="3"/>
  <c r="AS483" i="3"/>
  <c r="AS488" i="3"/>
  <c r="AS492" i="3"/>
  <c r="AS501" i="3"/>
  <c r="AS507" i="3"/>
  <c r="AS585" i="3"/>
  <c r="AS591" i="3"/>
  <c r="AS987" i="3"/>
  <c r="AR456" i="3"/>
  <c r="AR465" i="3"/>
  <c r="AR474" i="3"/>
  <c r="AR483" i="3"/>
  <c r="AR492" i="3"/>
  <c r="AR501" i="3"/>
  <c r="AR507" i="3"/>
  <c r="AR585" i="3"/>
  <c r="AR591" i="3"/>
  <c r="AR987" i="3"/>
  <c r="AQ456" i="3"/>
  <c r="AQ465" i="3"/>
  <c r="AQ474" i="3"/>
  <c r="AQ483" i="3"/>
  <c r="AQ492" i="3"/>
  <c r="AQ501" i="3"/>
  <c r="AQ507" i="3"/>
  <c r="AQ585" i="3"/>
  <c r="AQ591" i="3"/>
  <c r="AQ987" i="3"/>
  <c r="AP456" i="3"/>
  <c r="AP465" i="3"/>
  <c r="AP474" i="3"/>
  <c r="AP483" i="3"/>
  <c r="AP492" i="3"/>
  <c r="AP501" i="3"/>
  <c r="AP507" i="3"/>
  <c r="AP585" i="3"/>
  <c r="AP591" i="3"/>
  <c r="AP987" i="3"/>
  <c r="AO456" i="3"/>
  <c r="AO465" i="3"/>
  <c r="AO474" i="3"/>
  <c r="AO483" i="3"/>
  <c r="AO492" i="3"/>
  <c r="AO501" i="3"/>
  <c r="AO507" i="3"/>
  <c r="AO585" i="3"/>
  <c r="AO591" i="3"/>
  <c r="AO987" i="3"/>
  <c r="AN456" i="3"/>
  <c r="AN465" i="3"/>
  <c r="AN474" i="3"/>
  <c r="AN483" i="3"/>
  <c r="AN492" i="3"/>
  <c r="AN501" i="3"/>
  <c r="AN507" i="3"/>
  <c r="AN585" i="3"/>
  <c r="AN591" i="3"/>
  <c r="AN987" i="3"/>
  <c r="AM456" i="3"/>
  <c r="AM465" i="3"/>
  <c r="AM474" i="3"/>
  <c r="AM483" i="3"/>
  <c r="AM492" i="3"/>
  <c r="AM501" i="3"/>
  <c r="AM507" i="3"/>
  <c r="AM585" i="3"/>
  <c r="AM591" i="3"/>
  <c r="AM987" i="3"/>
  <c r="AL456" i="3"/>
  <c r="AL465" i="3"/>
  <c r="AL474" i="3"/>
  <c r="AL483" i="3"/>
  <c r="AL492" i="3"/>
  <c r="AL501" i="3"/>
  <c r="AL507" i="3"/>
  <c r="AL585" i="3"/>
  <c r="AL591" i="3"/>
  <c r="AL987" i="3"/>
  <c r="AJ456" i="3"/>
  <c r="AJ465" i="3"/>
  <c r="AJ474" i="3"/>
  <c r="AJ483" i="3"/>
  <c r="AJ492" i="3"/>
  <c r="AJ501" i="3"/>
  <c r="AJ507" i="3"/>
  <c r="AJ585" i="3"/>
  <c r="AJ591" i="3"/>
  <c r="AJ987" i="3"/>
  <c r="AI456" i="3"/>
  <c r="AI465" i="3"/>
  <c r="AI474" i="3"/>
  <c r="AI483" i="3"/>
  <c r="AI492" i="3"/>
  <c r="AI501" i="3"/>
  <c r="AI507" i="3"/>
  <c r="AI585" i="3"/>
  <c r="AI591" i="3"/>
  <c r="AI987" i="3"/>
  <c r="AH456" i="3"/>
  <c r="AH465" i="3"/>
  <c r="AH474" i="3"/>
  <c r="AH483" i="3"/>
  <c r="AH492" i="3"/>
  <c r="AH501" i="3"/>
  <c r="AH507" i="3"/>
  <c r="AH585" i="3"/>
  <c r="AH591" i="3"/>
  <c r="AH987" i="3"/>
  <c r="AG456" i="3"/>
  <c r="AG465" i="3"/>
  <c r="AG474" i="3"/>
  <c r="AG483" i="3"/>
  <c r="AG492" i="3"/>
  <c r="AG501" i="3"/>
  <c r="AG507" i="3"/>
  <c r="AG585" i="3"/>
  <c r="AG591" i="3"/>
  <c r="AG987" i="3"/>
  <c r="AF456" i="3"/>
  <c r="AF465" i="3"/>
  <c r="AF474" i="3"/>
  <c r="AF483" i="3"/>
  <c r="AF492" i="3"/>
  <c r="AF501" i="3"/>
  <c r="AF507" i="3"/>
  <c r="AF585" i="3"/>
  <c r="AF591" i="3"/>
  <c r="AF987" i="3"/>
  <c r="AE456" i="3"/>
  <c r="AE465" i="3"/>
  <c r="AE474" i="3"/>
  <c r="AE483" i="3"/>
  <c r="AE492" i="3"/>
  <c r="AE501" i="3"/>
  <c r="AE507" i="3"/>
  <c r="AE585" i="3"/>
  <c r="AE591" i="3"/>
  <c r="AE987" i="3"/>
  <c r="AD456" i="3"/>
  <c r="AD465" i="3"/>
  <c r="AD474" i="3"/>
  <c r="AD483" i="3"/>
  <c r="AD492" i="3"/>
  <c r="AD501" i="3"/>
  <c r="AD507" i="3"/>
  <c r="AD585" i="3"/>
  <c r="AD591" i="3"/>
  <c r="AD987" i="3"/>
  <c r="AC456" i="3"/>
  <c r="AC465" i="3"/>
  <c r="AC474" i="3"/>
  <c r="AC483" i="3"/>
  <c r="AC492" i="3"/>
  <c r="AC501" i="3"/>
  <c r="AC507" i="3"/>
  <c r="AC585" i="3"/>
  <c r="AC591" i="3"/>
  <c r="AC987" i="3"/>
  <c r="AB456" i="3"/>
  <c r="AB465" i="3"/>
  <c r="AB474" i="3"/>
  <c r="AB483" i="3"/>
  <c r="AB492" i="3"/>
  <c r="AB501" i="3"/>
  <c r="AB507" i="3"/>
  <c r="AB585" i="3"/>
  <c r="AB591" i="3"/>
  <c r="AB987" i="3"/>
  <c r="AA456" i="3"/>
  <c r="AA465" i="3"/>
  <c r="AA474" i="3"/>
  <c r="AA492" i="3"/>
  <c r="AA507" i="3"/>
  <c r="AA585" i="3"/>
  <c r="AA591" i="3"/>
  <c r="AA987" i="3"/>
  <c r="Z456" i="3"/>
  <c r="Z465" i="3"/>
  <c r="Z474" i="3"/>
  <c r="Z492" i="3"/>
  <c r="Z507" i="3"/>
  <c r="Z585" i="3"/>
  <c r="Z591" i="3"/>
  <c r="Z987" i="3"/>
  <c r="Y456" i="3"/>
  <c r="Y465" i="3"/>
  <c r="Y474" i="3"/>
  <c r="Y483" i="3"/>
  <c r="Y492" i="3"/>
  <c r="Y507" i="3"/>
  <c r="Y585" i="3"/>
  <c r="Y591" i="3"/>
  <c r="Y987" i="3"/>
  <c r="X456" i="3"/>
  <c r="X465" i="3"/>
  <c r="X474" i="3"/>
  <c r="X483" i="3"/>
  <c r="X492" i="3"/>
  <c r="X507" i="3"/>
  <c r="X585" i="3"/>
  <c r="X591" i="3"/>
  <c r="X987" i="3"/>
  <c r="W456" i="3"/>
  <c r="W465" i="3"/>
  <c r="W474" i="3"/>
  <c r="W483" i="3"/>
  <c r="W488" i="3"/>
  <c r="W492" i="3"/>
  <c r="W507" i="3"/>
  <c r="W585" i="3"/>
  <c r="W591" i="3"/>
  <c r="W987" i="3"/>
  <c r="V456" i="3"/>
  <c r="V465" i="3"/>
  <c r="V474" i="3"/>
  <c r="V483" i="3"/>
  <c r="V492" i="3"/>
  <c r="V507" i="3"/>
  <c r="V585" i="3"/>
  <c r="V591" i="3"/>
  <c r="V987" i="3"/>
  <c r="U456" i="3"/>
  <c r="U465" i="3"/>
  <c r="U474" i="3"/>
  <c r="U483" i="3"/>
  <c r="U488" i="3"/>
  <c r="U492" i="3"/>
  <c r="U507" i="3"/>
  <c r="U585" i="3"/>
  <c r="U591" i="3"/>
  <c r="U987" i="3"/>
  <c r="T456" i="3"/>
  <c r="T465" i="3"/>
  <c r="T474" i="3"/>
  <c r="T483" i="3"/>
  <c r="T492" i="3"/>
  <c r="T507" i="3"/>
  <c r="T585" i="3"/>
  <c r="T591" i="3"/>
  <c r="T987" i="3"/>
  <c r="F456" i="3"/>
  <c r="F465" i="3"/>
  <c r="F474" i="3"/>
  <c r="F483" i="3"/>
  <c r="F492" i="3"/>
  <c r="F501" i="3"/>
  <c r="F507" i="3"/>
  <c r="F585" i="3"/>
  <c r="F591" i="3"/>
  <c r="F987" i="3"/>
  <c r="G456" i="3"/>
  <c r="G465" i="3"/>
  <c r="G474" i="3"/>
  <c r="G483" i="3"/>
  <c r="G492" i="3"/>
  <c r="G501" i="3"/>
  <c r="G507" i="3"/>
  <c r="G585" i="3"/>
  <c r="G591" i="3"/>
  <c r="G987" i="3"/>
  <c r="H456" i="3"/>
  <c r="H465" i="3"/>
  <c r="H474" i="3"/>
  <c r="H483" i="3"/>
  <c r="H492" i="3"/>
  <c r="H501" i="3"/>
  <c r="H507" i="3"/>
  <c r="H585" i="3"/>
  <c r="H591" i="3"/>
  <c r="H987" i="3"/>
  <c r="I456" i="3"/>
  <c r="I465" i="3"/>
  <c r="I474" i="3"/>
  <c r="I483" i="3"/>
  <c r="I492" i="3"/>
  <c r="I501" i="3"/>
  <c r="I507" i="3"/>
  <c r="I585" i="3"/>
  <c r="I591" i="3"/>
  <c r="I987" i="3"/>
  <c r="J456" i="3"/>
  <c r="J465" i="3"/>
  <c r="J474" i="3"/>
  <c r="J483" i="3"/>
  <c r="J492" i="3"/>
  <c r="J501" i="3"/>
  <c r="J507" i="3"/>
  <c r="J585" i="3"/>
  <c r="J591" i="3"/>
  <c r="J987" i="3"/>
  <c r="K456" i="3"/>
  <c r="K465" i="3"/>
  <c r="K474" i="3"/>
  <c r="K483" i="3"/>
  <c r="K492" i="3"/>
  <c r="K501" i="3"/>
  <c r="K507" i="3"/>
  <c r="K585" i="3"/>
  <c r="K591" i="3"/>
  <c r="K987" i="3"/>
  <c r="L456" i="3"/>
  <c r="L465" i="3"/>
  <c r="L474" i="3"/>
  <c r="L483" i="3"/>
  <c r="L492" i="3"/>
  <c r="L501" i="3"/>
  <c r="L507" i="3"/>
  <c r="L585" i="3"/>
  <c r="L591" i="3"/>
  <c r="L987" i="3"/>
  <c r="M456" i="3"/>
  <c r="M465" i="3"/>
  <c r="M474" i="3"/>
  <c r="M483" i="3"/>
  <c r="M492" i="3"/>
  <c r="M501" i="3"/>
  <c r="M507" i="3"/>
  <c r="M585" i="3"/>
  <c r="M591" i="3"/>
  <c r="M987" i="3"/>
  <c r="N456" i="3"/>
  <c r="N465" i="3"/>
  <c r="N474" i="3"/>
  <c r="N483" i="3"/>
  <c r="N492" i="3"/>
  <c r="N501" i="3"/>
  <c r="N507" i="3"/>
  <c r="N585" i="3"/>
  <c r="N591" i="3"/>
  <c r="N987" i="3"/>
  <c r="O456" i="3"/>
  <c r="O465" i="3"/>
  <c r="O474" i="3"/>
  <c r="O483" i="3"/>
  <c r="O492" i="3"/>
  <c r="O501" i="3"/>
  <c r="O507" i="3"/>
  <c r="O585" i="3"/>
  <c r="O591" i="3"/>
  <c r="O987" i="3"/>
  <c r="P456" i="3"/>
  <c r="P465" i="3"/>
  <c r="P474" i="3"/>
  <c r="P483" i="3"/>
  <c r="P492" i="3"/>
  <c r="P501" i="3"/>
  <c r="P507" i="3"/>
  <c r="P585" i="3"/>
  <c r="P591" i="3"/>
  <c r="P987" i="3"/>
  <c r="Q456" i="3"/>
  <c r="Q465" i="3"/>
  <c r="Q474" i="3"/>
  <c r="Q483" i="3"/>
  <c r="Q492" i="3"/>
  <c r="Q501" i="3"/>
  <c r="Q507" i="3"/>
  <c r="Q585" i="3"/>
  <c r="Q591" i="3"/>
  <c r="Q987" i="3"/>
  <c r="R456" i="3"/>
  <c r="R465" i="3"/>
  <c r="R474" i="3"/>
  <c r="R483" i="3"/>
  <c r="R492" i="3"/>
  <c r="R501" i="3"/>
  <c r="R507" i="3"/>
  <c r="R585" i="3"/>
  <c r="R591" i="3"/>
  <c r="R987" i="3"/>
  <c r="E456" i="3"/>
  <c r="E465" i="3"/>
  <c r="E474" i="3"/>
  <c r="E483" i="3"/>
  <c r="E492" i="3"/>
  <c r="E501" i="3"/>
  <c r="E507" i="3"/>
  <c r="E585" i="3"/>
  <c r="E591" i="3"/>
  <c r="E987" i="3"/>
  <c r="D456" i="3"/>
  <c r="D465" i="3"/>
  <c r="D474" i="3"/>
  <c r="D483" i="3"/>
  <c r="D492" i="3"/>
  <c r="D501" i="3"/>
  <c r="D507" i="3"/>
  <c r="D585" i="3"/>
  <c r="D591" i="3"/>
  <c r="D987" i="3"/>
  <c r="C456" i="3"/>
  <c r="C465" i="3"/>
  <c r="C474" i="3"/>
  <c r="C483" i="3"/>
  <c r="C492" i="3"/>
  <c r="C501" i="3"/>
  <c r="C507" i="3"/>
  <c r="C585" i="3"/>
  <c r="C591" i="3"/>
  <c r="C987" i="3"/>
  <c r="B456" i="3"/>
  <c r="B465" i="3"/>
  <c r="B474" i="3"/>
  <c r="B483" i="3"/>
  <c r="B492" i="3"/>
  <c r="B501" i="3"/>
  <c r="B507" i="3"/>
  <c r="B585" i="3"/>
  <c r="B591" i="3"/>
  <c r="B987" i="3"/>
  <c r="BW456" i="3"/>
  <c r="BW465" i="3"/>
  <c r="BW474" i="3"/>
  <c r="BW507" i="3"/>
  <c r="BW585" i="3"/>
  <c r="BW591" i="3"/>
  <c r="BW987" i="3"/>
  <c r="BX456" i="3"/>
  <c r="BX465" i="3"/>
  <c r="BX474" i="3"/>
  <c r="BX507" i="3"/>
  <c r="BX585" i="3"/>
  <c r="BX591" i="3"/>
  <c r="BX987" i="3"/>
  <c r="BY456" i="3"/>
  <c r="BY465" i="3"/>
  <c r="BY507" i="3"/>
  <c r="BY585" i="3"/>
  <c r="BY591" i="3"/>
  <c r="BY987" i="3"/>
  <c r="BV456" i="3"/>
  <c r="BV465" i="3"/>
  <c r="BV474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577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577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77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583" i="3"/>
  <c r="BL877" i="3"/>
  <c r="BL589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583" i="3"/>
  <c r="BK877" i="3"/>
  <c r="BK589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583" i="3"/>
  <c r="BJ877" i="3"/>
  <c r="BJ589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583" i="3"/>
  <c r="BI877" i="3"/>
  <c r="BI589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583" i="3"/>
  <c r="BH877" i="3"/>
  <c r="BH589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583" i="3"/>
  <c r="BG877" i="3"/>
  <c r="BG589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583" i="3"/>
  <c r="BF877" i="3"/>
  <c r="BF589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583" i="3"/>
  <c r="BE877" i="3"/>
  <c r="BE589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583" i="3"/>
  <c r="BD877" i="3"/>
  <c r="BD589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77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77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577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77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583" i="3"/>
  <c r="AT877" i="3"/>
  <c r="AT589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583" i="3"/>
  <c r="AS877" i="3"/>
  <c r="AS589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583" i="3"/>
  <c r="AR877" i="3"/>
  <c r="AR589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583" i="3"/>
  <c r="AQ877" i="3"/>
  <c r="AQ589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583" i="3"/>
  <c r="AP877" i="3"/>
  <c r="AP589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583" i="3"/>
  <c r="AO877" i="3"/>
  <c r="AO589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3" i="3"/>
  <c r="AN877" i="3"/>
  <c r="AN589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3" i="3"/>
  <c r="AM877" i="3"/>
  <c r="AM589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583" i="3"/>
  <c r="AL877" i="3"/>
  <c r="AL589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77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577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577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583" i="3"/>
  <c r="AB877" i="3"/>
  <c r="AB589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83" i="3"/>
  <c r="Z877" i="3"/>
  <c r="Z589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583" i="3"/>
  <c r="Y877" i="3"/>
  <c r="Y589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583" i="3"/>
  <c r="V877" i="3"/>
  <c r="V589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583" i="3"/>
  <c r="U877" i="3"/>
  <c r="U589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583" i="3"/>
  <c r="F877" i="3"/>
  <c r="F589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577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583" i="3"/>
  <c r="E877" i="3"/>
  <c r="E589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583" i="3"/>
  <c r="D877" i="3"/>
  <c r="D589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583" i="3"/>
  <c r="C877" i="3"/>
  <c r="C589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583" i="3"/>
  <c r="B877" i="3"/>
  <c r="B589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583" i="3"/>
  <c r="BY877" i="3"/>
  <c r="BY589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H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3" i="7"/>
  <c r="A105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4" i="7"/>
  <c r="I774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86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86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86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86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A220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3" i="7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R1053" i="7"/>
  <c r="R105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<sst xmlns="http://schemas.openxmlformats.org/spreadsheetml/2006/main" count="3896" uniqueCount="888">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</sst>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</cellXfs>
  <cellStyles count="5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8632104"/>
        <c:axId val="2130088200"/>
      </c:lineChart>
      <c:catAx>
        <c:axId val="207863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0088200"/>
        <c:crosses val="autoZero"/>
        <c:auto val="1"/>
        <c:lblAlgn val="ctr"/>
        <c:lblOffset val="100"/>
        <c:noMultiLvlLbl val="1"/>
      </c:catAx>
      <c:valAx>
        <c:axId val="2130088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863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897400"/>
        <c:axId val="-2016076392"/>
      </c:lineChart>
      <c:catAx>
        <c:axId val="212889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6076392"/>
        <c:crosses val="autoZero"/>
        <c:auto val="1"/>
        <c:lblAlgn val="ctr"/>
        <c:lblOffset val="100"/>
        <c:noMultiLvlLbl val="1"/>
      </c:catAx>
      <c:valAx>
        <c:axId val="-201607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8974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2164760"/>
        <c:axId val="-2056234904"/>
      </c:barChart>
      <c:catAx>
        <c:axId val="-2052164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6234904"/>
        <c:crosses val="autoZero"/>
        <c:auto val="1"/>
        <c:lblAlgn val="ctr"/>
        <c:lblOffset val="100"/>
        <c:noMultiLvlLbl val="1"/>
      </c:catAx>
      <c:valAx>
        <c:axId val="-2056234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2164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280200"/>
        <c:axId val="-1990321592"/>
      </c:barChart>
      <c:catAx>
        <c:axId val="-199028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2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32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28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353944"/>
        <c:axId val="-1990431112"/>
      </c:barChart>
      <c:catAx>
        <c:axId val="-19903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3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3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473912"/>
        <c:axId val="-1990488712"/>
      </c:barChart>
      <c:catAx>
        <c:axId val="-199047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8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8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73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556744"/>
        <c:axId val="-1990553400"/>
      </c:barChart>
      <c:catAx>
        <c:axId val="-199055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55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703064"/>
        <c:axId val="-1990699752"/>
      </c:barChart>
      <c:catAx>
        <c:axId val="-199070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69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69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70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2" customWidth="1"/>
    <col min="24" max="36" width="9.83203125" style="14" customWidth="1"/>
    <col min="37" max="42" width="9.83203125" style="1532" customWidth="1"/>
    <col min="43" max="53" width="9.83203125" style="14" customWidth="1"/>
    <col min="54" max="57" width="9.83203125" style="1532" customWidth="1"/>
    <col min="58" max="61" width="9.83203125" style="14" customWidth="1"/>
    <col min="62" max="70" width="9.1640625" style="14" customWidth="1"/>
    <col min="71" max="73" width="11" style="1532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807</v>
      </c>
      <c r="C1" s="19"/>
      <c r="D1" s="20" t="s">
        <v>869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869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59" t="s">
        <v>808</v>
      </c>
      <c r="D4" s="1460" t="s">
        <v>808</v>
      </c>
      <c r="E4" s="1460" t="s">
        <v>808</v>
      </c>
      <c r="F4" s="1460" t="s">
        <v>814</v>
      </c>
      <c r="G4" s="1460" t="s">
        <v>814</v>
      </c>
      <c r="H4" s="1460" t="s">
        <v>814</v>
      </c>
      <c r="I4" s="1460" t="s">
        <v>814</v>
      </c>
      <c r="J4" s="1460" t="s">
        <v>814</v>
      </c>
      <c r="K4" s="1460" t="s">
        <v>814</v>
      </c>
      <c r="L4" s="1460" t="s">
        <v>724</v>
      </c>
      <c r="M4" s="1460" t="s">
        <v>724</v>
      </c>
      <c r="N4" s="1460" t="s">
        <v>724</v>
      </c>
      <c r="O4" s="1460" t="s">
        <v>724</v>
      </c>
      <c r="P4" s="1460" t="s">
        <v>724</v>
      </c>
      <c r="Q4" s="1460" t="s">
        <v>724</v>
      </c>
      <c r="R4" s="1460" t="s">
        <v>724</v>
      </c>
      <c r="S4" s="1460" t="s">
        <v>724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5" t="s">
        <v>47</v>
      </c>
      <c r="CR4" s="154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1" t="s">
        <v>48</v>
      </c>
      <c r="DF4" s="1541"/>
      <c r="DG4" s="1541"/>
      <c r="DH4" s="1546" t="s">
        <v>47</v>
      </c>
      <c r="DI4" s="154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1" t="s">
        <v>48</v>
      </c>
      <c r="DW4" s="1541"/>
      <c r="DX4" s="1541"/>
      <c r="DY4" s="71" t="s">
        <v>49</v>
      </c>
      <c r="DZ4" s="71"/>
      <c r="EA4" s="1542" t="s">
        <v>50</v>
      </c>
      <c r="EB4" s="1542"/>
      <c r="EC4" s="1542"/>
      <c r="ED4" s="1542"/>
      <c r="EE4" s="1542"/>
      <c r="EF4" s="1542"/>
      <c r="EG4" s="1542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811</v>
      </c>
      <c r="E5" s="77" t="s">
        <v>812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2" t="s">
        <v>810</v>
      </c>
      <c r="D7" s="1523" t="s">
        <v>810</v>
      </c>
      <c r="E7" s="1523" t="s">
        <v>813</v>
      </c>
      <c r="F7" s="1523" t="s">
        <v>813</v>
      </c>
      <c r="G7" s="1523" t="s">
        <v>813</v>
      </c>
      <c r="H7" s="1523" t="s">
        <v>813</v>
      </c>
      <c r="I7" s="1523" t="s">
        <v>813</v>
      </c>
      <c r="J7" s="1523" t="s">
        <v>813</v>
      </c>
      <c r="K7" s="1523" t="s">
        <v>813</v>
      </c>
      <c r="L7" s="112"/>
      <c r="M7" s="112"/>
      <c r="N7" s="113"/>
      <c r="O7" s="113"/>
      <c r="P7" s="112"/>
      <c r="Q7" s="112"/>
      <c r="R7" s="112"/>
      <c r="S7" s="114"/>
      <c r="T7" s="1526" t="s">
        <v>821</v>
      </c>
      <c r="U7" s="1526" t="s">
        <v>821</v>
      </c>
      <c r="V7" s="1526" t="s">
        <v>821</v>
      </c>
      <c r="W7" s="1526" t="s">
        <v>821</v>
      </c>
      <c r="X7" s="1524" t="s">
        <v>821</v>
      </c>
      <c r="Y7" s="1524" t="s">
        <v>821</v>
      </c>
      <c r="Z7" s="1524" t="s">
        <v>821</v>
      </c>
      <c r="AA7" s="1524" t="s">
        <v>821</v>
      </c>
      <c r="AB7" s="1524" t="s">
        <v>821</v>
      </c>
      <c r="AC7" s="115"/>
      <c r="AD7" s="115"/>
      <c r="AE7" s="115"/>
      <c r="AF7" s="115"/>
      <c r="AG7" s="115"/>
      <c r="AH7" s="113"/>
      <c r="AI7" s="113"/>
      <c r="AJ7" s="116"/>
      <c r="AK7" s="112" t="s">
        <v>813</v>
      </c>
      <c r="AL7" s="112" t="s">
        <v>813</v>
      </c>
      <c r="AM7" s="112" t="s">
        <v>813</v>
      </c>
      <c r="AN7" s="112" t="s">
        <v>813</v>
      </c>
      <c r="AO7" s="112" t="s">
        <v>813</v>
      </c>
      <c r="AP7" s="112" t="s">
        <v>813</v>
      </c>
      <c r="AQ7" s="1523" t="s">
        <v>813</v>
      </c>
      <c r="AR7" s="1523" t="s">
        <v>813</v>
      </c>
      <c r="AS7" s="1523" t="s">
        <v>813</v>
      </c>
      <c r="AT7" s="115"/>
      <c r="AU7" s="115"/>
      <c r="AV7" s="115"/>
      <c r="AW7" s="115"/>
      <c r="AX7" s="115"/>
      <c r="AY7" s="115"/>
      <c r="AZ7" s="115"/>
      <c r="BA7" s="1523"/>
      <c r="BB7" s="112" t="s">
        <v>813</v>
      </c>
      <c r="BC7" s="112" t="s">
        <v>813</v>
      </c>
      <c r="BD7" s="112" t="s">
        <v>813</v>
      </c>
      <c r="BE7" s="112" t="s">
        <v>813</v>
      </c>
      <c r="BF7" s="1523" t="s">
        <v>813</v>
      </c>
      <c r="BG7" s="1523" t="s">
        <v>813</v>
      </c>
      <c r="BH7" s="1523" t="s">
        <v>813</v>
      </c>
      <c r="BI7" s="1523" t="s">
        <v>813</v>
      </c>
      <c r="BJ7" s="1523" t="s">
        <v>813</v>
      </c>
      <c r="BK7" s="117"/>
      <c r="BL7" s="117"/>
      <c r="BM7" s="117"/>
      <c r="BN7" s="117"/>
      <c r="BO7" s="117"/>
      <c r="BP7" s="117"/>
      <c r="BQ7" s="117"/>
      <c r="BR7" s="118"/>
      <c r="BS7" s="112" t="s">
        <v>813</v>
      </c>
      <c r="BT7" s="112" t="s">
        <v>813</v>
      </c>
      <c r="BU7" s="112" t="s">
        <v>813</v>
      </c>
      <c r="BV7" s="1523" t="s">
        <v>813</v>
      </c>
      <c r="BW7" s="1523" t="s">
        <v>813</v>
      </c>
      <c r="BX7" s="1523" t="s">
        <v>813</v>
      </c>
      <c r="BY7" s="1523" t="s">
        <v>813</v>
      </c>
      <c r="BZ7" s="1523" t="s">
        <v>813</v>
      </c>
      <c r="CA7" s="1523" t="s">
        <v>813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6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7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7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8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7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7"/>
      <c r="AL200" s="383"/>
      <c r="AM200" s="383"/>
      <c r="AN200" s="1533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7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7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8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8"/>
      <c r="AL201" s="393"/>
      <c r="AM201" s="393"/>
      <c r="AN201" s="1534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8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8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8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8"/>
      <c r="AL202" s="393"/>
      <c r="AM202" s="393"/>
      <c r="AN202" s="1534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8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8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5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9"/>
      <c r="U205" s="1529"/>
      <c r="V205" s="409"/>
      <c r="W205" s="152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7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7"/>
      <c r="AL207" s="383"/>
      <c r="AM207" s="383"/>
      <c r="AN207" s="1533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7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7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8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8"/>
      <c r="AL208" s="393"/>
      <c r="AM208" s="393"/>
      <c r="AN208" s="1534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8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8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8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8"/>
      <c r="AL209" s="393"/>
      <c r="AM209" s="393"/>
      <c r="AN209" s="1534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8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8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5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9"/>
      <c r="U212" s="1529"/>
      <c r="V212" s="409"/>
      <c r="W212" s="152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7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7"/>
      <c r="AL214" s="383"/>
      <c r="AM214" s="383"/>
      <c r="AN214" s="1533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7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7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8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8"/>
      <c r="AL215" s="393"/>
      <c r="AM215" s="393"/>
      <c r="AN215" s="1534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8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8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8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8"/>
      <c r="AL216" s="393"/>
      <c r="AM216" s="393"/>
      <c r="AN216" s="1534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8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8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5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9"/>
      <c r="U219" s="1529"/>
      <c r="V219" s="409"/>
      <c r="W219" s="152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7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7"/>
      <c r="AL221" s="383"/>
      <c r="AM221" s="383"/>
      <c r="AN221" s="1533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7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7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8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8"/>
      <c r="AL222" s="393"/>
      <c r="AM222" s="393"/>
      <c r="AN222" s="1534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8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8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8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8"/>
      <c r="AL223" s="393"/>
      <c r="AM223" s="393"/>
      <c r="AN223" s="1534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8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8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5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9"/>
      <c r="U226" s="1529"/>
      <c r="V226" s="409"/>
      <c r="W226" s="152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0"/>
      <c r="U229" s="1530"/>
      <c r="V229" s="1530"/>
      <c r="W229" s="1530"/>
      <c r="AK229" s="1530"/>
      <c r="AL229" s="1530"/>
      <c r="AM229" s="1530"/>
      <c r="AN229" s="1530"/>
      <c r="AO229" s="1530"/>
      <c r="AP229" s="1530"/>
      <c r="BB229" s="1530"/>
      <c r="BC229" s="1530"/>
      <c r="BD229" s="1530"/>
      <c r="BE229" s="1530"/>
      <c r="BS229" s="1530"/>
      <c r="BT229" s="1530"/>
      <c r="BU229" s="153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587</v>
      </c>
      <c r="D232" s="1328" t="s">
        <v>588</v>
      </c>
      <c r="E232" s="1328" t="s">
        <v>589</v>
      </c>
      <c r="F232" s="1328" t="s">
        <v>590</v>
      </c>
      <c r="G232" s="1328" t="s">
        <v>591</v>
      </c>
      <c r="H232" s="1328" t="s">
        <v>592</v>
      </c>
      <c r="I232" s="1328" t="s">
        <v>593</v>
      </c>
      <c r="J232" s="1328" t="s">
        <v>594</v>
      </c>
      <c r="K232" s="1328" t="s">
        <v>595</v>
      </c>
      <c r="L232" s="1328" t="s">
        <v>596</v>
      </c>
      <c r="M232" s="1328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1" t="s">
        <v>603</v>
      </c>
      <c r="U232" s="1531" t="s">
        <v>604</v>
      </c>
      <c r="V232" s="1531" t="s">
        <v>605</v>
      </c>
      <c r="W232" s="1531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1" t="s">
        <v>620</v>
      </c>
      <c r="AL232" s="1531" t="s">
        <v>621</v>
      </c>
      <c r="AM232" s="1531" t="s">
        <v>622</v>
      </c>
      <c r="AN232" s="1531" t="s">
        <v>623</v>
      </c>
      <c r="AO232" s="1531" t="s">
        <v>624</v>
      </c>
      <c r="AP232" s="1531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 s="153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 s="1531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 s="153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1" t="s">
        <v>639</v>
      </c>
      <c r="U237" s="1531" t="s">
        <v>640</v>
      </c>
      <c r="V237" s="1531" t="s">
        <v>641</v>
      </c>
      <c r="W237" s="1531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1"/>
      <c r="AL237" s="1531"/>
      <c r="AM237" s="1531"/>
      <c r="AN237" s="1531"/>
      <c r="AO237" s="1531"/>
      <c r="AP237" s="153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 s="153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 s="153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 s="153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 s="153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 s="153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 s="153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 s="153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 s="153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 s="153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 s="153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 s="153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 s="153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 s="153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 s="153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 s="153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 s="153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 s="153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 s="1531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 s="153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 s="153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 s="153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 s="153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 s="153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 s="153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 s="153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 s="153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 s="153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 s="153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 s="153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 s="153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 s="153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 s="153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43"/>
      <c r="W270" s="1543"/>
      <c r="X270" s="1331" t="s">
        <v>655</v>
      </c>
      <c r="Y270" s="1331">
        <v>59301</v>
      </c>
      <c r="Z270" s="1331" t="s">
        <v>656</v>
      </c>
      <c r="AA270" s="1331" t="s">
        <v>657</v>
      </c>
      <c r="AB270" s="1331" t="s">
        <v>658</v>
      </c>
      <c r="AC270" s="1331" t="s">
        <v>659</v>
      </c>
      <c r="AD270" s="1331" t="s">
        <v>663</v>
      </c>
      <c r="AE270" t="s">
        <v>660</v>
      </c>
      <c r="AF270" t="s">
        <v>661</v>
      </c>
      <c r="AG270" s="1544" t="s">
        <v>662</v>
      </c>
      <c r="AH270" s="1544"/>
      <c r="AI270"/>
      <c r="AJ270"/>
      <c r="AK270" s="1531"/>
      <c r="AL270" s="1531"/>
      <c r="AM270" s="1531"/>
      <c r="AN270" s="1531"/>
      <c r="AO270" s="1531"/>
      <c r="AP270" s="153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 s="153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332" t="s">
        <v>665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 s="153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 s="153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332" t="s">
        <v>667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 s="153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 s="153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332" t="s">
        <v>669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 s="153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 s="153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332" t="s">
        <v>671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 s="153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 s="153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 s="153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 s="153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 s="153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 s="153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 s="153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 s="153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/>
      <c r="Y286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 s="153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/>
      <c r="Y287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 s="153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/>
      <c r="Y288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 s="153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 s="153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 s="153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 s="153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 s="153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 s="153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 s="153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 s="153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 s="153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 s="153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 s="153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 s="153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 s="153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 s="153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 s="153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 s="153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 s="153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 s="153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 s="153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 s="153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 s="153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 s="153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43"/>
      <c r="W310" s="1543"/>
      <c r="X310"/>
      <c r="Y310"/>
      <c r="Z310"/>
      <c r="AA310"/>
      <c r="AB310"/>
      <c r="AC310"/>
      <c r="AD310"/>
      <c r="AE310"/>
      <c r="AF310"/>
      <c r="AG310" s="1544"/>
      <c r="AH310" s="1544"/>
      <c r="AI310"/>
      <c r="AJ310"/>
      <c r="AK310" s="1531"/>
      <c r="AL310" s="1531"/>
      <c r="AM310" s="1531"/>
      <c r="AN310" s="1531"/>
      <c r="AO310" s="1531"/>
      <c r="AP310" s="153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 s="153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 s="153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 s="153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 s="153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 s="153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 s="153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 s="153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 s="153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 s="153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681</v>
      </c>
      <c r="O320" s="1414" t="s">
        <v>682</v>
      </c>
      <c r="P320" s="1414" t="s">
        <v>683</v>
      </c>
      <c r="Q320" s="1415" t="s">
        <v>684</v>
      </c>
      <c r="R320" s="1414" t="s">
        <v>685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 s="153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686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0.86458333333333337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 s="153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464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5.5555555555555552E-2</v>
      </c>
    </row>
    <row r="323" spans="3:50" ht="12" customHeight="1">
      <c r="N323" s="1414" t="s">
        <v>687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0.61111111111111105</v>
      </c>
    </row>
    <row r="324" spans="3:50" ht="12" customHeight="1">
      <c r="N324" s="1414" t="s">
        <v>688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1.3888888888888888E-2</v>
      </c>
    </row>
    <row r="325" spans="3:50" ht="12" customHeight="1">
      <c r="N325" s="1414" t="s">
        <v>689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690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691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719</v>
      </c>
      <c r="E1" s="455">
        <v>2</v>
      </c>
      <c r="F1" s="455"/>
      <c r="G1" s="1438">
        <f>[1]ExpFactors!$C$1</f>
        <v>2100</v>
      </c>
      <c r="H1" s="1439" t="str">
        <f>[1]ExpFactors!$D$1</f>
        <v>kcal</v>
      </c>
      <c r="I1" s="454"/>
      <c r="J1" s="1461" t="s">
        <v>725</v>
      </c>
      <c r="K1" s="146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881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7" t="s">
        <v>50</v>
      </c>
      <c r="DR4" s="1547"/>
      <c r="DS4" s="1547"/>
      <c r="DT4" s="1547"/>
      <c r="DU4" s="1547"/>
      <c r="DV4" s="1547"/>
      <c r="DW4" s="1547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48" t="s">
        <v>47</v>
      </c>
      <c r="CE6" s="1548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49" t="s">
        <v>48</v>
      </c>
      <c r="CT6" s="1549"/>
      <c r="CU6" s="1550" t="s">
        <v>47</v>
      </c>
      <c r="CV6" s="155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1" t="s">
        <v>48</v>
      </c>
      <c r="DK6" s="1551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0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0.92380952380952375</v>
      </c>
      <c r="CM10" s="1354">
        <f t="shared" si="12"/>
        <v>1.0281626440530549</v>
      </c>
      <c r="CN10" s="1353">
        <f t="shared" si="12"/>
        <v>1.0340555772994129</v>
      </c>
      <c r="CO10" s="1353">
        <f t="shared" si="12"/>
        <v>1.0705153294194389</v>
      </c>
      <c r="CP10" s="1353">
        <f t="shared" si="12"/>
        <v>1.0784787997390737</v>
      </c>
      <c r="CQ10" s="1353">
        <f t="shared" si="12"/>
        <v>1.0982126549249838</v>
      </c>
      <c r="CR10" s="1353">
        <f t="shared" si="12"/>
        <v>1.1293228962818005</v>
      </c>
      <c r="CS10" s="1352">
        <f t="shared" si="12"/>
        <v>1.1469186469108192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0.11839530332681018</v>
      </c>
      <c r="CN11" s="1353">
        <f t="shared" si="37"/>
        <v>0.20296337713167462</v>
      </c>
      <c r="CO11" s="1353">
        <f t="shared" si="37"/>
        <v>0.34729288975864314</v>
      </c>
      <c r="CP11" s="1353">
        <f t="shared" si="37"/>
        <v>0.39465101108936723</v>
      </c>
      <c r="CQ11" s="1353">
        <f t="shared" si="37"/>
        <v>0.44990215264187866</v>
      </c>
      <c r="CR11" s="1353">
        <f t="shared" si="37"/>
        <v>0.61170906718851925</v>
      </c>
      <c r="CS11" s="1352">
        <f t="shared" si="37"/>
        <v>0.73405088062622315</v>
      </c>
      <c r="CT11" s="135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0</v>
      </c>
      <c r="CQ12" s="1353">
        <f t="shared" si="37"/>
        <v>0</v>
      </c>
      <c r="CR12" s="1353">
        <f t="shared" si="37"/>
        <v>0</v>
      </c>
      <c r="CS12" s="1352">
        <f t="shared" si="37"/>
        <v>4.5729941291585127E-2</v>
      </c>
      <c r="CT12" s="1355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2.1222004783648624E-2</v>
      </c>
      <c r="CN13" s="1353">
        <f t="shared" si="37"/>
        <v>5.78821482931072E-2</v>
      </c>
      <c r="CO13" s="1353">
        <f t="shared" si="37"/>
        <v>8.3496412263535547E-2</v>
      </c>
      <c r="CP13" s="1353">
        <f t="shared" si="37"/>
        <v>0.17395085888236572</v>
      </c>
      <c r="CQ13" s="1353">
        <f t="shared" si="37"/>
        <v>0.25048923679060664</v>
      </c>
      <c r="CR13" s="1353">
        <f t="shared" si="37"/>
        <v>0.26484018264840181</v>
      </c>
      <c r="CS13" s="1352">
        <f t="shared" si="37"/>
        <v>0.38074363992172211</v>
      </c>
      <c r="CT13" s="135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1.3894324853228963E-2</v>
      </c>
      <c r="CM16" s="1354">
        <f t="shared" si="37"/>
        <v>5.7495107632093936E-2</v>
      </c>
      <c r="CN16" s="1353">
        <f t="shared" si="37"/>
        <v>7.6086105675146773E-2</v>
      </c>
      <c r="CO16" s="1353">
        <f t="shared" si="37"/>
        <v>0.15655577299412915</v>
      </c>
      <c r="CP16" s="1353">
        <f t="shared" si="37"/>
        <v>0.28101761252446184</v>
      </c>
      <c r="CQ16" s="1353">
        <f t="shared" si="37"/>
        <v>0.35225048923679059</v>
      </c>
      <c r="CR16" s="1353">
        <f t="shared" si="37"/>
        <v>0.50358773646444877</v>
      </c>
      <c r="CS16" s="1352">
        <f t="shared" si="37"/>
        <v>0.58708414872798431</v>
      </c>
      <c r="CT16" s="1355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6.6927592954990206E-2</v>
      </c>
      <c r="CM17" s="1354">
        <f t="shared" si="37"/>
        <v>8.6007268660889008E-2</v>
      </c>
      <c r="CN17" s="1353">
        <f t="shared" si="37"/>
        <v>0.10781474233529029</v>
      </c>
      <c r="CO17" s="1353">
        <f t="shared" si="37"/>
        <v>0.12732367906066536</v>
      </c>
      <c r="CP17" s="1353">
        <f t="shared" si="37"/>
        <v>0.15232093933463797</v>
      </c>
      <c r="CQ17" s="1353">
        <f t="shared" si="37"/>
        <v>0.15561643835616437</v>
      </c>
      <c r="CR17" s="1353">
        <f t="shared" si="37"/>
        <v>0.15606001304631442</v>
      </c>
      <c r="CS17" s="1352">
        <f t="shared" si="37"/>
        <v>0.17756555772994129</v>
      </c>
      <c r="CT17" s="135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100</v>
      </c>
      <c r="CM20" s="1398">
        <f t="shared" si="12"/>
        <v>3865</v>
      </c>
      <c r="CN20" s="1397">
        <f t="shared" si="12"/>
        <v>6950</v>
      </c>
      <c r="CO20" s="1397">
        <f t="shared" si="12"/>
        <v>8100</v>
      </c>
      <c r="CP20" s="1397">
        <f t="shared" si="12"/>
        <v>8420</v>
      </c>
      <c r="CQ20" s="1397">
        <f t="shared" si="12"/>
        <v>9000</v>
      </c>
      <c r="CR20" s="1397">
        <f t="shared" si="12"/>
        <v>9340</v>
      </c>
      <c r="CS20" s="1396">
        <f t="shared" si="12"/>
        <v>10250</v>
      </c>
      <c r="CT20" s="139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300</v>
      </c>
      <c r="CO21" s="1397">
        <f t="shared" si="12"/>
        <v>500</v>
      </c>
      <c r="CP21" s="1397">
        <f t="shared" si="12"/>
        <v>650</v>
      </c>
      <c r="CQ21" s="1397">
        <f t="shared" si="12"/>
        <v>850</v>
      </c>
      <c r="CR21" s="1397">
        <f t="shared" si="12"/>
        <v>1365</v>
      </c>
      <c r="CS21" s="1396">
        <f t="shared" si="12"/>
        <v>1500</v>
      </c>
      <c r="CT21" s="139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2500</v>
      </c>
      <c r="CP22" s="1397">
        <f t="shared" si="12"/>
        <v>3375</v>
      </c>
      <c r="CQ22" s="1397">
        <f t="shared" si="12"/>
        <v>3500</v>
      </c>
      <c r="CR22" s="1397">
        <f t="shared" si="12"/>
        <v>6000</v>
      </c>
      <c r="CS22" s="1396">
        <f t="shared" si="12"/>
        <v>7000</v>
      </c>
      <c r="CT22" s="139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100</v>
      </c>
      <c r="CP23" s="1397">
        <f t="shared" si="12"/>
        <v>550</v>
      </c>
      <c r="CQ23" s="1397">
        <f t="shared" si="12"/>
        <v>1700</v>
      </c>
      <c r="CR23" s="1397">
        <f t="shared" si="12"/>
        <v>2690</v>
      </c>
      <c r="CS23" s="1396">
        <f t="shared" si="12"/>
        <v>4225</v>
      </c>
      <c r="CT23" s="139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0</v>
      </c>
      <c r="CN30" s="1397">
        <f t="shared" si="137"/>
        <v>0</v>
      </c>
      <c r="CO30" s="1397">
        <f t="shared" si="137"/>
        <v>0</v>
      </c>
      <c r="CP30" s="1397">
        <f t="shared" si="137"/>
        <v>0</v>
      </c>
      <c r="CQ30" s="1397">
        <f t="shared" si="137"/>
        <v>0</v>
      </c>
      <c r="CR30" s="1397">
        <f t="shared" si="137"/>
        <v>0</v>
      </c>
      <c r="CS30" s="1396">
        <f t="shared" si="137"/>
        <v>0</v>
      </c>
      <c r="CT30" s="1399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330</v>
      </c>
      <c r="CM31" s="1398">
        <f t="shared" si="137"/>
        <v>615.85599999999999</v>
      </c>
      <c r="CN31" s="1397">
        <f t="shared" si="137"/>
        <v>2370</v>
      </c>
      <c r="CO31" s="1397">
        <f t="shared" si="137"/>
        <v>2592</v>
      </c>
      <c r="CP31" s="1397">
        <f t="shared" si="137"/>
        <v>4410</v>
      </c>
      <c r="CQ31" s="1397">
        <f t="shared" si="137"/>
        <v>10810</v>
      </c>
      <c r="CR31" s="1397">
        <f t="shared" si="137"/>
        <v>11826.002039999999</v>
      </c>
      <c r="CS31" s="1396">
        <f t="shared" si="137"/>
        <v>13042</v>
      </c>
      <c r="CT31" s="1399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160</v>
      </c>
      <c r="CM32" s="1398">
        <f t="shared" si="137"/>
        <v>160</v>
      </c>
      <c r="CN32" s="1397">
        <f t="shared" si="137"/>
        <v>180</v>
      </c>
      <c r="CO32" s="1397">
        <f t="shared" si="137"/>
        <v>300</v>
      </c>
      <c r="CP32" s="1397">
        <f t="shared" si="137"/>
        <v>450</v>
      </c>
      <c r="CQ32" s="1397">
        <f t="shared" si="137"/>
        <v>792</v>
      </c>
      <c r="CR32" s="1397">
        <f t="shared" si="137"/>
        <v>1350</v>
      </c>
      <c r="CS32" s="1396">
        <f t="shared" si="137"/>
        <v>2400</v>
      </c>
      <c r="CT32" s="1399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170</v>
      </c>
      <c r="CM33" s="1398">
        <f t="shared" si="137"/>
        <v>455.85599999999999</v>
      </c>
      <c r="CN33" s="1397">
        <f t="shared" si="137"/>
        <v>1800</v>
      </c>
      <c r="CO33" s="1397">
        <f t="shared" si="137"/>
        <v>1920</v>
      </c>
      <c r="CP33" s="1397">
        <f t="shared" si="137"/>
        <v>2292</v>
      </c>
      <c r="CQ33" s="1397">
        <f t="shared" si="137"/>
        <v>2824</v>
      </c>
      <c r="CR33" s="1397">
        <f t="shared" si="137"/>
        <v>3288.0020399999999</v>
      </c>
      <c r="CS33" s="1396">
        <f t="shared" si="137"/>
        <v>3618</v>
      </c>
      <c r="CT33" s="1399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0</v>
      </c>
      <c r="CQ34" s="1397">
        <f t="shared" si="137"/>
        <v>588</v>
      </c>
      <c r="CR34" s="1397">
        <f t="shared" si="137"/>
        <v>684</v>
      </c>
      <c r="CS34" s="1396">
        <f t="shared" si="137"/>
        <v>780</v>
      </c>
      <c r="CT34" s="1399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0</v>
      </c>
      <c r="CS35" s="1396">
        <f t="shared" si="137"/>
        <v>0</v>
      </c>
      <c r="CT35" s="1399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1700</v>
      </c>
      <c r="CS36" s="1396">
        <f t="shared" si="137"/>
        <v>2480</v>
      </c>
      <c r="CT36" s="1399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0</v>
      </c>
      <c r="CQ37" s="1397">
        <f t="shared" si="137"/>
        <v>1800</v>
      </c>
      <c r="CR37" s="1397">
        <f t="shared" si="137"/>
        <v>2700</v>
      </c>
      <c r="CS37" s="1396">
        <f t="shared" si="137"/>
        <v>2730</v>
      </c>
      <c r="CT37" s="1399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0</v>
      </c>
      <c r="CS38" s="1396">
        <f t="shared" si="137"/>
        <v>0</v>
      </c>
      <c r="CT38" s="1399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0</v>
      </c>
      <c r="CQ39" s="1397">
        <f t="shared" si="137"/>
        <v>240</v>
      </c>
      <c r="CR39" s="1397">
        <f t="shared" si="137"/>
        <v>360</v>
      </c>
      <c r="CS39" s="1396">
        <f t="shared" si="137"/>
        <v>520</v>
      </c>
      <c r="CT39" s="1399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720</v>
      </c>
      <c r="CS40" s="1396">
        <f t="shared" si="137"/>
        <v>960</v>
      </c>
      <c r="CT40" s="1399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720</v>
      </c>
      <c r="CR41" s="1397">
        <f t="shared" si="137"/>
        <v>720</v>
      </c>
      <c r="CS41" s="1396">
        <f t="shared" si="137"/>
        <v>768</v>
      </c>
      <c r="CT41" s="1399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7.2434537688977688E-3</v>
      </c>
      <c r="CI42" s="1397">
        <f t="shared" si="137"/>
        <v>1.9002375296912115E-2</v>
      </c>
      <c r="CJ42" s="1397">
        <f t="shared" si="137"/>
        <v>2.9268292682926831E-2</v>
      </c>
      <c r="CK42" s="1398">
        <f t="shared" si="137"/>
        <v>4.1397153945666239E-2</v>
      </c>
      <c r="CL42" s="1398">
        <f t="shared" si="137"/>
        <v>0.05</v>
      </c>
      <c r="CM42" s="1398">
        <f t="shared" si="137"/>
        <v>8.4796573875803E-2</v>
      </c>
      <c r="CN42" s="1397">
        <f t="shared" si="137"/>
        <v>0.16666666666666666</v>
      </c>
      <c r="CO42" s="1397">
        <f t="shared" si="137"/>
        <v>0.34532374100719426</v>
      </c>
      <c r="CP42" s="1397">
        <f t="shared" si="137"/>
        <v>34.799999999999997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5">
        <f t="shared" si="137"/>
        <v>-12942</v>
      </c>
      <c r="CE43" s="1396">
        <f t="shared" si="137"/>
        <v>-4876.0020399999994</v>
      </c>
      <c r="CF43" s="1397">
        <f t="shared" si="137"/>
        <v>-2710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0</v>
      </c>
      <c r="CM43" s="1398">
        <f t="shared" si="137"/>
        <v>0</v>
      </c>
      <c r="CN43" s="1397">
        <f t="shared" si="137"/>
        <v>0</v>
      </c>
      <c r="CO43" s="1397">
        <f t="shared" si="137"/>
        <v>3535</v>
      </c>
      <c r="CP43" s="1397">
        <f t="shared" si="137"/>
        <v>4930</v>
      </c>
      <c r="CQ43" s="1397">
        <f t="shared" si="137"/>
        <v>5816.0239099999962</v>
      </c>
      <c r="CR43" s="1397">
        <f t="shared" si="137"/>
        <v>6630</v>
      </c>
      <c r="CS43" s="1396">
        <f t="shared" si="137"/>
        <v>7658</v>
      </c>
      <c r="CT43" s="1399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>
        <f t="shared" si="236"/>
        <v>1549</v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>
        <f t="shared" si="236"/>
        <v>0</v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4">IF(B84="","",(SUM(B69)*710*$K$1-SUM(B70,B74)*(710*$K$1-370*$K$1*(B73=0))-SUM(B85,B86)*8280*$K$1+W72)/$G$1/365/B$46)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IF(T84="","",(SUM(T69)*710*$K$1-SUM(T70,T74)*(710*$K$1-370*$K$1*(T73=0))-SUM(T85,T86)*8280*$K$1+AO72)/$G$1/365/T$46)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IF(AL84="","",(SUM(AL69)*710*$K$1-SUM(AL70,AL74)*(710*$K$1-370*$K$1*(AL73=0))-SUM(AL85,AL86)*8280*$K$1+BG72)/$G$1/365/AL$46)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IF(BD84="","",(SUM(BD69)*710*$K$1-SUM(BD70,BD74)*(710*$K$1-370*$K$1*(BD73=0))-SUM(BD85,BD86)*8280*$K$1+BY72)/$G$1/365/BD$46)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8">IF(B84="","",(SUM(B77)*710*$K$1-SUM(B78,B82)*(710*$K$1-370*$K$1*(B81=0)))/$G$1/365/B$46)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IF(T84="","",(SUM(T77)*710*$K$1-SUM(T78,T82)*(710*$K$1-370*$K$1*(T81=0)))/$G$1/365/T$46)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IF(AL84="","",(SUM(AL77)*710*$K$1-SUM(AL78,AL82)*(710*$K$1-370*$K$1*(AL81=0)))/$G$1/365/AL$46)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IF(BD84="","",(SUM(BD77)*710*$K$1-SUM(BD78,BD82)*(710*$K$1-370*$K$1*(BD81=0)))/$G$1/365/BD$46)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1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06"/>
        <v>0</v>
      </c>
      <c r="CF93" s="1348">
        <f t="shared" si="306"/>
        <v>0</v>
      </c>
      <c r="CG93" s="1348">
        <f t="shared" si="306"/>
        <v>0</v>
      </c>
      <c r="CH93" s="1348">
        <f t="shared" si="306"/>
        <v>0</v>
      </c>
      <c r="CI93" s="1348">
        <f t="shared" si="306"/>
        <v>0</v>
      </c>
      <c r="CJ93" s="1348">
        <f t="shared" si="306"/>
        <v>0</v>
      </c>
      <c r="CK93" s="1349">
        <f t="shared" si="306"/>
        <v>0</v>
      </c>
      <c r="CL93" s="1349">
        <f t="shared" si="306"/>
        <v>0</v>
      </c>
      <c r="CM93" s="1349">
        <f t="shared" si="306"/>
        <v>2</v>
      </c>
      <c r="CN93" s="1348">
        <f t="shared" si="306"/>
        <v>4</v>
      </c>
      <c r="CO93" s="1348">
        <f t="shared" si="306"/>
        <v>6</v>
      </c>
      <c r="CP93" s="1348">
        <f t="shared" si="306"/>
        <v>8</v>
      </c>
      <c r="CQ93" s="1348">
        <f t="shared" si="306"/>
        <v>8</v>
      </c>
      <c r="CR93" s="1348">
        <f t="shared" si="306"/>
        <v>10</v>
      </c>
      <c r="CS93" s="1347">
        <f t="shared" si="306"/>
        <v>11</v>
      </c>
      <c r="CT93" s="1350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06"/>
        <v>90</v>
      </c>
      <c r="CF94" s="1348">
        <f t="shared" si="306"/>
        <v>90</v>
      </c>
      <c r="CG94" s="1348">
        <f t="shared" si="306"/>
        <v>90</v>
      </c>
      <c r="CH94" s="1348">
        <f t="shared" si="306"/>
        <v>90</v>
      </c>
      <c r="CI94" s="1348">
        <f t="shared" si="306"/>
        <v>90</v>
      </c>
      <c r="CJ94" s="1348">
        <f t="shared" si="306"/>
        <v>90</v>
      </c>
      <c r="CK94" s="1349">
        <f t="shared" si="306"/>
        <v>90</v>
      </c>
      <c r="CL94" s="1349">
        <f t="shared" si="306"/>
        <v>90</v>
      </c>
      <c r="CM94" s="1349">
        <f t="shared" si="306"/>
        <v>90</v>
      </c>
      <c r="CN94" s="1348">
        <f t="shared" si="306"/>
        <v>100</v>
      </c>
      <c r="CO94" s="1348">
        <f t="shared" si="306"/>
        <v>100</v>
      </c>
      <c r="CP94" s="1348">
        <f t="shared" si="306"/>
        <v>120</v>
      </c>
      <c r="CQ94" s="1348">
        <f t="shared" si="306"/>
        <v>120</v>
      </c>
      <c r="CR94" s="1348">
        <f t="shared" si="306"/>
        <v>150</v>
      </c>
      <c r="CS94" s="1347">
        <f t="shared" si="306"/>
        <v>180</v>
      </c>
      <c r="CT94" s="1350">
        <f t="shared" si="307"/>
        <v>180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100</v>
      </c>
      <c r="DF94" s="549">
        <f t="shared" si="319"/>
        <v>100</v>
      </c>
      <c r="DG94" s="549">
        <f t="shared" si="320"/>
        <v>120</v>
      </c>
      <c r="DH94" s="549">
        <f t="shared" si="321"/>
        <v>120</v>
      </c>
      <c r="DI94" s="549">
        <f t="shared" si="322"/>
        <v>150</v>
      </c>
      <c r="DJ94" s="548">
        <f t="shared" si="323"/>
        <v>180</v>
      </c>
      <c r="DK94" s="547">
        <f t="shared" si="324"/>
        <v>180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6" t="str">
        <f t="shared" si="306"/>
        <v/>
      </c>
      <c r="CE95" s="1347" t="str">
        <f t="shared" si="306"/>
        <v/>
      </c>
      <c r="CF95" s="1348" t="str">
        <f t="shared" si="306"/>
        <v/>
      </c>
      <c r="CG95" s="1348" t="str">
        <f t="shared" si="306"/>
        <v/>
      </c>
      <c r="CH95" s="1348">
        <f t="shared" si="306"/>
        <v>0</v>
      </c>
      <c r="CI95" s="1348">
        <f t="shared" si="306"/>
        <v>1.5</v>
      </c>
      <c r="CJ95" s="1348">
        <f t="shared" si="306"/>
        <v>2.5</v>
      </c>
      <c r="CK95" s="1349">
        <f t="shared" si="306"/>
        <v>2.5</v>
      </c>
      <c r="CL95" s="1349">
        <f t="shared" si="306"/>
        <v>2.5</v>
      </c>
      <c r="CM95" s="1349">
        <f t="shared" si="306"/>
        <v>2.5</v>
      </c>
      <c r="CN95" s="1348">
        <f t="shared" si="306"/>
        <v>5</v>
      </c>
      <c r="CO95" s="1348">
        <f t="shared" si="306"/>
        <v>5</v>
      </c>
      <c r="CP95" s="1348">
        <f t="shared" si="306"/>
        <v>5</v>
      </c>
      <c r="CQ95" s="1348" t="str">
        <f t="shared" si="306"/>
        <v/>
      </c>
      <c r="CR95" s="1348" t="str">
        <f t="shared" si="306"/>
        <v/>
      </c>
      <c r="CS95" s="1347" t="str">
        <f t="shared" si="306"/>
        <v/>
      </c>
      <c r="CT95" s="1350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>
        <f t="shared" si="312"/>
        <v>0</v>
      </c>
      <c r="CZ95" s="549">
        <f t="shared" si="313"/>
        <v>1.5</v>
      </c>
      <c r="DA95" s="549">
        <f t="shared" si="314"/>
        <v>2.5</v>
      </c>
      <c r="DB95" s="550">
        <f t="shared" si="315"/>
        <v>2.5</v>
      </c>
      <c r="DC95" s="550">
        <f t="shared" si="316"/>
        <v>2.5</v>
      </c>
      <c r="DD95" s="550">
        <f t="shared" si="317"/>
        <v>2.5</v>
      </c>
      <c r="DE95" s="549">
        <f t="shared" si="318"/>
        <v>5</v>
      </c>
      <c r="DF95" s="549">
        <f t="shared" si="319"/>
        <v>5</v>
      </c>
      <c r="DG95" s="549">
        <f t="shared" si="320"/>
        <v>5</v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6" t="str">
        <f t="shared" si="306"/>
        <v/>
      </c>
      <c r="CE96" s="1347" t="str">
        <f t="shared" si="306"/>
        <v/>
      </c>
      <c r="CF96" s="1348" t="str">
        <f t="shared" si="306"/>
        <v/>
      </c>
      <c r="CG96" s="1348" t="str">
        <f t="shared" si="306"/>
        <v/>
      </c>
      <c r="CH96" s="1348">
        <f t="shared" si="306"/>
        <v>0</v>
      </c>
      <c r="CI96" s="1348">
        <f t="shared" si="306"/>
        <v>1000</v>
      </c>
      <c r="CJ96" s="1348">
        <f t="shared" si="306"/>
        <v>1800</v>
      </c>
      <c r="CK96" s="1349">
        <f t="shared" si="306"/>
        <v>1800</v>
      </c>
      <c r="CL96" s="1349">
        <f t="shared" si="306"/>
        <v>2475</v>
      </c>
      <c r="CM96" s="1349">
        <f t="shared" si="306"/>
        <v>2700</v>
      </c>
      <c r="CN96" s="1348">
        <f t="shared" si="306"/>
        <v>3000</v>
      </c>
      <c r="CO96" s="1348">
        <f t="shared" si="306"/>
        <v>4800</v>
      </c>
      <c r="CP96" s="1348">
        <f t="shared" si="306"/>
        <v>6000</v>
      </c>
      <c r="CQ96" s="1348" t="str">
        <f t="shared" si="306"/>
        <v/>
      </c>
      <c r="CR96" s="1348" t="str">
        <f t="shared" si="306"/>
        <v/>
      </c>
      <c r="CS96" s="1347" t="str">
        <f t="shared" si="306"/>
        <v/>
      </c>
      <c r="CT96" s="1350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>
        <f t="shared" si="312"/>
        <v>0</v>
      </c>
      <c r="CZ96" s="549">
        <f t="shared" si="313"/>
        <v>1000</v>
      </c>
      <c r="DA96" s="549">
        <f t="shared" si="314"/>
        <v>1800</v>
      </c>
      <c r="DB96" s="550">
        <f t="shared" si="315"/>
        <v>1800</v>
      </c>
      <c r="DC96" s="550">
        <f t="shared" si="316"/>
        <v>2475</v>
      </c>
      <c r="DD96" s="550">
        <f t="shared" si="317"/>
        <v>2700</v>
      </c>
      <c r="DE96" s="549">
        <f t="shared" si="318"/>
        <v>3000</v>
      </c>
      <c r="DF96" s="549">
        <f t="shared" si="319"/>
        <v>4800</v>
      </c>
      <c r="DG96" s="549">
        <f t="shared" si="320"/>
        <v>6000</v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6" t="str">
        <f t="shared" si="306"/>
        <v/>
      </c>
      <c r="CE97" s="1347" t="str">
        <f t="shared" si="306"/>
        <v/>
      </c>
      <c r="CF97" s="1348" t="str">
        <f t="shared" si="306"/>
        <v/>
      </c>
      <c r="CG97" s="1348" t="str">
        <f t="shared" si="306"/>
        <v/>
      </c>
      <c r="CH97" s="1348">
        <f t="shared" si="306"/>
        <v>0</v>
      </c>
      <c r="CI97" s="1348">
        <f t="shared" si="306"/>
        <v>0</v>
      </c>
      <c r="CJ97" s="1348">
        <f t="shared" si="306"/>
        <v>0</v>
      </c>
      <c r="CK97" s="1349">
        <f t="shared" si="306"/>
        <v>500</v>
      </c>
      <c r="CL97" s="1349">
        <f t="shared" si="306"/>
        <v>1000</v>
      </c>
      <c r="CM97" s="1349">
        <f t="shared" si="306"/>
        <v>1125</v>
      </c>
      <c r="CN97" s="1348">
        <f t="shared" si="306"/>
        <v>1200</v>
      </c>
      <c r="CO97" s="1348">
        <f t="shared" si="306"/>
        <v>2000</v>
      </c>
      <c r="CP97" s="1348">
        <f t="shared" si="306"/>
        <v>3000</v>
      </c>
      <c r="CQ97" s="1348" t="str">
        <f t="shared" si="306"/>
        <v/>
      </c>
      <c r="CR97" s="1348" t="str">
        <f t="shared" si="306"/>
        <v/>
      </c>
      <c r="CS97" s="1347" t="str">
        <f t="shared" si="306"/>
        <v/>
      </c>
      <c r="CT97" s="1350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>
        <f t="shared" si="312"/>
        <v>0</v>
      </c>
      <c r="CZ97" s="549">
        <f t="shared" si="313"/>
        <v>0</v>
      </c>
      <c r="DA97" s="549">
        <f t="shared" si="314"/>
        <v>0</v>
      </c>
      <c r="DB97" s="550">
        <f t="shared" si="315"/>
        <v>500</v>
      </c>
      <c r="DC97" s="550">
        <f t="shared" si="316"/>
        <v>1000</v>
      </c>
      <c r="DD97" s="550">
        <f t="shared" si="317"/>
        <v>1125</v>
      </c>
      <c r="DE97" s="549">
        <f t="shared" si="318"/>
        <v>1200</v>
      </c>
      <c r="DF97" s="549">
        <f t="shared" si="319"/>
        <v>2000</v>
      </c>
      <c r="DG97" s="549">
        <f t="shared" si="320"/>
        <v>3000</v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6" t="str">
        <f t="shared" si="306"/>
        <v/>
      </c>
      <c r="CE98" s="1347" t="str">
        <f t="shared" si="306"/>
        <v/>
      </c>
      <c r="CF98" s="1348" t="str">
        <f t="shared" si="306"/>
        <v/>
      </c>
      <c r="CG98" s="1348" t="str">
        <f t="shared" si="306"/>
        <v/>
      </c>
      <c r="CH98" s="1348" t="str">
        <f t="shared" si="306"/>
        <v/>
      </c>
      <c r="CI98" s="1348" t="str">
        <f t="shared" si="306"/>
        <v/>
      </c>
      <c r="CJ98" s="1348">
        <f t="shared" si="306"/>
        <v>2</v>
      </c>
      <c r="CK98" s="1349">
        <f t="shared" si="306"/>
        <v>2</v>
      </c>
      <c r="CL98" s="1349">
        <f t="shared" si="306"/>
        <v>2</v>
      </c>
      <c r="CM98" s="1349">
        <f t="shared" si="306"/>
        <v>3</v>
      </c>
      <c r="CN98" s="1348">
        <f t="shared" si="306"/>
        <v>5</v>
      </c>
      <c r="CO98" s="1348">
        <f t="shared" si="306"/>
        <v>6</v>
      </c>
      <c r="CP98" s="1348" t="str">
        <f t="shared" si="306"/>
        <v/>
      </c>
      <c r="CQ98" s="1348" t="str">
        <f t="shared" si="306"/>
        <v/>
      </c>
      <c r="CR98" s="1348" t="str">
        <f t="shared" si="306"/>
        <v/>
      </c>
      <c r="CS98" s="1347" t="str">
        <f t="shared" si="306"/>
        <v/>
      </c>
      <c r="CT98" s="1350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>
        <f t="shared" si="314"/>
        <v>2</v>
      </c>
      <c r="DB98" s="550">
        <f t="shared" si="315"/>
        <v>2</v>
      </c>
      <c r="DC98" s="550">
        <f t="shared" si="316"/>
        <v>2</v>
      </c>
      <c r="DD98" s="550">
        <f t="shared" si="317"/>
        <v>3</v>
      </c>
      <c r="DE98" s="549">
        <f t="shared" si="318"/>
        <v>5</v>
      </c>
      <c r="DF98" s="549">
        <f t="shared" si="319"/>
        <v>6</v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6" t="str">
        <f t="shared" si="306"/>
        <v/>
      </c>
      <c r="CE99" s="1347" t="str">
        <f t="shared" si="306"/>
        <v/>
      </c>
      <c r="CF99" s="1348" t="str">
        <f t="shared" si="306"/>
        <v/>
      </c>
      <c r="CG99" s="1348" t="str">
        <f t="shared" si="306"/>
        <v/>
      </c>
      <c r="CH99" s="1348">
        <f t="shared" si="306"/>
        <v>0</v>
      </c>
      <c r="CI99" s="1348">
        <f t="shared" si="306"/>
        <v>0</v>
      </c>
      <c r="CJ99" s="1348">
        <f t="shared" si="306"/>
        <v>0</v>
      </c>
      <c r="CK99" s="1349">
        <f t="shared" si="306"/>
        <v>2000</v>
      </c>
      <c r="CL99" s="1349">
        <f t="shared" si="306"/>
        <v>2500</v>
      </c>
      <c r="CM99" s="1349">
        <f t="shared" si="306"/>
        <v>3375</v>
      </c>
      <c r="CN99" s="1348">
        <f t="shared" si="306"/>
        <v>4000</v>
      </c>
      <c r="CO99" s="1348">
        <f t="shared" si="306"/>
        <v>6000</v>
      </c>
      <c r="CP99" s="1348">
        <f t="shared" si="306"/>
        <v>7200</v>
      </c>
      <c r="CQ99" s="1348" t="str">
        <f t="shared" si="306"/>
        <v/>
      </c>
      <c r="CR99" s="1348" t="str">
        <f t="shared" si="306"/>
        <v/>
      </c>
      <c r="CS99" s="1347" t="str">
        <f t="shared" si="306"/>
        <v/>
      </c>
      <c r="CT99" s="1350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>
        <f t="shared" si="312"/>
        <v>0</v>
      </c>
      <c r="CZ99" s="549">
        <f t="shared" si="313"/>
        <v>0</v>
      </c>
      <c r="DA99" s="549">
        <f t="shared" si="314"/>
        <v>0</v>
      </c>
      <c r="DB99" s="550">
        <f t="shared" si="315"/>
        <v>2000</v>
      </c>
      <c r="DC99" s="550">
        <f t="shared" si="316"/>
        <v>2500</v>
      </c>
      <c r="DD99" s="550">
        <f t="shared" si="317"/>
        <v>3375</v>
      </c>
      <c r="DE99" s="549">
        <f t="shared" si="318"/>
        <v>4000</v>
      </c>
      <c r="DF99" s="549">
        <f t="shared" si="319"/>
        <v>6000</v>
      </c>
      <c r="DG99" s="549">
        <f t="shared" si="320"/>
        <v>7200</v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6" t="str">
        <f t="shared" si="306"/>
        <v/>
      </c>
      <c r="CE100" s="1347">
        <f t="shared" si="306"/>
        <v>1</v>
      </c>
      <c r="CF100" s="1348">
        <f t="shared" si="306"/>
        <v>1</v>
      </c>
      <c r="CG100" s="1348">
        <f t="shared" si="306"/>
        <v>1</v>
      </c>
      <c r="CH100" s="1348">
        <f t="shared" si="306"/>
        <v>1</v>
      </c>
      <c r="CI100" s="1348">
        <f t="shared" si="306"/>
        <v>1</v>
      </c>
      <c r="CJ100" s="1348">
        <f t="shared" si="306"/>
        <v>1</v>
      </c>
      <c r="CK100" s="1349">
        <f t="shared" si="306"/>
        <v>1</v>
      </c>
      <c r="CL100" s="1349">
        <f t="shared" si="306"/>
        <v>1</v>
      </c>
      <c r="CM100" s="1349">
        <f t="shared" si="306"/>
        <v>1</v>
      </c>
      <c r="CN100" s="1348">
        <f t="shared" si="306"/>
        <v>1</v>
      </c>
      <c r="CO100" s="1348">
        <f t="shared" si="306"/>
        <v>1</v>
      </c>
      <c r="CP100" s="1348">
        <f t="shared" si="306"/>
        <v>1</v>
      </c>
      <c r="CQ100" s="1348">
        <f t="shared" si="306"/>
        <v>1</v>
      </c>
      <c r="CR100" s="1348">
        <f t="shared" si="306"/>
        <v>1</v>
      </c>
      <c r="CS100" s="1347">
        <f t="shared" si="306"/>
        <v>1</v>
      </c>
      <c r="CT100" s="1350">
        <f t="shared" si="307"/>
        <v>1</v>
      </c>
      <c r="CU100" s="547" t="str">
        <f t="shared" si="308"/>
        <v/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6" t="str">
        <f t="shared" si="306"/>
        <v/>
      </c>
      <c r="CE101" s="1347" t="str">
        <f t="shared" si="306"/>
        <v/>
      </c>
      <c r="CF101" s="1348" t="str">
        <f t="shared" si="306"/>
        <v/>
      </c>
      <c r="CG101" s="1348" t="str">
        <f t="shared" si="306"/>
        <v/>
      </c>
      <c r="CH101" s="1348" t="str">
        <f t="shared" si="306"/>
        <v/>
      </c>
      <c r="CI101" s="1348" t="str">
        <f t="shared" si="306"/>
        <v/>
      </c>
      <c r="CJ101" s="1348" t="str">
        <f t="shared" si="306"/>
        <v/>
      </c>
      <c r="CK101" s="1349" t="str">
        <f t="shared" si="306"/>
        <v/>
      </c>
      <c r="CL101" s="1349" t="str">
        <f t="shared" si="306"/>
        <v/>
      </c>
      <c r="CM101" s="1349" t="str">
        <f t="shared" si="306"/>
        <v/>
      </c>
      <c r="CN101" s="1348" t="str">
        <f t="shared" si="306"/>
        <v/>
      </c>
      <c r="CO101" s="1348" t="str">
        <f t="shared" si="306"/>
        <v/>
      </c>
      <c r="CP101" s="1348" t="str">
        <f t="shared" si="306"/>
        <v/>
      </c>
      <c r="CQ101" s="1348" t="str">
        <f t="shared" si="306"/>
        <v/>
      </c>
      <c r="CR101" s="1348" t="str">
        <f t="shared" si="306"/>
        <v/>
      </c>
      <c r="CS101" s="1347" t="str">
        <f t="shared" si="306"/>
        <v/>
      </c>
      <c r="CT101" s="1350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6">
        <f t="shared" si="306"/>
        <v>90</v>
      </c>
      <c r="CE102" s="1347">
        <f t="shared" si="306"/>
        <v>90</v>
      </c>
      <c r="CF102" s="1348">
        <f t="shared" si="306"/>
        <v>90</v>
      </c>
      <c r="CG102" s="1348">
        <f t="shared" si="306"/>
        <v>90</v>
      </c>
      <c r="CH102" s="1348">
        <f t="shared" si="306"/>
        <v>90</v>
      </c>
      <c r="CI102" s="1348">
        <f t="shared" si="306"/>
        <v>90</v>
      </c>
      <c r="CJ102" s="1348">
        <f t="shared" si="306"/>
        <v>90</v>
      </c>
      <c r="CK102" s="1349">
        <f t="shared" si="306"/>
        <v>90</v>
      </c>
      <c r="CL102" s="1349">
        <f t="shared" si="306"/>
        <v>90</v>
      </c>
      <c r="CM102" s="1349">
        <f t="shared" si="306"/>
        <v>90</v>
      </c>
      <c r="CN102" s="1348">
        <f t="shared" si="306"/>
        <v>90</v>
      </c>
      <c r="CO102" s="1348">
        <f t="shared" si="306"/>
        <v>90</v>
      </c>
      <c r="CP102" s="1348">
        <f t="shared" si="306"/>
        <v>90</v>
      </c>
      <c r="CQ102" s="1348">
        <f t="shared" si="306"/>
        <v>90</v>
      </c>
      <c r="CR102" s="1348">
        <f t="shared" si="306"/>
        <v>100</v>
      </c>
      <c r="CS102" s="1347">
        <f t="shared" si="306"/>
        <v>120</v>
      </c>
      <c r="CT102" s="1350">
        <f t="shared" si="307"/>
        <v>120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100</v>
      </c>
      <c r="DJ102" s="548">
        <f t="shared" si="323"/>
        <v>120</v>
      </c>
      <c r="DK102" s="547">
        <f t="shared" si="324"/>
        <v>120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6" t="str">
        <f t="shared" si="306"/>
        <v/>
      </c>
      <c r="CE103" s="1347" t="str">
        <f t="shared" si="306"/>
        <v/>
      </c>
      <c r="CF103" s="1348" t="str">
        <f t="shared" si="306"/>
        <v/>
      </c>
      <c r="CG103" s="1348" t="str">
        <f t="shared" si="306"/>
        <v/>
      </c>
      <c r="CH103" s="1348" t="str">
        <f t="shared" si="306"/>
        <v/>
      </c>
      <c r="CI103" s="1348" t="str">
        <f t="shared" si="306"/>
        <v/>
      </c>
      <c r="CJ103" s="1348" t="str">
        <f t="shared" si="306"/>
        <v/>
      </c>
      <c r="CK103" s="1349">
        <f t="shared" si="306"/>
        <v>0.5</v>
      </c>
      <c r="CL103" s="1349">
        <f t="shared" si="306"/>
        <v>1</v>
      </c>
      <c r="CM103" s="1349">
        <f t="shared" si="306"/>
        <v>1</v>
      </c>
      <c r="CN103" s="1348" t="str">
        <f t="shared" si="306"/>
        <v/>
      </c>
      <c r="CO103" s="1348" t="str">
        <f t="shared" si="306"/>
        <v/>
      </c>
      <c r="CP103" s="1348" t="str">
        <f t="shared" si="306"/>
        <v/>
      </c>
      <c r="CQ103" s="1348" t="str">
        <f t="shared" si="306"/>
        <v/>
      </c>
      <c r="CR103" s="1348" t="str">
        <f t="shared" si="306"/>
        <v/>
      </c>
      <c r="CS103" s="1347" t="str">
        <f t="shared" si="306"/>
        <v/>
      </c>
      <c r="CT103" s="1350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>
        <f t="shared" si="315"/>
        <v>0.5</v>
      </c>
      <c r="DC103" s="550">
        <f t="shared" si="316"/>
        <v>1</v>
      </c>
      <c r="DD103" s="550">
        <f t="shared" si="317"/>
        <v>1</v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6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6" t="str">
        <f t="shared" si="306"/>
        <v/>
      </c>
      <c r="CE104" s="1347" t="str">
        <f t="shared" si="306"/>
        <v/>
      </c>
      <c r="CF104" s="1348" t="str">
        <f t="shared" si="306"/>
        <v/>
      </c>
      <c r="CG104" s="1348" t="str">
        <f t="shared" si="306"/>
        <v/>
      </c>
      <c r="CH104" s="1348" t="str">
        <f t="shared" si="306"/>
        <v/>
      </c>
      <c r="CI104" s="1348" t="str">
        <f t="shared" si="306"/>
        <v/>
      </c>
      <c r="CJ104" s="1348" t="str">
        <f t="shared" si="306"/>
        <v/>
      </c>
      <c r="CK104" s="1349">
        <f t="shared" si="306"/>
        <v>600</v>
      </c>
      <c r="CL104" s="1349">
        <f t="shared" si="306"/>
        <v>960</v>
      </c>
      <c r="CM104" s="1349">
        <f t="shared" si="306"/>
        <v>1200</v>
      </c>
      <c r="CN104" s="1348" t="str">
        <f t="shared" si="306"/>
        <v/>
      </c>
      <c r="CO104" s="1348" t="str">
        <f t="shared" si="306"/>
        <v/>
      </c>
      <c r="CP104" s="1348" t="str">
        <f t="shared" si="306"/>
        <v/>
      </c>
      <c r="CQ104" s="1348" t="str">
        <f t="shared" si="306"/>
        <v/>
      </c>
      <c r="CR104" s="1348" t="str">
        <f t="shared" si="306"/>
        <v/>
      </c>
      <c r="CS104" s="1347" t="str">
        <f t="shared" si="306"/>
        <v/>
      </c>
      <c r="CT104" s="1350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>
        <f t="shared" si="315"/>
        <v>600</v>
      </c>
      <c r="DC104" s="550">
        <f t="shared" si="316"/>
        <v>960</v>
      </c>
      <c r="DD104" s="550">
        <f t="shared" si="317"/>
        <v>1200</v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6" t="str">
        <f t="shared" si="306"/>
        <v/>
      </c>
      <c r="CE105" s="1347" t="str">
        <f t="shared" si="306"/>
        <v/>
      </c>
      <c r="CF105" s="1348" t="str">
        <f t="shared" si="306"/>
        <v/>
      </c>
      <c r="CG105" s="1348" t="str">
        <f t="shared" si="306"/>
        <v/>
      </c>
      <c r="CH105" s="1348" t="str">
        <f t="shared" si="306"/>
        <v/>
      </c>
      <c r="CI105" s="1348" t="str">
        <f t="shared" si="306"/>
        <v/>
      </c>
      <c r="CJ105" s="1348" t="str">
        <f t="shared" si="306"/>
        <v/>
      </c>
      <c r="CK105" s="1349" t="str">
        <f t="shared" si="306"/>
        <v/>
      </c>
      <c r="CL105" s="1349" t="str">
        <f t="shared" si="306"/>
        <v/>
      </c>
      <c r="CM105" s="1349" t="str">
        <f t="shared" si="306"/>
        <v/>
      </c>
      <c r="CN105" s="1348" t="str">
        <f t="shared" si="306"/>
        <v/>
      </c>
      <c r="CO105" s="1348" t="str">
        <f t="shared" si="306"/>
        <v/>
      </c>
      <c r="CP105" s="1348" t="str">
        <f t="shared" si="306"/>
        <v/>
      </c>
      <c r="CQ105" s="1348" t="str">
        <f t="shared" si="306"/>
        <v/>
      </c>
      <c r="CR105" s="1348" t="str">
        <f t="shared" si="306"/>
        <v/>
      </c>
      <c r="CS105" s="1347" t="str">
        <f t="shared" si="306"/>
        <v/>
      </c>
      <c r="CT105" s="1350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6" t="str">
        <f t="shared" si="306"/>
        <v/>
      </c>
      <c r="CE106" s="1347" t="str">
        <f t="shared" si="306"/>
        <v/>
      </c>
      <c r="CF106" s="1348" t="str">
        <f t="shared" si="306"/>
        <v/>
      </c>
      <c r="CG106" s="1348" t="str">
        <f t="shared" si="306"/>
        <v/>
      </c>
      <c r="CH106" s="1348" t="str">
        <f t="shared" si="306"/>
        <v/>
      </c>
      <c r="CI106" s="1348" t="str">
        <f t="shared" si="306"/>
        <v/>
      </c>
      <c r="CJ106" s="1348" t="str">
        <f t="shared" si="306"/>
        <v/>
      </c>
      <c r="CK106" s="1349" t="str">
        <f t="shared" si="306"/>
        <v/>
      </c>
      <c r="CL106" s="1349" t="str">
        <f t="shared" si="306"/>
        <v/>
      </c>
      <c r="CM106" s="1349" t="str">
        <f t="shared" si="306"/>
        <v/>
      </c>
      <c r="CN106" s="1348" t="str">
        <f t="shared" si="306"/>
        <v/>
      </c>
      <c r="CO106" s="1348" t="str">
        <f t="shared" si="306"/>
        <v/>
      </c>
      <c r="CP106" s="1348" t="str">
        <f t="shared" si="306"/>
        <v/>
      </c>
      <c r="CQ106" s="1348" t="str">
        <f t="shared" si="306"/>
        <v/>
      </c>
      <c r="CR106" s="1348" t="str">
        <f t="shared" si="306"/>
        <v/>
      </c>
      <c r="CS106" s="1347" t="str">
        <f t="shared" si="306"/>
        <v/>
      </c>
      <c r="CT106" s="1350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6" t="str">
        <f t="shared" si="306"/>
        <v/>
      </c>
      <c r="CE107" s="1347" t="str">
        <f t="shared" si="306"/>
        <v/>
      </c>
      <c r="CF107" s="1348" t="str">
        <f t="shared" si="306"/>
        <v/>
      </c>
      <c r="CG107" s="1348" t="str">
        <f t="shared" si="306"/>
        <v/>
      </c>
      <c r="CH107" s="1348" t="str">
        <f t="shared" si="306"/>
        <v/>
      </c>
      <c r="CI107" s="1348" t="str">
        <f t="shared" si="306"/>
        <v/>
      </c>
      <c r="CJ107" s="1348" t="str">
        <f t="shared" si="306"/>
        <v/>
      </c>
      <c r="CK107" s="1349" t="str">
        <f t="shared" si="306"/>
        <v/>
      </c>
      <c r="CL107" s="1349" t="str">
        <f t="shared" si="306"/>
        <v/>
      </c>
      <c r="CM107" s="1349" t="str">
        <f t="shared" si="306"/>
        <v/>
      </c>
      <c r="CN107" s="1348" t="str">
        <f t="shared" si="306"/>
        <v/>
      </c>
      <c r="CO107" s="1348" t="str">
        <f t="shared" si="306"/>
        <v/>
      </c>
      <c r="CP107" s="1348" t="str">
        <f t="shared" si="306"/>
        <v/>
      </c>
      <c r="CQ107" s="1348" t="str">
        <f t="shared" si="306"/>
        <v/>
      </c>
      <c r="CR107" s="1348" t="str">
        <f t="shared" si="306"/>
        <v/>
      </c>
      <c r="CS107" s="1347" t="str">
        <f t="shared" si="306"/>
        <v/>
      </c>
      <c r="CT107" s="1350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6">
        <f t="shared" si="306"/>
        <v>1</v>
      </c>
      <c r="CE108" s="1347">
        <f t="shared" si="306"/>
        <v>1</v>
      </c>
      <c r="CF108" s="1348">
        <f t="shared" si="306"/>
        <v>1</v>
      </c>
      <c r="CG108" s="1348">
        <f t="shared" si="306"/>
        <v>1</v>
      </c>
      <c r="CH108" s="1348">
        <f t="shared" si="306"/>
        <v>1</v>
      </c>
      <c r="CI108" s="1348">
        <f t="shared" si="306"/>
        <v>1</v>
      </c>
      <c r="CJ108" s="1348">
        <f t="shared" si="306"/>
        <v>1</v>
      </c>
      <c r="CK108" s="1349">
        <f t="shared" si="306"/>
        <v>1</v>
      </c>
      <c r="CL108" s="1349">
        <f t="shared" si="306"/>
        <v>1</v>
      </c>
      <c r="CM108" s="1349">
        <f t="shared" si="306"/>
        <v>1</v>
      </c>
      <c r="CN108" s="1348">
        <f t="shared" si="306"/>
        <v>1</v>
      </c>
      <c r="CO108" s="1348">
        <f t="shared" si="306"/>
        <v>1</v>
      </c>
      <c r="CP108" s="1348">
        <f t="shared" si="306"/>
        <v>1</v>
      </c>
      <c r="CQ108" s="1348">
        <f t="shared" si="306"/>
        <v>1</v>
      </c>
      <c r="CR108" s="1348">
        <f t="shared" si="306"/>
        <v>1</v>
      </c>
      <c r="CS108" s="1347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6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9"/>
        <v/>
      </c>
      <c r="CF109" s="1348" t="str">
        <f t="shared" si="349"/>
        <v/>
      </c>
      <c r="CG109" s="1348" t="str">
        <f t="shared" si="349"/>
        <v/>
      </c>
      <c r="CH109" s="1348" t="str">
        <f t="shared" si="349"/>
        <v/>
      </c>
      <c r="CI109" s="1348" t="str">
        <f t="shared" si="349"/>
        <v/>
      </c>
      <c r="CJ109" s="1348" t="str">
        <f t="shared" si="349"/>
        <v/>
      </c>
      <c r="CK109" s="1349" t="str">
        <f t="shared" si="349"/>
        <v/>
      </c>
      <c r="CL109" s="1349">
        <f t="shared" si="349"/>
        <v>0</v>
      </c>
      <c r="CM109" s="1349">
        <f t="shared" si="349"/>
        <v>0</v>
      </c>
      <c r="CN109" s="1348" t="str">
        <f t="shared" si="349"/>
        <v/>
      </c>
      <c r="CO109" s="1348" t="str">
        <f t="shared" si="349"/>
        <v/>
      </c>
      <c r="CP109" s="1348" t="str">
        <f t="shared" si="349"/>
        <v/>
      </c>
      <c r="CQ109" s="1348" t="str">
        <f t="shared" si="349"/>
        <v/>
      </c>
      <c r="CR109" s="1348" t="str">
        <f t="shared" si="349"/>
        <v/>
      </c>
      <c r="CS109" s="1347" t="str">
        <f t="shared" si="349"/>
        <v/>
      </c>
      <c r="CT109" s="1350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 t="str">
        <f t="shared" si="312"/>
        <v/>
      </c>
      <c r="CZ109" s="549" t="str">
        <f t="shared" si="313"/>
        <v/>
      </c>
      <c r="DA109" s="549" t="str">
        <f t="shared" si="314"/>
        <v/>
      </c>
      <c r="DB109" s="550" t="str">
        <f t="shared" si="315"/>
        <v/>
      </c>
      <c r="DC109" s="550">
        <f t="shared" si="316"/>
        <v>0</v>
      </c>
      <c r="DD109" s="550">
        <f t="shared" si="317"/>
        <v>0</v>
      </c>
      <c r="DE109" s="549" t="str">
        <f t="shared" si="318"/>
        <v/>
      </c>
      <c r="DF109" s="549" t="str">
        <f t="shared" si="319"/>
        <v/>
      </c>
      <c r="DG109" s="549" t="str">
        <f t="shared" si="320"/>
        <v/>
      </c>
      <c r="DH109" s="549" t="str">
        <f t="shared" si="321"/>
        <v/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51" t="str">
        <f t="shared" si="350"/>
        <v/>
      </c>
      <c r="CE110" s="1352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55"/>
        <v/>
      </c>
      <c r="CG110" s="1353" t="str">
        <f t="shared" si="355"/>
        <v/>
      </c>
      <c r="CH110" s="1353" t="str">
        <f t="shared" si="355"/>
        <v/>
      </c>
      <c r="CI110" s="1353">
        <f t="shared" si="355"/>
        <v>0</v>
      </c>
      <c r="CJ110" s="1353">
        <f t="shared" si="355"/>
        <v>0</v>
      </c>
      <c r="CK110" s="1354">
        <f t="shared" si="355"/>
        <v>0.16666666666666666</v>
      </c>
      <c r="CL110" s="1354">
        <f t="shared" si="355"/>
        <v>0.1875</v>
      </c>
      <c r="CM110" s="1354">
        <f t="shared" si="355"/>
        <v>0.20833333333333334</v>
      </c>
      <c r="CN110" s="1353">
        <f t="shared" si="355"/>
        <v>0.55555555555555558</v>
      </c>
      <c r="CO110" s="1353">
        <f t="shared" si="355"/>
        <v>0.7407407407407407</v>
      </c>
      <c r="CP110" s="1353">
        <f t="shared" si="355"/>
        <v>1.2121212121212122</v>
      </c>
      <c r="CQ110" s="1353" t="str">
        <f t="shared" si="355"/>
        <v/>
      </c>
      <c r="CR110" s="1353" t="str">
        <f t="shared" si="355"/>
        <v/>
      </c>
      <c r="CS110" s="1352" t="str">
        <f t="shared" si="355"/>
        <v/>
      </c>
      <c r="CT110" s="1355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>
        <f t="shared" si="313"/>
        <v>0</v>
      </c>
      <c r="DA110" s="537">
        <f t="shared" si="314"/>
        <v>0</v>
      </c>
      <c r="DB110" s="538">
        <f t="shared" si="315"/>
        <v>0.16666666666666666</v>
      </c>
      <c r="DC110" s="538">
        <f t="shared" si="316"/>
        <v>0.1875</v>
      </c>
      <c r="DD110" s="538">
        <f t="shared" si="317"/>
        <v>0.20833333333333334</v>
      </c>
      <c r="DE110" s="537">
        <f t="shared" si="318"/>
        <v>0.55555555555555558</v>
      </c>
      <c r="DF110" s="537">
        <f t="shared" si="319"/>
        <v>0.7407407407407407</v>
      </c>
      <c r="DG110" s="537">
        <f t="shared" si="320"/>
        <v>1.2121212121212122</v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51" t="str">
        <f t="shared" si="350"/>
        <v/>
      </c>
      <c r="CE111" s="1352" t="str">
        <f t="shared" si="356"/>
        <v/>
      </c>
      <c r="CF111" s="1353" t="str">
        <f t="shared" si="356"/>
        <v/>
      </c>
      <c r="CG111" s="1353" t="str">
        <f t="shared" si="356"/>
        <v/>
      </c>
      <c r="CH111" s="1353" t="str">
        <f t="shared" si="356"/>
        <v/>
      </c>
      <c r="CI111" s="1353">
        <f t="shared" si="356"/>
        <v>-21</v>
      </c>
      <c r="CJ111" s="1353">
        <f t="shared" si="356"/>
        <v>28</v>
      </c>
      <c r="CK111" s="1354">
        <f t="shared" si="356"/>
        <v>40</v>
      </c>
      <c r="CL111" s="1354">
        <f t="shared" si="356"/>
        <v>72</v>
      </c>
      <c r="CM111" s="1354">
        <f t="shared" si="356"/>
        <v>100</v>
      </c>
      <c r="CN111" s="1353">
        <f t="shared" si="356"/>
        <v>144</v>
      </c>
      <c r="CO111" s="1353">
        <f t="shared" si="356"/>
        <v>182.4</v>
      </c>
      <c r="CP111" s="1353">
        <f t="shared" si="356"/>
        <v>195</v>
      </c>
      <c r="CQ111" s="1353" t="str">
        <f t="shared" si="356"/>
        <v/>
      </c>
      <c r="CR111" s="1353" t="str">
        <f t="shared" si="356"/>
        <v/>
      </c>
      <c r="CS111" s="1352" t="str">
        <f t="shared" si="356"/>
        <v/>
      </c>
      <c r="CT111" s="1355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>
        <f t="shared" si="313"/>
        <v>-21</v>
      </c>
      <c r="DA111" s="549">
        <f t="shared" si="314"/>
        <v>28</v>
      </c>
      <c r="DB111" s="550">
        <f t="shared" si="315"/>
        <v>40</v>
      </c>
      <c r="DC111" s="550">
        <f t="shared" si="316"/>
        <v>72</v>
      </c>
      <c r="DD111" s="550">
        <f t="shared" si="317"/>
        <v>100</v>
      </c>
      <c r="DE111" s="549">
        <f t="shared" si="318"/>
        <v>144</v>
      </c>
      <c r="DF111" s="549">
        <f t="shared" si="319"/>
        <v>182.4</v>
      </c>
      <c r="DG111" s="549">
        <f t="shared" si="320"/>
        <v>195</v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51" t="str">
        <f t="shared" si="350"/>
        <v/>
      </c>
      <c r="CE112" s="1352" t="str">
        <f t="shared" si="356"/>
        <v/>
      </c>
      <c r="CF112" s="1353" t="str">
        <f t="shared" si="356"/>
        <v/>
      </c>
      <c r="CG112" s="1353" t="str">
        <f t="shared" si="356"/>
        <v/>
      </c>
      <c r="CH112" s="1353" t="str">
        <f t="shared" si="356"/>
        <v/>
      </c>
      <c r="CI112" s="1353" t="str">
        <f t="shared" si="356"/>
        <v/>
      </c>
      <c r="CJ112" s="1353" t="str">
        <f t="shared" si="356"/>
        <v/>
      </c>
      <c r="CK112" s="1354" t="str">
        <f t="shared" si="356"/>
        <v/>
      </c>
      <c r="CL112" s="1354" t="str">
        <f t="shared" si="356"/>
        <v/>
      </c>
      <c r="CM112" s="1354" t="str">
        <f t="shared" si="356"/>
        <v/>
      </c>
      <c r="CN112" s="1353" t="str">
        <f t="shared" si="356"/>
        <v/>
      </c>
      <c r="CO112" s="1353" t="str">
        <f t="shared" si="356"/>
        <v/>
      </c>
      <c r="CP112" s="1353" t="str">
        <f t="shared" si="356"/>
        <v/>
      </c>
      <c r="CQ112" s="1353" t="str">
        <f t="shared" si="356"/>
        <v/>
      </c>
      <c r="CR112" s="1353" t="str">
        <f t="shared" si="356"/>
        <v/>
      </c>
      <c r="CS112" s="1352" t="str">
        <f t="shared" si="356"/>
        <v/>
      </c>
      <c r="CT112" s="1355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51" t="str">
        <f t="shared" si="350"/>
        <v/>
      </c>
      <c r="CE113" s="1352" t="str">
        <f t="shared" si="356"/>
        <v/>
      </c>
      <c r="CF113" s="1353" t="str">
        <f t="shared" si="356"/>
        <v/>
      </c>
      <c r="CG113" s="1353" t="str">
        <f t="shared" si="356"/>
        <v/>
      </c>
      <c r="CH113" s="1353" t="str">
        <f t="shared" si="356"/>
        <v/>
      </c>
      <c r="CI113" s="1353" t="str">
        <f t="shared" si="356"/>
        <v/>
      </c>
      <c r="CJ113" s="1353" t="str">
        <f t="shared" si="356"/>
        <v/>
      </c>
      <c r="CK113" s="1354" t="str">
        <f t="shared" si="356"/>
        <v/>
      </c>
      <c r="CL113" s="1354" t="str">
        <f t="shared" si="356"/>
        <v/>
      </c>
      <c r="CM113" s="1354" t="str">
        <f t="shared" si="356"/>
        <v/>
      </c>
      <c r="CN113" s="1353" t="str">
        <f t="shared" si="356"/>
        <v/>
      </c>
      <c r="CO113" s="1353" t="str">
        <f t="shared" si="356"/>
        <v/>
      </c>
      <c r="CP113" s="1353" t="str">
        <f t="shared" si="356"/>
        <v/>
      </c>
      <c r="CQ113" s="1353" t="str">
        <f t="shared" si="356"/>
        <v/>
      </c>
      <c r="CR113" s="1353" t="str">
        <f t="shared" si="356"/>
        <v/>
      </c>
      <c r="CS113" s="1352" t="str">
        <f t="shared" si="356"/>
        <v/>
      </c>
      <c r="CT113" s="1355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51" t="str">
        <f t="shared" si="350"/>
        <v/>
      </c>
      <c r="CE114" s="1352" t="str">
        <f t="shared" si="356"/>
        <v/>
      </c>
      <c r="CF114" s="1353" t="str">
        <f t="shared" si="356"/>
        <v/>
      </c>
      <c r="CG114" s="1353" t="str">
        <f t="shared" si="356"/>
        <v/>
      </c>
      <c r="CH114" s="1353" t="str">
        <f t="shared" si="356"/>
        <v/>
      </c>
      <c r="CI114" s="1353" t="str">
        <f t="shared" si="356"/>
        <v/>
      </c>
      <c r="CJ114" s="1353" t="str">
        <f t="shared" si="356"/>
        <v/>
      </c>
      <c r="CK114" s="1354" t="str">
        <f t="shared" si="356"/>
        <v/>
      </c>
      <c r="CL114" s="1354" t="str">
        <f t="shared" si="356"/>
        <v/>
      </c>
      <c r="CM114" s="1354" t="str">
        <f t="shared" si="356"/>
        <v/>
      </c>
      <c r="CN114" s="1353" t="str">
        <f t="shared" si="356"/>
        <v/>
      </c>
      <c r="CO114" s="1353" t="str">
        <f t="shared" si="356"/>
        <v/>
      </c>
      <c r="CP114" s="1353" t="str">
        <f t="shared" si="356"/>
        <v/>
      </c>
      <c r="CQ114" s="1353" t="str">
        <f t="shared" si="356"/>
        <v/>
      </c>
      <c r="CR114" s="1353" t="str">
        <f t="shared" si="356"/>
        <v/>
      </c>
      <c r="CS114" s="1352" t="str">
        <f t="shared" si="356"/>
        <v/>
      </c>
      <c r="CT114" s="1355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51" t="str">
        <f t="shared" si="350"/>
        <v/>
      </c>
      <c r="CE115" s="1352" t="str">
        <f t="shared" si="356"/>
        <v/>
      </c>
      <c r="CF115" s="1353" t="str">
        <f t="shared" si="356"/>
        <v/>
      </c>
      <c r="CG115" s="1353" t="str">
        <f t="shared" si="356"/>
        <v/>
      </c>
      <c r="CH115" s="1353" t="str">
        <f t="shared" si="356"/>
        <v/>
      </c>
      <c r="CI115" s="1353" t="str">
        <f t="shared" si="356"/>
        <v/>
      </c>
      <c r="CJ115" s="1353" t="str">
        <f t="shared" si="356"/>
        <v/>
      </c>
      <c r="CK115" s="1354" t="str">
        <f t="shared" si="356"/>
        <v/>
      </c>
      <c r="CL115" s="1354" t="str">
        <f t="shared" si="356"/>
        <v/>
      </c>
      <c r="CM115" s="1354" t="str">
        <f t="shared" si="356"/>
        <v/>
      </c>
      <c r="CN115" s="1353" t="str">
        <f t="shared" si="356"/>
        <v/>
      </c>
      <c r="CO115" s="1353" t="str">
        <f t="shared" si="356"/>
        <v/>
      </c>
      <c r="CP115" s="1353" t="str">
        <f t="shared" si="356"/>
        <v/>
      </c>
      <c r="CQ115" s="1353" t="str">
        <f t="shared" si="356"/>
        <v/>
      </c>
      <c r="CR115" s="1353" t="str">
        <f t="shared" si="356"/>
        <v/>
      </c>
      <c r="CS115" s="1352" t="str">
        <f t="shared" si="356"/>
        <v/>
      </c>
      <c r="CT115" s="1355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IF(B111="","",(SUM(B96)*640*$K$1-SUM(B97,B101)*(640*$K$1-300*$K$1*(B100=0))-SUM(B112,B113)*8280*$K$1)/$G$1/365/B$46)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IF(T111="","",(SUM(T96)*640*$K$1-SUM(T97,T101)*(640*$K$1-300*$K$1*(T100=0))-SUM(T112,T113)*8280*$K$1)/$G$1/365/T$46)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IF(AL111="","",(SUM(AL96)*640*$K$1-SUM(AL97,AL101)*(640*$K$1-300*$K$1*(AL100=0))-SUM(AL112,AL113)*8280*$K$1)/$G$1/365/AL$46)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IF(BD111="","",(SUM(BD96)*640*$K$1-SUM(BD97,BD101)*(640*$K$1-300*$K$1*(BD100=0))-SUM(BD112,BD113)*8280*$K$1)/$G$1/365/BD$46)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51" t="str">
        <f t="shared" si="350"/>
        <v/>
      </c>
      <c r="CE116" s="1352" t="str">
        <f t="shared" si="356"/>
        <v/>
      </c>
      <c r="CF116" s="1353" t="str">
        <f t="shared" si="356"/>
        <v/>
      </c>
      <c r="CG116" s="1353" t="str">
        <f t="shared" si="356"/>
        <v/>
      </c>
      <c r="CH116" s="1353" t="str">
        <f t="shared" si="356"/>
        <v/>
      </c>
      <c r="CI116" s="1353">
        <f t="shared" si="356"/>
        <v>-2.9223744292237442E-2</v>
      </c>
      <c r="CJ116" s="1353">
        <f t="shared" si="356"/>
        <v>3.8964992389649927E-2</v>
      </c>
      <c r="CK116" s="1354">
        <f t="shared" si="356"/>
        <v>8.3496412263535547E-2</v>
      </c>
      <c r="CL116" s="1354">
        <f t="shared" si="356"/>
        <v>9.0454446618830175E-2</v>
      </c>
      <c r="CM116" s="1354">
        <f t="shared" si="356"/>
        <v>0.20874103065883889</v>
      </c>
      <c r="CN116" s="1353">
        <f t="shared" si="356"/>
        <v>0.26484018264840181</v>
      </c>
      <c r="CO116" s="1353">
        <f t="shared" si="356"/>
        <v>0.30058708414872798</v>
      </c>
      <c r="CP116" s="1353">
        <f t="shared" si="356"/>
        <v>0.40704500978473579</v>
      </c>
      <c r="CQ116" s="1353" t="str">
        <f t="shared" si="356"/>
        <v/>
      </c>
      <c r="CR116" s="1353" t="str">
        <f t="shared" si="356"/>
        <v/>
      </c>
      <c r="CS116" s="1352" t="str">
        <f t="shared" si="356"/>
        <v/>
      </c>
      <c r="CT116" s="1355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>
        <f t="shared" si="313"/>
        <v>-2.9223744292237442E-2</v>
      </c>
      <c r="DA116" s="537">
        <f t="shared" si="314"/>
        <v>3.8964992389649927E-2</v>
      </c>
      <c r="DB116" s="538">
        <f t="shared" si="315"/>
        <v>8.3496412263535547E-2</v>
      </c>
      <c r="DC116" s="538">
        <f t="shared" si="316"/>
        <v>9.0454446618830175E-2</v>
      </c>
      <c r="DD116" s="538">
        <f t="shared" si="317"/>
        <v>0.20874103065883889</v>
      </c>
      <c r="DE116" s="537">
        <f t="shared" si="318"/>
        <v>0.26484018264840181</v>
      </c>
      <c r="DF116" s="537">
        <f t="shared" si="319"/>
        <v>0.30058708414872798</v>
      </c>
      <c r="DG116" s="537">
        <f t="shared" si="320"/>
        <v>0.40704500978473579</v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71">IF(B111="","",(SUM(B104)*640*$K$1-SUM(B105,B109)*(640*$K$1-300*$K$1*(B108=0)))/$G$1/365/B$46)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IF(T111="","",(SUM(T104)*640*$K$1-SUM(T105,T109)*(640*$K$1-300*$K$1*(T108=0)))/$G$1/365/T$46)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IF(AL111="","",(SUM(AL104)*640*$K$1-SUM(AL105,AL109)*(640*$K$1-300*$K$1*(AL108=0)))/$G$1/365/AL$46)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IF(BD111="","",(SUM(BD104)*640*$K$1-SUM(BD105,BD109)*(640*$K$1-300*$K$1*(BD108=0)))/$G$1/365/BD$46)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51" t="str">
        <f t="shared" si="350"/>
        <v/>
      </c>
      <c r="CE117" s="1352" t="str">
        <f t="shared" si="356"/>
        <v/>
      </c>
      <c r="CF117" s="1353" t="str">
        <f t="shared" si="356"/>
        <v/>
      </c>
      <c r="CG117" s="1353" t="str">
        <f t="shared" si="356"/>
        <v/>
      </c>
      <c r="CH117" s="1353" t="str">
        <f t="shared" si="356"/>
        <v/>
      </c>
      <c r="CI117" s="1353">
        <f t="shared" si="356"/>
        <v>0</v>
      </c>
      <c r="CJ117" s="1353">
        <f t="shared" si="356"/>
        <v>0</v>
      </c>
      <c r="CK117" s="1354">
        <f t="shared" si="356"/>
        <v>0</v>
      </c>
      <c r="CL117" s="1354">
        <f t="shared" si="356"/>
        <v>0</v>
      </c>
      <c r="CM117" s="1354">
        <f t="shared" si="356"/>
        <v>0</v>
      </c>
      <c r="CN117" s="1353">
        <f t="shared" si="356"/>
        <v>4.1748206131767773E-2</v>
      </c>
      <c r="CO117" s="1353">
        <f t="shared" si="356"/>
        <v>8.0156555772994117E-2</v>
      </c>
      <c r="CP117" s="1353">
        <f t="shared" si="356"/>
        <v>8.3496412263535547E-2</v>
      </c>
      <c r="CQ117" s="1353" t="str">
        <f t="shared" si="356"/>
        <v/>
      </c>
      <c r="CR117" s="1353" t="str">
        <f t="shared" si="356"/>
        <v/>
      </c>
      <c r="CS117" s="1352" t="str">
        <f t="shared" si="356"/>
        <v/>
      </c>
      <c r="CT117" s="1355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>
        <f t="shared" si="313"/>
        <v>0</v>
      </c>
      <c r="DA117" s="537">
        <f t="shared" si="314"/>
        <v>0</v>
      </c>
      <c r="DB117" s="538">
        <f t="shared" si="315"/>
        <v>0</v>
      </c>
      <c r="DC117" s="538">
        <f t="shared" si="316"/>
        <v>0</v>
      </c>
      <c r="DD117" s="538">
        <f t="shared" si="317"/>
        <v>0</v>
      </c>
      <c r="DE117" s="537">
        <f t="shared" si="318"/>
        <v>4.1748206131767773E-2</v>
      </c>
      <c r="DF117" s="537">
        <f t="shared" si="319"/>
        <v>8.0156555772994117E-2</v>
      </c>
      <c r="DG117" s="537">
        <f t="shared" si="320"/>
        <v>8.3496412263535547E-2</v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51" t="str">
        <f t="shared" si="350"/>
        <v/>
      </c>
      <c r="CE118" s="1352" t="str">
        <f t="shared" si="356"/>
        <v/>
      </c>
      <c r="CF118" s="1353" t="str">
        <f t="shared" si="356"/>
        <v/>
      </c>
      <c r="CG118" s="1353" t="str">
        <f t="shared" si="356"/>
        <v/>
      </c>
      <c r="CH118" s="1353" t="str">
        <f t="shared" si="356"/>
        <v/>
      </c>
      <c r="CI118" s="1353">
        <f t="shared" si="356"/>
        <v>0</v>
      </c>
      <c r="CJ118" s="1353">
        <f t="shared" si="356"/>
        <v>0</v>
      </c>
      <c r="CK118" s="1354">
        <f t="shared" si="356"/>
        <v>0</v>
      </c>
      <c r="CL118" s="1354">
        <f t="shared" si="356"/>
        <v>0</v>
      </c>
      <c r="CM118" s="1354">
        <f t="shared" si="356"/>
        <v>0</v>
      </c>
      <c r="CN118" s="1353">
        <f t="shared" si="356"/>
        <v>0</v>
      </c>
      <c r="CO118" s="1353">
        <f t="shared" si="356"/>
        <v>0</v>
      </c>
      <c r="CP118" s="1353" t="str">
        <f t="shared" si="356"/>
        <v/>
      </c>
      <c r="CQ118" s="1353" t="str">
        <f t="shared" si="356"/>
        <v/>
      </c>
      <c r="CR118" s="1353" t="str">
        <f t="shared" si="356"/>
        <v/>
      </c>
      <c r="CS118" s="1352" t="str">
        <f t="shared" si="356"/>
        <v/>
      </c>
      <c r="CT118" s="1355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>
        <f t="shared" si="313"/>
        <v>0</v>
      </c>
      <c r="DA118" s="537">
        <f t="shared" si="314"/>
        <v>0</v>
      </c>
      <c r="DB118" s="538">
        <f t="shared" si="315"/>
        <v>0</v>
      </c>
      <c r="DC118" s="538">
        <f t="shared" si="316"/>
        <v>0</v>
      </c>
      <c r="DD118" s="538">
        <f t="shared" si="317"/>
        <v>0</v>
      </c>
      <c r="DE118" s="537">
        <f t="shared" si="318"/>
        <v>0</v>
      </c>
      <c r="DF118" s="537">
        <f t="shared" si="319"/>
        <v>0</v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7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7">
        <f t="shared" si="379"/>
        <v>45</v>
      </c>
      <c r="CE121" s="1378">
        <f t="shared" si="380"/>
        <v>45</v>
      </c>
      <c r="CF121" s="1379">
        <f t="shared" si="381"/>
        <v>45</v>
      </c>
      <c r="CG121" s="1379">
        <f t="shared" si="382"/>
        <v>45</v>
      </c>
      <c r="CH121" s="1379">
        <f t="shared" si="383"/>
        <v>45</v>
      </c>
      <c r="CI121" s="1379">
        <f t="shared" si="384"/>
        <v>45</v>
      </c>
      <c r="CJ121" s="1379">
        <f t="shared" si="385"/>
        <v>45</v>
      </c>
      <c r="CK121" s="1380">
        <f t="shared" si="386"/>
        <v>45</v>
      </c>
      <c r="CL121" s="1380">
        <f t="shared" si="387"/>
        <v>45</v>
      </c>
      <c r="CM121" s="1380">
        <f t="shared" si="388"/>
        <v>45</v>
      </c>
      <c r="CN121" s="1379">
        <f t="shared" si="389"/>
        <v>45</v>
      </c>
      <c r="CO121" s="1379">
        <f t="shared" si="390"/>
        <v>45</v>
      </c>
      <c r="CP121" s="1379">
        <f t="shared" si="391"/>
        <v>45</v>
      </c>
      <c r="CQ121" s="1379">
        <f t="shared" si="392"/>
        <v>45</v>
      </c>
      <c r="CR121" s="1379">
        <f t="shared" si="393"/>
        <v>45</v>
      </c>
      <c r="CS121" s="1378">
        <f t="shared" si="394"/>
        <v>45</v>
      </c>
      <c r="CT121" s="1381">
        <f t="shared" si="395"/>
        <v>45</v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46</v>
      </c>
      <c r="DJ121" s="548">
        <f t="shared" si="411"/>
        <v>47</v>
      </c>
      <c r="DK121" s="547">
        <f t="shared" si="412"/>
        <v>48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7" t="str">
        <f t="shared" si="379"/>
        <v/>
      </c>
      <c r="CE122" s="1378" t="str">
        <f t="shared" si="380"/>
        <v/>
      </c>
      <c r="CF122" s="1379" t="str">
        <f t="shared" si="381"/>
        <v/>
      </c>
      <c r="CG122" s="1379" t="str">
        <f t="shared" si="382"/>
        <v/>
      </c>
      <c r="CH122" s="1379" t="str">
        <f t="shared" si="383"/>
        <v/>
      </c>
      <c r="CI122" s="1379" t="str">
        <f t="shared" si="384"/>
        <v/>
      </c>
      <c r="CJ122" s="1379" t="str">
        <f t="shared" si="385"/>
        <v/>
      </c>
      <c r="CK122" s="1380" t="str">
        <f t="shared" si="386"/>
        <v/>
      </c>
      <c r="CL122" s="1380" t="str">
        <f t="shared" si="387"/>
        <v/>
      </c>
      <c r="CM122" s="1380" t="str">
        <f t="shared" si="388"/>
        <v/>
      </c>
      <c r="CN122" s="1379" t="str">
        <f t="shared" si="389"/>
        <v/>
      </c>
      <c r="CO122" s="1379" t="str">
        <f t="shared" si="390"/>
        <v/>
      </c>
      <c r="CP122" s="1379" t="str">
        <f t="shared" si="391"/>
        <v/>
      </c>
      <c r="CQ122" s="1379" t="str">
        <f t="shared" si="392"/>
        <v/>
      </c>
      <c r="CR122" s="1379" t="str">
        <f t="shared" si="393"/>
        <v/>
      </c>
      <c r="CS122" s="1378" t="str">
        <f t="shared" si="394"/>
        <v/>
      </c>
      <c r="CT122" s="1381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7" t="str">
        <f t="shared" si="379"/>
        <v/>
      </c>
      <c r="CE123" s="1378" t="str">
        <f t="shared" si="380"/>
        <v/>
      </c>
      <c r="CF123" s="1379" t="str">
        <f t="shared" si="381"/>
        <v/>
      </c>
      <c r="CG123" s="1379" t="str">
        <f t="shared" si="382"/>
        <v/>
      </c>
      <c r="CH123" s="1379" t="str">
        <f t="shared" si="383"/>
        <v/>
      </c>
      <c r="CI123" s="1379" t="str">
        <f t="shared" si="384"/>
        <v/>
      </c>
      <c r="CJ123" s="1379" t="str">
        <f t="shared" si="385"/>
        <v/>
      </c>
      <c r="CK123" s="1380" t="str">
        <f t="shared" si="386"/>
        <v/>
      </c>
      <c r="CL123" s="1380" t="str">
        <f t="shared" si="387"/>
        <v/>
      </c>
      <c r="CM123" s="1380" t="str">
        <f t="shared" si="388"/>
        <v/>
      </c>
      <c r="CN123" s="1379" t="str">
        <f t="shared" si="389"/>
        <v/>
      </c>
      <c r="CO123" s="1379" t="str">
        <f t="shared" si="390"/>
        <v/>
      </c>
      <c r="CP123" s="1379" t="str">
        <f t="shared" si="391"/>
        <v/>
      </c>
      <c r="CQ123" s="1379" t="str">
        <f t="shared" si="392"/>
        <v/>
      </c>
      <c r="CR123" s="1379" t="str">
        <f t="shared" si="393"/>
        <v/>
      </c>
      <c r="CS123" s="1378" t="str">
        <f t="shared" si="394"/>
        <v/>
      </c>
      <c r="CT123" s="1381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7" t="str">
        <f t="shared" si="379"/>
        <v/>
      </c>
      <c r="CE124" s="1378" t="str">
        <f t="shared" si="380"/>
        <v/>
      </c>
      <c r="CF124" s="1379" t="str">
        <f t="shared" si="381"/>
        <v/>
      </c>
      <c r="CG124" s="1379" t="str">
        <f t="shared" si="382"/>
        <v/>
      </c>
      <c r="CH124" s="1379" t="str">
        <f t="shared" si="383"/>
        <v/>
      </c>
      <c r="CI124" s="1379" t="str">
        <f t="shared" si="384"/>
        <v/>
      </c>
      <c r="CJ124" s="1379" t="str">
        <f t="shared" si="385"/>
        <v/>
      </c>
      <c r="CK124" s="1380" t="str">
        <f t="shared" si="386"/>
        <v/>
      </c>
      <c r="CL124" s="1380" t="str">
        <f t="shared" si="387"/>
        <v/>
      </c>
      <c r="CM124" s="1380" t="str">
        <f t="shared" si="388"/>
        <v/>
      </c>
      <c r="CN124" s="1379" t="str">
        <f t="shared" si="389"/>
        <v/>
      </c>
      <c r="CO124" s="1379" t="str">
        <f t="shared" si="390"/>
        <v/>
      </c>
      <c r="CP124" s="1379" t="str">
        <f t="shared" si="391"/>
        <v/>
      </c>
      <c r="CQ124" s="1379" t="str">
        <f t="shared" si="392"/>
        <v/>
      </c>
      <c r="CR124" s="1379" t="str">
        <f t="shared" si="393"/>
        <v/>
      </c>
      <c r="CS124" s="1378" t="str">
        <f t="shared" si="394"/>
        <v/>
      </c>
      <c r="CT124" s="1381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7" t="str">
        <f t="shared" si="379"/>
        <v/>
      </c>
      <c r="CE125" s="1378" t="str">
        <f t="shared" si="380"/>
        <v/>
      </c>
      <c r="CF125" s="1379" t="str">
        <f t="shared" si="381"/>
        <v/>
      </c>
      <c r="CG125" s="1379" t="str">
        <f t="shared" si="382"/>
        <v/>
      </c>
      <c r="CH125" s="1379" t="str">
        <f t="shared" si="383"/>
        <v/>
      </c>
      <c r="CI125" s="1379" t="str">
        <f t="shared" si="384"/>
        <v/>
      </c>
      <c r="CJ125" s="1379" t="str">
        <f t="shared" si="385"/>
        <v/>
      </c>
      <c r="CK125" s="1380" t="str">
        <f t="shared" si="386"/>
        <v/>
      </c>
      <c r="CL125" s="1380" t="str">
        <f t="shared" si="387"/>
        <v/>
      </c>
      <c r="CM125" s="1380" t="str">
        <f t="shared" si="388"/>
        <v/>
      </c>
      <c r="CN125" s="1379" t="str">
        <f t="shared" si="389"/>
        <v/>
      </c>
      <c r="CO125" s="1379" t="str">
        <f t="shared" si="390"/>
        <v/>
      </c>
      <c r="CP125" s="1379" t="str">
        <f t="shared" si="391"/>
        <v/>
      </c>
      <c r="CQ125" s="1379" t="str">
        <f t="shared" si="392"/>
        <v/>
      </c>
      <c r="CR125" s="1379" t="str">
        <f t="shared" si="393"/>
        <v/>
      </c>
      <c r="CS125" s="1378" t="str">
        <f t="shared" si="394"/>
        <v/>
      </c>
      <c r="CT125" s="1381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7" t="str">
        <f t="shared" si="379"/>
        <v/>
      </c>
      <c r="CE126" s="1378" t="str">
        <f t="shared" si="380"/>
        <v/>
      </c>
      <c r="CF126" s="1379" t="str">
        <f t="shared" si="381"/>
        <v/>
      </c>
      <c r="CG126" s="1379" t="str">
        <f t="shared" si="382"/>
        <v/>
      </c>
      <c r="CH126" s="1379" t="str">
        <f t="shared" si="383"/>
        <v/>
      </c>
      <c r="CI126" s="1379" t="str">
        <f t="shared" si="384"/>
        <v/>
      </c>
      <c r="CJ126" s="1379" t="str">
        <f t="shared" si="385"/>
        <v/>
      </c>
      <c r="CK126" s="1380" t="str">
        <f t="shared" si="386"/>
        <v/>
      </c>
      <c r="CL126" s="1380" t="str">
        <f t="shared" si="387"/>
        <v/>
      </c>
      <c r="CM126" s="1380" t="str">
        <f t="shared" si="388"/>
        <v/>
      </c>
      <c r="CN126" s="1379" t="str">
        <f t="shared" si="389"/>
        <v/>
      </c>
      <c r="CO126" s="1379" t="str">
        <f t="shared" si="390"/>
        <v/>
      </c>
      <c r="CP126" s="1379" t="str">
        <f t="shared" si="391"/>
        <v/>
      </c>
      <c r="CQ126" s="1379" t="str">
        <f t="shared" si="392"/>
        <v/>
      </c>
      <c r="CR126" s="1379" t="str">
        <f t="shared" si="393"/>
        <v/>
      </c>
      <c r="CS126" s="1378" t="str">
        <f t="shared" si="394"/>
        <v/>
      </c>
      <c r="CT126" s="1381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7">
        <f t="shared" si="379"/>
        <v>1</v>
      </c>
      <c r="CE127" s="1378">
        <f t="shared" si="380"/>
        <v>1</v>
      </c>
      <c r="CF127" s="1379">
        <f t="shared" si="381"/>
        <v>1</v>
      </c>
      <c r="CG127" s="1379">
        <f t="shared" si="382"/>
        <v>1</v>
      </c>
      <c r="CH127" s="1379">
        <f t="shared" si="383"/>
        <v>1</v>
      </c>
      <c r="CI127" s="1379">
        <f t="shared" si="384"/>
        <v>1</v>
      </c>
      <c r="CJ127" s="1379">
        <f t="shared" si="385"/>
        <v>1</v>
      </c>
      <c r="CK127" s="1380">
        <f t="shared" si="386"/>
        <v>1</v>
      </c>
      <c r="CL127" s="1380">
        <f t="shared" si="387"/>
        <v>1</v>
      </c>
      <c r="CM127" s="1380">
        <f t="shared" si="388"/>
        <v>1</v>
      </c>
      <c r="CN127" s="1379">
        <f t="shared" si="389"/>
        <v>1</v>
      </c>
      <c r="CO127" s="1379">
        <f t="shared" si="390"/>
        <v>1</v>
      </c>
      <c r="CP127" s="1379">
        <f t="shared" si="391"/>
        <v>1</v>
      </c>
      <c r="CQ127" s="1379">
        <f t="shared" si="392"/>
        <v>1</v>
      </c>
      <c r="CR127" s="1379">
        <f t="shared" si="393"/>
        <v>1</v>
      </c>
      <c r="CS127" s="1378">
        <f t="shared" si="394"/>
        <v>1</v>
      </c>
      <c r="CT127" s="1381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7" t="str">
        <f t="shared" si="379"/>
        <v/>
      </c>
      <c r="CE128" s="1378" t="str">
        <f t="shared" si="380"/>
        <v/>
      </c>
      <c r="CF128" s="1379" t="str">
        <f t="shared" si="381"/>
        <v/>
      </c>
      <c r="CG128" s="1379" t="str">
        <f t="shared" si="382"/>
        <v/>
      </c>
      <c r="CH128" s="1379" t="str">
        <f t="shared" si="383"/>
        <v/>
      </c>
      <c r="CI128" s="1379" t="str">
        <f t="shared" si="384"/>
        <v/>
      </c>
      <c r="CJ128" s="1379" t="str">
        <f t="shared" si="385"/>
        <v/>
      </c>
      <c r="CK128" s="1380" t="str">
        <f t="shared" si="386"/>
        <v/>
      </c>
      <c r="CL128" s="1380" t="str">
        <f t="shared" si="387"/>
        <v/>
      </c>
      <c r="CM128" s="1380" t="str">
        <f t="shared" si="388"/>
        <v/>
      </c>
      <c r="CN128" s="1379" t="str">
        <f t="shared" si="389"/>
        <v/>
      </c>
      <c r="CO128" s="1379" t="str">
        <f t="shared" si="390"/>
        <v/>
      </c>
      <c r="CP128" s="1379" t="str">
        <f t="shared" si="391"/>
        <v/>
      </c>
      <c r="CQ128" s="1379" t="str">
        <f t="shared" si="392"/>
        <v/>
      </c>
      <c r="CR128" s="1379" t="str">
        <f t="shared" si="393"/>
        <v/>
      </c>
      <c r="CS128" s="1378" t="str">
        <f t="shared" si="394"/>
        <v/>
      </c>
      <c r="CT128" s="1381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7" t="str">
        <f t="shared" si="379"/>
        <v/>
      </c>
      <c r="CE129" s="1378" t="str">
        <f t="shared" si="380"/>
        <v/>
      </c>
      <c r="CF129" s="1379" t="str">
        <f t="shared" si="381"/>
        <v/>
      </c>
      <c r="CG129" s="1379" t="str">
        <f t="shared" si="382"/>
        <v/>
      </c>
      <c r="CH129" s="1379" t="str">
        <f t="shared" si="383"/>
        <v/>
      </c>
      <c r="CI129" s="1379" t="str">
        <f t="shared" si="384"/>
        <v/>
      </c>
      <c r="CJ129" s="1379" t="str">
        <f t="shared" si="385"/>
        <v/>
      </c>
      <c r="CK129" s="1380" t="str">
        <f t="shared" si="386"/>
        <v/>
      </c>
      <c r="CL129" s="1380" t="str">
        <f t="shared" si="387"/>
        <v/>
      </c>
      <c r="CM129" s="1380" t="str">
        <f t="shared" si="388"/>
        <v/>
      </c>
      <c r="CN129" s="1379" t="str">
        <f t="shared" si="389"/>
        <v/>
      </c>
      <c r="CO129" s="1379" t="str">
        <f t="shared" si="390"/>
        <v/>
      </c>
      <c r="CP129" s="1379" t="str">
        <f t="shared" si="391"/>
        <v/>
      </c>
      <c r="CQ129" s="1379" t="str">
        <f t="shared" si="392"/>
        <v/>
      </c>
      <c r="CR129" s="1379" t="str">
        <f t="shared" si="393"/>
        <v/>
      </c>
      <c r="CS129" s="1378" t="str">
        <f t="shared" si="394"/>
        <v/>
      </c>
      <c r="CT129" s="1381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7">
        <f t="shared" si="379"/>
        <v>45</v>
      </c>
      <c r="CE130" s="1378">
        <f t="shared" si="380"/>
        <v>45</v>
      </c>
      <c r="CF130" s="1379">
        <f t="shared" si="381"/>
        <v>45</v>
      </c>
      <c r="CG130" s="1379">
        <f t="shared" si="382"/>
        <v>45</v>
      </c>
      <c r="CH130" s="1379">
        <f t="shared" si="383"/>
        <v>45</v>
      </c>
      <c r="CI130" s="1379">
        <f t="shared" si="384"/>
        <v>45</v>
      </c>
      <c r="CJ130" s="1379">
        <f t="shared" si="385"/>
        <v>45</v>
      </c>
      <c r="CK130" s="1380">
        <f t="shared" si="386"/>
        <v>45</v>
      </c>
      <c r="CL130" s="1380">
        <f t="shared" si="387"/>
        <v>45</v>
      </c>
      <c r="CM130" s="1380">
        <f t="shared" si="388"/>
        <v>45</v>
      </c>
      <c r="CN130" s="1379">
        <f t="shared" si="389"/>
        <v>45</v>
      </c>
      <c r="CO130" s="1379">
        <f t="shared" si="390"/>
        <v>45</v>
      </c>
      <c r="CP130" s="1379">
        <f t="shared" si="391"/>
        <v>45</v>
      </c>
      <c r="CQ130" s="1379">
        <f t="shared" si="392"/>
        <v>45</v>
      </c>
      <c r="CR130" s="1379">
        <f t="shared" si="393"/>
        <v>45</v>
      </c>
      <c r="CS130" s="1378">
        <f t="shared" si="394"/>
        <v>45</v>
      </c>
      <c r="CT130" s="1381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7" t="str">
        <f t="shared" si="379"/>
        <v/>
      </c>
      <c r="CE131" s="1378" t="str">
        <f t="shared" si="380"/>
        <v/>
      </c>
      <c r="CF131" s="1379" t="str">
        <f t="shared" si="381"/>
        <v/>
      </c>
      <c r="CG131" s="1379" t="str">
        <f t="shared" si="382"/>
        <v/>
      </c>
      <c r="CH131" s="1379" t="str">
        <f t="shared" si="383"/>
        <v/>
      </c>
      <c r="CI131" s="1379" t="str">
        <f t="shared" si="384"/>
        <v/>
      </c>
      <c r="CJ131" s="1379" t="str">
        <f t="shared" si="385"/>
        <v/>
      </c>
      <c r="CK131" s="1380" t="str">
        <f t="shared" si="386"/>
        <v/>
      </c>
      <c r="CL131" s="1380" t="str">
        <f t="shared" si="387"/>
        <v/>
      </c>
      <c r="CM131" s="1380" t="str">
        <f t="shared" si="388"/>
        <v/>
      </c>
      <c r="CN131" s="1379" t="str">
        <f t="shared" si="389"/>
        <v/>
      </c>
      <c r="CO131" s="1379" t="str">
        <f t="shared" si="390"/>
        <v/>
      </c>
      <c r="CP131" s="1379" t="str">
        <f t="shared" si="391"/>
        <v/>
      </c>
      <c r="CQ131" s="1379" t="str">
        <f t="shared" si="392"/>
        <v/>
      </c>
      <c r="CR131" s="1379" t="str">
        <f t="shared" si="393"/>
        <v/>
      </c>
      <c r="CS131" s="1378" t="str">
        <f t="shared" si="394"/>
        <v/>
      </c>
      <c r="CT131" s="1381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7" t="str">
        <f t="shared" si="379"/>
        <v/>
      </c>
      <c r="CE132" s="1378" t="str">
        <f t="shared" si="380"/>
        <v/>
      </c>
      <c r="CF132" s="1379" t="str">
        <f t="shared" si="381"/>
        <v/>
      </c>
      <c r="CG132" s="1379" t="str">
        <f t="shared" si="382"/>
        <v/>
      </c>
      <c r="CH132" s="1379" t="str">
        <f t="shared" si="383"/>
        <v/>
      </c>
      <c r="CI132" s="1379" t="str">
        <f t="shared" si="384"/>
        <v/>
      </c>
      <c r="CJ132" s="1379" t="str">
        <f t="shared" si="385"/>
        <v/>
      </c>
      <c r="CK132" s="1380" t="str">
        <f t="shared" si="386"/>
        <v/>
      </c>
      <c r="CL132" s="1380" t="str">
        <f t="shared" si="387"/>
        <v/>
      </c>
      <c r="CM132" s="1380" t="str">
        <f t="shared" si="388"/>
        <v/>
      </c>
      <c r="CN132" s="1379" t="str">
        <f t="shared" si="389"/>
        <v/>
      </c>
      <c r="CO132" s="1379" t="str">
        <f t="shared" si="390"/>
        <v/>
      </c>
      <c r="CP132" s="1379" t="str">
        <f t="shared" si="391"/>
        <v/>
      </c>
      <c r="CQ132" s="1379" t="str">
        <f t="shared" si="392"/>
        <v/>
      </c>
      <c r="CR132" s="1379" t="str">
        <f t="shared" si="393"/>
        <v/>
      </c>
      <c r="CS132" s="1378" t="str">
        <f t="shared" si="394"/>
        <v/>
      </c>
      <c r="CT132" s="1381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7" t="str">
        <f t="shared" si="379"/>
        <v/>
      </c>
      <c r="CE133" s="1378" t="str">
        <f t="shared" si="380"/>
        <v/>
      </c>
      <c r="CF133" s="1379" t="str">
        <f t="shared" si="381"/>
        <v/>
      </c>
      <c r="CG133" s="1379" t="str">
        <f t="shared" si="382"/>
        <v/>
      </c>
      <c r="CH133" s="1379" t="str">
        <f t="shared" si="383"/>
        <v/>
      </c>
      <c r="CI133" s="1379" t="str">
        <f t="shared" si="384"/>
        <v/>
      </c>
      <c r="CJ133" s="1379" t="str">
        <f t="shared" si="385"/>
        <v/>
      </c>
      <c r="CK133" s="1380" t="str">
        <f t="shared" si="386"/>
        <v/>
      </c>
      <c r="CL133" s="1380" t="str">
        <f t="shared" si="387"/>
        <v/>
      </c>
      <c r="CM133" s="1380" t="str">
        <f t="shared" si="388"/>
        <v/>
      </c>
      <c r="CN133" s="1379" t="str">
        <f t="shared" si="389"/>
        <v/>
      </c>
      <c r="CO133" s="1379" t="str">
        <f t="shared" si="390"/>
        <v/>
      </c>
      <c r="CP133" s="1379" t="str">
        <f t="shared" si="391"/>
        <v/>
      </c>
      <c r="CQ133" s="1379" t="str">
        <f t="shared" si="392"/>
        <v/>
      </c>
      <c r="CR133" s="1379" t="str">
        <f t="shared" si="393"/>
        <v/>
      </c>
      <c r="CS133" s="1378" t="str">
        <f t="shared" si="394"/>
        <v/>
      </c>
      <c r="CT133" s="1381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7" t="str">
        <f t="shared" si="379"/>
        <v/>
      </c>
      <c r="CE134" s="1378" t="str">
        <f t="shared" si="380"/>
        <v/>
      </c>
      <c r="CF134" s="1379" t="str">
        <f t="shared" si="381"/>
        <v/>
      </c>
      <c r="CG134" s="1379" t="str">
        <f t="shared" si="382"/>
        <v/>
      </c>
      <c r="CH134" s="1379" t="str">
        <f t="shared" si="383"/>
        <v/>
      </c>
      <c r="CI134" s="1379" t="str">
        <f t="shared" si="384"/>
        <v/>
      </c>
      <c r="CJ134" s="1379" t="str">
        <f t="shared" si="385"/>
        <v/>
      </c>
      <c r="CK134" s="1380" t="str">
        <f t="shared" si="386"/>
        <v/>
      </c>
      <c r="CL134" s="1380" t="str">
        <f t="shared" si="387"/>
        <v/>
      </c>
      <c r="CM134" s="1380" t="str">
        <f t="shared" si="388"/>
        <v/>
      </c>
      <c r="CN134" s="1379" t="str">
        <f t="shared" si="389"/>
        <v/>
      </c>
      <c r="CO134" s="1379" t="str">
        <f t="shared" si="390"/>
        <v/>
      </c>
      <c r="CP134" s="1379" t="str">
        <f t="shared" si="391"/>
        <v/>
      </c>
      <c r="CQ134" s="1379" t="str">
        <f t="shared" si="392"/>
        <v/>
      </c>
      <c r="CR134" s="1379" t="str">
        <f t="shared" si="393"/>
        <v/>
      </c>
      <c r="CS134" s="1378" t="str">
        <f t="shared" si="394"/>
        <v/>
      </c>
      <c r="CT134" s="1381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7" t="str">
        <f t="shared" si="379"/>
        <v/>
      </c>
      <c r="CE135" s="1378" t="str">
        <f t="shared" si="380"/>
        <v/>
      </c>
      <c r="CF135" s="1379" t="str">
        <f t="shared" si="381"/>
        <v/>
      </c>
      <c r="CG135" s="1379" t="str">
        <f t="shared" si="382"/>
        <v/>
      </c>
      <c r="CH135" s="1379" t="str">
        <f t="shared" si="383"/>
        <v/>
      </c>
      <c r="CI135" s="1379" t="str">
        <f t="shared" si="384"/>
        <v/>
      </c>
      <c r="CJ135" s="1379" t="str">
        <f t="shared" si="385"/>
        <v/>
      </c>
      <c r="CK135" s="1380" t="str">
        <f t="shared" si="386"/>
        <v/>
      </c>
      <c r="CL135" s="1380" t="str">
        <f t="shared" si="387"/>
        <v/>
      </c>
      <c r="CM135" s="1380" t="str">
        <f t="shared" si="388"/>
        <v/>
      </c>
      <c r="CN135" s="1379" t="str">
        <f t="shared" si="389"/>
        <v/>
      </c>
      <c r="CO135" s="1379" t="str">
        <f t="shared" si="390"/>
        <v/>
      </c>
      <c r="CP135" s="1379" t="str">
        <f t="shared" si="391"/>
        <v/>
      </c>
      <c r="CQ135" s="1379" t="str">
        <f t="shared" si="392"/>
        <v/>
      </c>
      <c r="CR135" s="1379" t="str">
        <f t="shared" si="393"/>
        <v/>
      </c>
      <c r="CS135" s="1378" t="str">
        <f t="shared" si="394"/>
        <v/>
      </c>
      <c r="CT135" s="1381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7">
        <f t="shared" si="379"/>
        <v>1</v>
      </c>
      <c r="CE136" s="1378">
        <f t="shared" si="380"/>
        <v>1</v>
      </c>
      <c r="CF136" s="1379">
        <f t="shared" si="381"/>
        <v>1</v>
      </c>
      <c r="CG136" s="1379">
        <f t="shared" si="382"/>
        <v>1</v>
      </c>
      <c r="CH136" s="1379">
        <f t="shared" si="383"/>
        <v>1</v>
      </c>
      <c r="CI136" s="1379">
        <f t="shared" si="384"/>
        <v>1</v>
      </c>
      <c r="CJ136" s="1379">
        <f t="shared" si="385"/>
        <v>1</v>
      </c>
      <c r="CK136" s="1380">
        <f t="shared" si="386"/>
        <v>1</v>
      </c>
      <c r="CL136" s="1380">
        <f t="shared" si="387"/>
        <v>1</v>
      </c>
      <c r="CM136" s="1380">
        <f t="shared" si="388"/>
        <v>1</v>
      </c>
      <c r="CN136" s="1379">
        <f t="shared" si="389"/>
        <v>1</v>
      </c>
      <c r="CO136" s="1379">
        <f t="shared" si="390"/>
        <v>1</v>
      </c>
      <c r="CP136" s="1379">
        <f t="shared" si="391"/>
        <v>1</v>
      </c>
      <c r="CQ136" s="1379">
        <f t="shared" si="392"/>
        <v>1</v>
      </c>
      <c r="CR136" s="1379">
        <f t="shared" si="393"/>
        <v>1</v>
      </c>
      <c r="CS136" s="1378">
        <f t="shared" si="394"/>
        <v>1</v>
      </c>
      <c r="CT136" s="1381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2</v>
      </c>
      <c r="DJ136" s="548">
        <f t="shared" si="411"/>
        <v>3</v>
      </c>
      <c r="DK136" s="547">
        <f t="shared" si="412"/>
        <v>4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7" t="str">
        <f t="shared" si="379"/>
        <v/>
      </c>
      <c r="CE137" s="1378" t="str">
        <f t="shared" si="380"/>
        <v/>
      </c>
      <c r="CF137" s="1379" t="str">
        <f t="shared" si="381"/>
        <v/>
      </c>
      <c r="CG137" s="1379" t="str">
        <f t="shared" si="382"/>
        <v/>
      </c>
      <c r="CH137" s="1379" t="str">
        <f t="shared" si="383"/>
        <v/>
      </c>
      <c r="CI137" s="1379" t="str">
        <f t="shared" si="384"/>
        <v/>
      </c>
      <c r="CJ137" s="1379" t="str">
        <f t="shared" si="385"/>
        <v/>
      </c>
      <c r="CK137" s="1380" t="str">
        <f t="shared" si="386"/>
        <v/>
      </c>
      <c r="CL137" s="1380" t="str">
        <f t="shared" si="387"/>
        <v/>
      </c>
      <c r="CM137" s="1380" t="str">
        <f t="shared" si="388"/>
        <v/>
      </c>
      <c r="CN137" s="1379" t="str">
        <f t="shared" si="389"/>
        <v/>
      </c>
      <c r="CO137" s="1379" t="str">
        <f t="shared" si="390"/>
        <v/>
      </c>
      <c r="CP137" s="1379" t="str">
        <f t="shared" si="391"/>
        <v/>
      </c>
      <c r="CQ137" s="1379" t="str">
        <f t="shared" si="392"/>
        <v/>
      </c>
      <c r="CR137" s="1379" t="str">
        <f t="shared" si="393"/>
        <v/>
      </c>
      <c r="CS137" s="1378" t="str">
        <f t="shared" si="394"/>
        <v/>
      </c>
      <c r="CT137" s="1381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5" t="str">
        <f t="shared" si="379"/>
        <v/>
      </c>
      <c r="CE138" s="1366" t="str">
        <f t="shared" si="380"/>
        <v/>
      </c>
      <c r="CF138" s="1367" t="str">
        <f t="shared" si="381"/>
        <v/>
      </c>
      <c r="CG138" s="1367" t="str">
        <f t="shared" si="382"/>
        <v/>
      </c>
      <c r="CH138" s="1367" t="str">
        <f t="shared" si="383"/>
        <v/>
      </c>
      <c r="CI138" s="1367" t="str">
        <f t="shared" si="384"/>
        <v/>
      </c>
      <c r="CJ138" s="1367" t="str">
        <f t="shared" si="385"/>
        <v/>
      </c>
      <c r="CK138" s="1368" t="str">
        <f t="shared" si="386"/>
        <v/>
      </c>
      <c r="CL138" s="1368" t="str">
        <f t="shared" si="387"/>
        <v/>
      </c>
      <c r="CM138" s="1368" t="str">
        <f t="shared" si="388"/>
        <v/>
      </c>
      <c r="CN138" s="1367" t="str">
        <f t="shared" si="389"/>
        <v/>
      </c>
      <c r="CO138" s="1367" t="str">
        <f t="shared" si="390"/>
        <v/>
      </c>
      <c r="CP138" s="1367" t="str">
        <f t="shared" si="391"/>
        <v/>
      </c>
      <c r="CQ138" s="1367" t="str">
        <f t="shared" si="392"/>
        <v/>
      </c>
      <c r="CR138" s="1367" t="str">
        <f t="shared" si="393"/>
        <v/>
      </c>
      <c r="CS138" s="1366" t="str">
        <f t="shared" si="394"/>
        <v/>
      </c>
      <c r="CT138" s="1369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7" t="str">
        <f t="shared" si="379"/>
        <v/>
      </c>
      <c r="CE139" s="1378" t="str">
        <f t="shared" si="380"/>
        <v/>
      </c>
      <c r="CF139" s="1379" t="str">
        <f t="shared" si="381"/>
        <v/>
      </c>
      <c r="CG139" s="1379" t="str">
        <f t="shared" si="382"/>
        <v/>
      </c>
      <c r="CH139" s="1379" t="str">
        <f t="shared" si="383"/>
        <v/>
      </c>
      <c r="CI139" s="1379" t="str">
        <f t="shared" si="384"/>
        <v/>
      </c>
      <c r="CJ139" s="1379" t="str">
        <f t="shared" si="385"/>
        <v/>
      </c>
      <c r="CK139" s="1380" t="str">
        <f t="shared" si="386"/>
        <v/>
      </c>
      <c r="CL139" s="1380" t="str">
        <f t="shared" si="387"/>
        <v/>
      </c>
      <c r="CM139" s="1380" t="str">
        <f t="shared" si="388"/>
        <v/>
      </c>
      <c r="CN139" s="1379" t="str">
        <f t="shared" si="389"/>
        <v/>
      </c>
      <c r="CO139" s="1379" t="str">
        <f t="shared" si="390"/>
        <v/>
      </c>
      <c r="CP139" s="1379" t="str">
        <f t="shared" si="391"/>
        <v/>
      </c>
      <c r="CQ139" s="1379" t="str">
        <f t="shared" si="392"/>
        <v/>
      </c>
      <c r="CR139" s="1379" t="str">
        <f t="shared" si="393"/>
        <v/>
      </c>
      <c r="CS139" s="1378" t="str">
        <f t="shared" si="394"/>
        <v/>
      </c>
      <c r="CT139" s="1381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7" t="str">
        <f t="shared" si="379"/>
        <v/>
      </c>
      <c r="CE140" s="1378" t="str">
        <f t="shared" si="380"/>
        <v/>
      </c>
      <c r="CF140" s="1379" t="str">
        <f t="shared" si="381"/>
        <v/>
      </c>
      <c r="CG140" s="1379" t="str">
        <f t="shared" si="382"/>
        <v/>
      </c>
      <c r="CH140" s="1379" t="str">
        <f t="shared" si="383"/>
        <v/>
      </c>
      <c r="CI140" s="1379" t="str">
        <f t="shared" si="384"/>
        <v/>
      </c>
      <c r="CJ140" s="1379" t="str">
        <f t="shared" si="385"/>
        <v/>
      </c>
      <c r="CK140" s="1380" t="str">
        <f t="shared" si="386"/>
        <v/>
      </c>
      <c r="CL140" s="1380" t="str">
        <f t="shared" si="387"/>
        <v/>
      </c>
      <c r="CM140" s="1380" t="str">
        <f t="shared" si="388"/>
        <v/>
      </c>
      <c r="CN140" s="1379" t="str">
        <f t="shared" si="389"/>
        <v/>
      </c>
      <c r="CO140" s="1379" t="str">
        <f t="shared" si="390"/>
        <v/>
      </c>
      <c r="CP140" s="1379" t="str">
        <f t="shared" si="391"/>
        <v/>
      </c>
      <c r="CQ140" s="1379" t="str">
        <f t="shared" si="392"/>
        <v/>
      </c>
      <c r="CR140" s="1379" t="str">
        <f t="shared" si="393"/>
        <v/>
      </c>
      <c r="CS140" s="1378" t="str">
        <f t="shared" si="394"/>
        <v/>
      </c>
      <c r="CT140" s="1381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7" t="str">
        <f t="shared" si="379"/>
        <v/>
      </c>
      <c r="CE141" s="1378" t="str">
        <f t="shared" si="380"/>
        <v/>
      </c>
      <c r="CF141" s="1379" t="str">
        <f t="shared" si="381"/>
        <v/>
      </c>
      <c r="CG141" s="1379" t="str">
        <f t="shared" si="382"/>
        <v/>
      </c>
      <c r="CH141" s="1379" t="str">
        <f t="shared" si="383"/>
        <v/>
      </c>
      <c r="CI141" s="1379" t="str">
        <f t="shared" si="384"/>
        <v/>
      </c>
      <c r="CJ141" s="1379" t="str">
        <f t="shared" si="385"/>
        <v/>
      </c>
      <c r="CK141" s="1380" t="str">
        <f t="shared" si="386"/>
        <v/>
      </c>
      <c r="CL141" s="1380" t="str">
        <f t="shared" si="387"/>
        <v/>
      </c>
      <c r="CM141" s="1380" t="str">
        <f t="shared" si="388"/>
        <v/>
      </c>
      <c r="CN141" s="1379" t="str">
        <f t="shared" si="389"/>
        <v/>
      </c>
      <c r="CO141" s="1379" t="str">
        <f t="shared" si="390"/>
        <v/>
      </c>
      <c r="CP141" s="1379" t="str">
        <f t="shared" si="391"/>
        <v/>
      </c>
      <c r="CQ141" s="1379" t="str">
        <f t="shared" si="392"/>
        <v/>
      </c>
      <c r="CR141" s="1379" t="str">
        <f t="shared" si="393"/>
        <v/>
      </c>
      <c r="CS141" s="1378" t="str">
        <f t="shared" si="394"/>
        <v/>
      </c>
      <c r="CT141" s="1381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7" t="str">
        <f t="shared" si="379"/>
        <v/>
      </c>
      <c r="CE142" s="1378" t="str">
        <f t="shared" si="380"/>
        <v/>
      </c>
      <c r="CF142" s="1379" t="str">
        <f t="shared" si="381"/>
        <v/>
      </c>
      <c r="CG142" s="1379" t="str">
        <f t="shared" si="382"/>
        <v/>
      </c>
      <c r="CH142" s="1379" t="str">
        <f t="shared" si="383"/>
        <v/>
      </c>
      <c r="CI142" s="1379" t="str">
        <f t="shared" si="384"/>
        <v/>
      </c>
      <c r="CJ142" s="1379" t="str">
        <f t="shared" si="385"/>
        <v/>
      </c>
      <c r="CK142" s="1380" t="str">
        <f t="shared" si="386"/>
        <v/>
      </c>
      <c r="CL142" s="1380" t="str">
        <f t="shared" si="387"/>
        <v/>
      </c>
      <c r="CM142" s="1380" t="str">
        <f t="shared" si="388"/>
        <v/>
      </c>
      <c r="CN142" s="1379" t="str">
        <f t="shared" si="389"/>
        <v/>
      </c>
      <c r="CO142" s="1379" t="str">
        <f t="shared" si="390"/>
        <v/>
      </c>
      <c r="CP142" s="1379" t="str">
        <f t="shared" si="391"/>
        <v/>
      </c>
      <c r="CQ142" s="1379" t="str">
        <f t="shared" si="392"/>
        <v/>
      </c>
      <c r="CR142" s="1379" t="str">
        <f t="shared" si="393"/>
        <v/>
      </c>
      <c r="CS142" s="1378" t="str">
        <f t="shared" si="394"/>
        <v/>
      </c>
      <c r="CT142" s="1381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7" t="str">
        <f t="shared" si="379"/>
        <v/>
      </c>
      <c r="CE143" s="1378" t="str">
        <f t="shared" si="380"/>
        <v/>
      </c>
      <c r="CF143" s="1379" t="str">
        <f t="shared" si="381"/>
        <v/>
      </c>
      <c r="CG143" s="1379" t="str">
        <f t="shared" si="382"/>
        <v/>
      </c>
      <c r="CH143" s="1379" t="str">
        <f t="shared" si="383"/>
        <v/>
      </c>
      <c r="CI143" s="1379" t="str">
        <f t="shared" si="384"/>
        <v/>
      </c>
      <c r="CJ143" s="1379" t="str">
        <f t="shared" si="385"/>
        <v/>
      </c>
      <c r="CK143" s="1380" t="str">
        <f t="shared" si="386"/>
        <v/>
      </c>
      <c r="CL143" s="1380" t="str">
        <f t="shared" si="387"/>
        <v/>
      </c>
      <c r="CM143" s="1380" t="str">
        <f t="shared" si="388"/>
        <v/>
      </c>
      <c r="CN143" s="1379" t="str">
        <f t="shared" si="389"/>
        <v/>
      </c>
      <c r="CO143" s="1379" t="str">
        <f t="shared" si="390"/>
        <v/>
      </c>
      <c r="CP143" s="1379" t="str">
        <f t="shared" si="391"/>
        <v/>
      </c>
      <c r="CQ143" s="1379" t="str">
        <f t="shared" si="392"/>
        <v/>
      </c>
      <c r="CR143" s="1379" t="str">
        <f t="shared" si="393"/>
        <v/>
      </c>
      <c r="CS143" s="1378" t="str">
        <f t="shared" si="394"/>
        <v/>
      </c>
      <c r="CT143" s="1381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754</v>
      </c>
      <c r="B144" s="631" t="str">
        <f t="shared" ref="B144:R144" si="445">IF(B139="","",(SUM(B123)*4522-SUM(B124,B128)*(4522-3098*(B127=0))-SUM(B140,B141)*32930)/$G$1/365/B$46)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IF(T139="","",(SUM(T123)*4522-SUM(T124,T128)*(4522-3098*(T127=0))-SUM(T140,T141)*32930)/$G$1/365/T$46)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IF(AL139="","",(SUM(AL123)*4522-SUM(AL124,AL128)*(4522-3098*(AL127=0))-SUM(AL140,AL141)*32930)/$G$1/365/AL$46)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IF(BD139="","",(SUM(BD123)*4522-SUM(BD124,BD128)*(4522-3098*(BD127=0))-SUM(BD140,BD141)*32930)/$G$1/365/BD$46)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5" t="str">
        <f t="shared" si="379"/>
        <v/>
      </c>
      <c r="CE144" s="1366" t="str">
        <f t="shared" si="380"/>
        <v/>
      </c>
      <c r="CF144" s="1367" t="str">
        <f t="shared" si="381"/>
        <v/>
      </c>
      <c r="CG144" s="1367" t="str">
        <f t="shared" si="382"/>
        <v/>
      </c>
      <c r="CH144" s="1367" t="str">
        <f t="shared" si="383"/>
        <v/>
      </c>
      <c r="CI144" s="1367" t="str">
        <f t="shared" si="384"/>
        <v/>
      </c>
      <c r="CJ144" s="1367" t="str">
        <f t="shared" si="385"/>
        <v/>
      </c>
      <c r="CK144" s="1368" t="str">
        <f t="shared" si="386"/>
        <v/>
      </c>
      <c r="CL144" s="1368" t="str">
        <f t="shared" si="387"/>
        <v/>
      </c>
      <c r="CM144" s="1368" t="str">
        <f t="shared" si="388"/>
        <v/>
      </c>
      <c r="CN144" s="1367" t="str">
        <f t="shared" si="389"/>
        <v/>
      </c>
      <c r="CO144" s="1367" t="str">
        <f t="shared" si="390"/>
        <v/>
      </c>
      <c r="CP144" s="1367" t="str">
        <f t="shared" si="391"/>
        <v/>
      </c>
      <c r="CQ144" s="1367" t="str">
        <f t="shared" si="392"/>
        <v/>
      </c>
      <c r="CR144" s="1367" t="str">
        <f t="shared" si="393"/>
        <v/>
      </c>
      <c r="CS144" s="1366" t="str">
        <f t="shared" si="394"/>
        <v/>
      </c>
      <c r="CT144" s="1369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755</v>
      </c>
      <c r="B145" s="631" t="str">
        <f t="shared" ref="B145:R145" si="449">IF(B139="","",(SUM(B132)*4522-SUM(B133,B137)*(4522-3098*(B136=0)))/$G$1/365/B$46)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IF(T139="","",(SUM(T132)*4522-SUM(T133,T137)*(4522-3098*(T136=0)))/$G$1/365/T$46)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IF(AL139="","",(SUM(AL132)*4522-SUM(AL133,AL137)*(4522-3098*(AL136=0)))/$G$1/365/AL$46)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IF(BD139="","",(SUM(BD132)*4522-SUM(BD133,BD137)*(4522-3098*(BD136=0)))/$G$1/365/BD$46)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5" t="str">
        <f t="shared" si="379"/>
        <v/>
      </c>
      <c r="CE145" s="1366" t="str">
        <f t="shared" si="380"/>
        <v/>
      </c>
      <c r="CF145" s="1367" t="str">
        <f t="shared" si="381"/>
        <v/>
      </c>
      <c r="CG145" s="1367" t="str">
        <f t="shared" si="382"/>
        <v/>
      </c>
      <c r="CH145" s="1367" t="str">
        <f t="shared" si="383"/>
        <v/>
      </c>
      <c r="CI145" s="1367" t="str">
        <f t="shared" si="384"/>
        <v/>
      </c>
      <c r="CJ145" s="1367" t="str">
        <f t="shared" si="385"/>
        <v/>
      </c>
      <c r="CK145" s="1368" t="str">
        <f t="shared" si="386"/>
        <v/>
      </c>
      <c r="CL145" s="1368" t="str">
        <f t="shared" si="387"/>
        <v/>
      </c>
      <c r="CM145" s="1368" t="str">
        <f t="shared" si="388"/>
        <v/>
      </c>
      <c r="CN145" s="1367" t="str">
        <f t="shared" si="389"/>
        <v/>
      </c>
      <c r="CO145" s="1367" t="str">
        <f t="shared" si="390"/>
        <v/>
      </c>
      <c r="CP145" s="1367" t="str">
        <f t="shared" si="391"/>
        <v/>
      </c>
      <c r="CQ145" s="1367" t="str">
        <f t="shared" si="392"/>
        <v/>
      </c>
      <c r="CR145" s="1367" t="str">
        <f t="shared" si="393"/>
        <v/>
      </c>
      <c r="CS145" s="1366" t="str">
        <f t="shared" si="394"/>
        <v/>
      </c>
      <c r="CT145" s="1369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5" t="str">
        <f t="shared" si="379"/>
        <v/>
      </c>
      <c r="CE146" s="1366" t="str">
        <f t="shared" si="380"/>
        <v/>
      </c>
      <c r="CF146" s="1367" t="str">
        <f t="shared" si="381"/>
        <v/>
      </c>
      <c r="CG146" s="1367" t="str">
        <f t="shared" si="382"/>
        <v/>
      </c>
      <c r="CH146" s="1367" t="str">
        <f t="shared" si="383"/>
        <v/>
      </c>
      <c r="CI146" s="1367" t="str">
        <f t="shared" si="384"/>
        <v/>
      </c>
      <c r="CJ146" s="1367" t="str">
        <f t="shared" si="385"/>
        <v/>
      </c>
      <c r="CK146" s="1368" t="str">
        <f t="shared" si="386"/>
        <v/>
      </c>
      <c r="CL146" s="1368" t="str">
        <f t="shared" si="387"/>
        <v/>
      </c>
      <c r="CM146" s="1368" t="str">
        <f t="shared" si="388"/>
        <v/>
      </c>
      <c r="CN146" s="1367" t="str">
        <f t="shared" si="389"/>
        <v/>
      </c>
      <c r="CO146" s="1367" t="str">
        <f t="shared" si="390"/>
        <v/>
      </c>
      <c r="CP146" s="1367" t="str">
        <f t="shared" si="391"/>
        <v/>
      </c>
      <c r="CQ146" s="1367" t="str">
        <f t="shared" si="392"/>
        <v/>
      </c>
      <c r="CR146" s="1367" t="str">
        <f t="shared" si="393"/>
        <v/>
      </c>
      <c r="CS146" s="1366" t="str">
        <f t="shared" si="394"/>
        <v/>
      </c>
      <c r="CT146" s="1369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7">
        <f t="shared" ref="CD148:CD203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9">
        <f t="shared" ref="CO148:CO203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9">
        <f t="shared" ref="CP148:CP203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9">
        <f t="shared" ref="CQ148:CQ203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9">
        <f t="shared" ref="CR148:CR203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8">
        <f t="shared" ref="CS148:CS203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1">
        <f t="shared" ref="CT148:CT203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91">COUNT(B148:R148)</f>
        <v>17</v>
      </c>
      <c r="DM148" s="106">
        <f t="shared" ref="DM148:DM225" si="492">COUNT(T148:AJ148)</f>
        <v>17</v>
      </c>
      <c r="DN148" s="106">
        <f t="shared" ref="DN148:DN225" si="493">COUNT(AL148:BB148)</f>
        <v>17</v>
      </c>
      <c r="DO148" s="106">
        <f t="shared" ref="DO148:DO225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7">
        <f t="shared" si="457"/>
        <v>45</v>
      </c>
      <c r="CE149" s="1378">
        <f t="shared" si="458"/>
        <v>45</v>
      </c>
      <c r="CF149" s="1379">
        <f t="shared" si="459"/>
        <v>45</v>
      </c>
      <c r="CG149" s="1379">
        <f t="shared" si="460"/>
        <v>45</v>
      </c>
      <c r="CH149" s="1379">
        <f t="shared" si="461"/>
        <v>45</v>
      </c>
      <c r="CI149" s="1379">
        <f t="shared" si="462"/>
        <v>45</v>
      </c>
      <c r="CJ149" s="1379">
        <f t="shared" si="463"/>
        <v>45</v>
      </c>
      <c r="CK149" s="1380">
        <f t="shared" si="464"/>
        <v>45</v>
      </c>
      <c r="CL149" s="1380">
        <f t="shared" si="465"/>
        <v>45</v>
      </c>
      <c r="CM149" s="1380">
        <f t="shared" si="466"/>
        <v>45</v>
      </c>
      <c r="CN149" s="1379">
        <f t="shared" si="467"/>
        <v>45</v>
      </c>
      <c r="CO149" s="1379">
        <f t="shared" si="468"/>
        <v>45</v>
      </c>
      <c r="CP149" s="1379">
        <f t="shared" si="469"/>
        <v>45</v>
      </c>
      <c r="CQ149" s="1379">
        <f t="shared" si="470"/>
        <v>45</v>
      </c>
      <c r="CR149" s="1379">
        <f t="shared" si="471"/>
        <v>45</v>
      </c>
      <c r="CS149" s="1378">
        <f t="shared" si="472"/>
        <v>45</v>
      </c>
      <c r="CT149" s="1381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46</v>
      </c>
      <c r="DJ149" s="548">
        <f t="shared" si="489"/>
        <v>47</v>
      </c>
      <c r="DK149" s="547">
        <f t="shared" si="490"/>
        <v>48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7" t="str">
        <f t="shared" si="457"/>
        <v/>
      </c>
      <c r="CE150" s="1378" t="str">
        <f t="shared" si="458"/>
        <v/>
      </c>
      <c r="CF150" s="1379" t="str">
        <f t="shared" si="459"/>
        <v/>
      </c>
      <c r="CG150" s="1379" t="str">
        <f t="shared" si="460"/>
        <v/>
      </c>
      <c r="CH150" s="1379" t="str">
        <f t="shared" si="461"/>
        <v/>
      </c>
      <c r="CI150" s="1379" t="str">
        <f t="shared" si="462"/>
        <v/>
      </c>
      <c r="CJ150" s="1379" t="str">
        <f t="shared" si="463"/>
        <v/>
      </c>
      <c r="CK150" s="1380" t="str">
        <f t="shared" si="464"/>
        <v/>
      </c>
      <c r="CL150" s="1380" t="str">
        <f t="shared" si="465"/>
        <v/>
      </c>
      <c r="CM150" s="1380" t="str">
        <f t="shared" si="466"/>
        <v/>
      </c>
      <c r="CN150" s="1379" t="str">
        <f t="shared" si="467"/>
        <v/>
      </c>
      <c r="CO150" s="1379" t="str">
        <f t="shared" si="468"/>
        <v/>
      </c>
      <c r="CP150" s="1379" t="str">
        <f t="shared" si="469"/>
        <v/>
      </c>
      <c r="CQ150" s="1379" t="str">
        <f t="shared" si="470"/>
        <v/>
      </c>
      <c r="CR150" s="1379" t="str">
        <f t="shared" si="471"/>
        <v/>
      </c>
      <c r="CS150" s="1378" t="str">
        <f t="shared" si="472"/>
        <v/>
      </c>
      <c r="CT150" s="1381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7" t="str">
        <f t="shared" si="457"/>
        <v/>
      </c>
      <c r="CE151" s="1378" t="str">
        <f t="shared" si="458"/>
        <v/>
      </c>
      <c r="CF151" s="1379" t="str">
        <f t="shared" si="459"/>
        <v/>
      </c>
      <c r="CG151" s="1379" t="str">
        <f t="shared" si="460"/>
        <v/>
      </c>
      <c r="CH151" s="1379" t="str">
        <f t="shared" si="461"/>
        <v/>
      </c>
      <c r="CI151" s="1379" t="str">
        <f t="shared" si="462"/>
        <v/>
      </c>
      <c r="CJ151" s="1379" t="str">
        <f t="shared" si="463"/>
        <v/>
      </c>
      <c r="CK151" s="1380" t="str">
        <f t="shared" si="464"/>
        <v/>
      </c>
      <c r="CL151" s="1380" t="str">
        <f t="shared" si="465"/>
        <v/>
      </c>
      <c r="CM151" s="1380" t="str">
        <f t="shared" si="466"/>
        <v/>
      </c>
      <c r="CN151" s="1379" t="str">
        <f t="shared" si="467"/>
        <v/>
      </c>
      <c r="CO151" s="1379" t="str">
        <f t="shared" si="468"/>
        <v/>
      </c>
      <c r="CP151" s="1379" t="str">
        <f t="shared" si="469"/>
        <v/>
      </c>
      <c r="CQ151" s="1379" t="str">
        <f t="shared" si="470"/>
        <v/>
      </c>
      <c r="CR151" s="1379" t="str">
        <f t="shared" si="471"/>
        <v/>
      </c>
      <c r="CS151" s="1378" t="str">
        <f t="shared" si="472"/>
        <v/>
      </c>
      <c r="CT151" s="1381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7" t="str">
        <f t="shared" si="457"/>
        <v/>
      </c>
      <c r="CE152" s="1378" t="str">
        <f t="shared" si="458"/>
        <v/>
      </c>
      <c r="CF152" s="1379" t="str">
        <f t="shared" si="459"/>
        <v/>
      </c>
      <c r="CG152" s="1379" t="str">
        <f t="shared" si="460"/>
        <v/>
      </c>
      <c r="CH152" s="1379" t="str">
        <f t="shared" si="461"/>
        <v/>
      </c>
      <c r="CI152" s="1379" t="str">
        <f t="shared" si="462"/>
        <v/>
      </c>
      <c r="CJ152" s="1379" t="str">
        <f t="shared" si="463"/>
        <v/>
      </c>
      <c r="CK152" s="1380" t="str">
        <f t="shared" si="464"/>
        <v/>
      </c>
      <c r="CL152" s="1380" t="str">
        <f t="shared" si="465"/>
        <v/>
      </c>
      <c r="CM152" s="1380" t="str">
        <f t="shared" si="466"/>
        <v/>
      </c>
      <c r="CN152" s="1379" t="str">
        <f t="shared" si="467"/>
        <v/>
      </c>
      <c r="CO152" s="1379" t="str">
        <f t="shared" si="468"/>
        <v/>
      </c>
      <c r="CP152" s="1379" t="str">
        <f t="shared" si="469"/>
        <v/>
      </c>
      <c r="CQ152" s="1379" t="str">
        <f t="shared" si="470"/>
        <v/>
      </c>
      <c r="CR152" s="1379" t="str">
        <f t="shared" si="471"/>
        <v/>
      </c>
      <c r="CS152" s="1378" t="str">
        <f t="shared" si="472"/>
        <v/>
      </c>
      <c r="CT152" s="1381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7" t="str">
        <f t="shared" si="457"/>
        <v/>
      </c>
      <c r="CE153" s="1378" t="str">
        <f t="shared" si="458"/>
        <v/>
      </c>
      <c r="CF153" s="1379" t="str">
        <f t="shared" si="459"/>
        <v/>
      </c>
      <c r="CG153" s="1379" t="str">
        <f t="shared" si="460"/>
        <v/>
      </c>
      <c r="CH153" s="1379" t="str">
        <f t="shared" si="461"/>
        <v/>
      </c>
      <c r="CI153" s="1379" t="str">
        <f t="shared" si="462"/>
        <v/>
      </c>
      <c r="CJ153" s="1379" t="str">
        <f t="shared" si="463"/>
        <v/>
      </c>
      <c r="CK153" s="1380" t="str">
        <f t="shared" si="464"/>
        <v/>
      </c>
      <c r="CL153" s="1380" t="str">
        <f t="shared" si="465"/>
        <v/>
      </c>
      <c r="CM153" s="1380" t="str">
        <f t="shared" si="466"/>
        <v/>
      </c>
      <c r="CN153" s="1379" t="str">
        <f t="shared" si="467"/>
        <v/>
      </c>
      <c r="CO153" s="1379" t="str">
        <f t="shared" si="468"/>
        <v/>
      </c>
      <c r="CP153" s="1379" t="str">
        <f t="shared" si="469"/>
        <v/>
      </c>
      <c r="CQ153" s="1379" t="str">
        <f t="shared" si="470"/>
        <v/>
      </c>
      <c r="CR153" s="1379" t="str">
        <f t="shared" si="471"/>
        <v/>
      </c>
      <c r="CS153" s="1378" t="str">
        <f t="shared" si="472"/>
        <v/>
      </c>
      <c r="CT153" s="1381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7" t="str">
        <f t="shared" si="457"/>
        <v/>
      </c>
      <c r="CE154" s="1378" t="str">
        <f t="shared" si="458"/>
        <v/>
      </c>
      <c r="CF154" s="1379" t="str">
        <f t="shared" si="459"/>
        <v/>
      </c>
      <c r="CG154" s="1379" t="str">
        <f t="shared" si="460"/>
        <v/>
      </c>
      <c r="CH154" s="1379" t="str">
        <f t="shared" si="461"/>
        <v/>
      </c>
      <c r="CI154" s="1379" t="str">
        <f t="shared" si="462"/>
        <v/>
      </c>
      <c r="CJ154" s="1379" t="str">
        <f t="shared" si="463"/>
        <v/>
      </c>
      <c r="CK154" s="1380" t="str">
        <f t="shared" si="464"/>
        <v/>
      </c>
      <c r="CL154" s="1380" t="str">
        <f t="shared" si="465"/>
        <v/>
      </c>
      <c r="CM154" s="1380" t="str">
        <f t="shared" si="466"/>
        <v/>
      </c>
      <c r="CN154" s="1379" t="str">
        <f t="shared" si="467"/>
        <v/>
      </c>
      <c r="CO154" s="1379" t="str">
        <f t="shared" si="468"/>
        <v/>
      </c>
      <c r="CP154" s="1379" t="str">
        <f t="shared" si="469"/>
        <v/>
      </c>
      <c r="CQ154" s="1379" t="str">
        <f t="shared" si="470"/>
        <v/>
      </c>
      <c r="CR154" s="1379" t="str">
        <f t="shared" si="471"/>
        <v/>
      </c>
      <c r="CS154" s="1378" t="str">
        <f t="shared" si="472"/>
        <v/>
      </c>
      <c r="CT154" s="1381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7">
        <f t="shared" si="457"/>
        <v>1</v>
      </c>
      <c r="CE155" s="1378">
        <f t="shared" si="458"/>
        <v>1</v>
      </c>
      <c r="CF155" s="1379">
        <f t="shared" si="459"/>
        <v>1</v>
      </c>
      <c r="CG155" s="1379">
        <f t="shared" si="460"/>
        <v>1</v>
      </c>
      <c r="CH155" s="1379">
        <f t="shared" si="461"/>
        <v>1</v>
      </c>
      <c r="CI155" s="1379">
        <f t="shared" si="462"/>
        <v>1</v>
      </c>
      <c r="CJ155" s="1379">
        <f t="shared" si="463"/>
        <v>1</v>
      </c>
      <c r="CK155" s="1380">
        <f t="shared" si="464"/>
        <v>1</v>
      </c>
      <c r="CL155" s="1380">
        <f t="shared" si="465"/>
        <v>1</v>
      </c>
      <c r="CM155" s="1380">
        <f t="shared" si="466"/>
        <v>1</v>
      </c>
      <c r="CN155" s="1379">
        <f t="shared" si="467"/>
        <v>1</v>
      </c>
      <c r="CO155" s="1379">
        <f t="shared" si="468"/>
        <v>1</v>
      </c>
      <c r="CP155" s="1379">
        <f t="shared" si="469"/>
        <v>1</v>
      </c>
      <c r="CQ155" s="1379">
        <f t="shared" si="470"/>
        <v>1</v>
      </c>
      <c r="CR155" s="1379">
        <f t="shared" si="471"/>
        <v>1</v>
      </c>
      <c r="CS155" s="1378">
        <f t="shared" si="472"/>
        <v>1</v>
      </c>
      <c r="CT155" s="1381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7" t="str">
        <f t="shared" si="457"/>
        <v/>
      </c>
      <c r="CE156" s="1378" t="str">
        <f t="shared" si="458"/>
        <v/>
      </c>
      <c r="CF156" s="1379" t="str">
        <f t="shared" si="459"/>
        <v/>
      </c>
      <c r="CG156" s="1379" t="str">
        <f t="shared" si="460"/>
        <v/>
      </c>
      <c r="CH156" s="1379" t="str">
        <f t="shared" si="461"/>
        <v/>
      </c>
      <c r="CI156" s="1379" t="str">
        <f t="shared" si="462"/>
        <v/>
      </c>
      <c r="CJ156" s="1379" t="str">
        <f t="shared" si="463"/>
        <v/>
      </c>
      <c r="CK156" s="1380" t="str">
        <f t="shared" si="464"/>
        <v/>
      </c>
      <c r="CL156" s="1380" t="str">
        <f t="shared" si="465"/>
        <v/>
      </c>
      <c r="CM156" s="1380" t="str">
        <f t="shared" si="466"/>
        <v/>
      </c>
      <c r="CN156" s="1379" t="str">
        <f t="shared" si="467"/>
        <v/>
      </c>
      <c r="CO156" s="1379" t="str">
        <f t="shared" si="468"/>
        <v/>
      </c>
      <c r="CP156" s="1379" t="str">
        <f t="shared" si="469"/>
        <v/>
      </c>
      <c r="CQ156" s="1379" t="str">
        <f t="shared" si="470"/>
        <v/>
      </c>
      <c r="CR156" s="1379" t="str">
        <f t="shared" si="471"/>
        <v/>
      </c>
      <c r="CS156" s="1378" t="str">
        <f t="shared" si="472"/>
        <v/>
      </c>
      <c r="CT156" s="1381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7" t="str">
        <f t="shared" si="457"/>
        <v/>
      </c>
      <c r="CE157" s="1378" t="str">
        <f t="shared" si="458"/>
        <v/>
      </c>
      <c r="CF157" s="1379" t="str">
        <f t="shared" si="459"/>
        <v/>
      </c>
      <c r="CG157" s="1379" t="str">
        <f t="shared" si="460"/>
        <v/>
      </c>
      <c r="CH157" s="1379" t="str">
        <f t="shared" si="461"/>
        <v/>
      </c>
      <c r="CI157" s="1379" t="str">
        <f t="shared" si="462"/>
        <v/>
      </c>
      <c r="CJ157" s="1379" t="str">
        <f t="shared" si="463"/>
        <v/>
      </c>
      <c r="CK157" s="1380" t="str">
        <f t="shared" si="464"/>
        <v/>
      </c>
      <c r="CL157" s="1380" t="str">
        <f t="shared" si="465"/>
        <v/>
      </c>
      <c r="CM157" s="1380" t="str">
        <f t="shared" si="466"/>
        <v/>
      </c>
      <c r="CN157" s="1379" t="str">
        <f t="shared" si="467"/>
        <v/>
      </c>
      <c r="CO157" s="1379" t="str">
        <f t="shared" si="468"/>
        <v/>
      </c>
      <c r="CP157" s="1379" t="str">
        <f t="shared" si="469"/>
        <v/>
      </c>
      <c r="CQ157" s="1379" t="str">
        <f t="shared" si="470"/>
        <v/>
      </c>
      <c r="CR157" s="1379" t="str">
        <f t="shared" si="471"/>
        <v/>
      </c>
      <c r="CS157" s="1378" t="str">
        <f t="shared" si="472"/>
        <v/>
      </c>
      <c r="CT157" s="1381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04">IF(DL158&lt;3,"",(SUM(B158:R158)-MIN(B158:R158)-MAX(B158:R158))/(DL158-2))</f>
        <v>45</v>
      </c>
      <c r="CA158" s="596">
        <f t="shared" ref="CA158:CA220" si="505">IF(DM158&lt;3,"",(SUM(T158:AJ158)-MIN(T158:AJ158)-MAX(T158:AJ158))/(DM158-2))</f>
        <v>45</v>
      </c>
      <c r="CB158" s="596">
        <f t="shared" ref="CB158:CB220" si="506">IF(DN158&lt;3,"",(SUM(AL158:BB158)-MIN(AL158:BB158)-MAX(AL158:BB158))/(DN158-2))</f>
        <v>45</v>
      </c>
      <c r="CC158" s="596">
        <f t="shared" ref="CC158:CC220" si="507">IF(DO158&lt;3,"",(SUM(BD158:BT158)-MIN(BD158:BT158)-MAX(BD158:BT158))/(DO158-2))</f>
        <v>45</v>
      </c>
      <c r="CD158" s="1377">
        <f t="shared" si="457"/>
        <v>45</v>
      </c>
      <c r="CE158" s="1378">
        <f t="shared" si="458"/>
        <v>45</v>
      </c>
      <c r="CF158" s="1379">
        <f t="shared" si="459"/>
        <v>45</v>
      </c>
      <c r="CG158" s="1379">
        <f t="shared" si="460"/>
        <v>45</v>
      </c>
      <c r="CH158" s="1379">
        <f t="shared" si="461"/>
        <v>45</v>
      </c>
      <c r="CI158" s="1379">
        <f t="shared" si="462"/>
        <v>45</v>
      </c>
      <c r="CJ158" s="1379">
        <f t="shared" si="463"/>
        <v>45</v>
      </c>
      <c r="CK158" s="1380">
        <f t="shared" si="464"/>
        <v>45</v>
      </c>
      <c r="CL158" s="1380">
        <f t="shared" si="465"/>
        <v>45</v>
      </c>
      <c r="CM158" s="1380">
        <f t="shared" si="466"/>
        <v>45</v>
      </c>
      <c r="CN158" s="1379">
        <f t="shared" si="467"/>
        <v>45</v>
      </c>
      <c r="CO158" s="1379">
        <f t="shared" si="468"/>
        <v>45</v>
      </c>
      <c r="CP158" s="1379">
        <f t="shared" si="469"/>
        <v>45</v>
      </c>
      <c r="CQ158" s="1379">
        <f t="shared" si="470"/>
        <v>45</v>
      </c>
      <c r="CR158" s="1379">
        <f t="shared" si="471"/>
        <v>45</v>
      </c>
      <c r="CS158" s="1378">
        <f t="shared" si="472"/>
        <v>45</v>
      </c>
      <c r="CT158" s="1381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7" t="str">
        <f t="shared" si="457"/>
        <v/>
      </c>
      <c r="CE159" s="1378" t="str">
        <f t="shared" si="458"/>
        <v/>
      </c>
      <c r="CF159" s="1379" t="str">
        <f t="shared" si="459"/>
        <v/>
      </c>
      <c r="CG159" s="1379" t="str">
        <f t="shared" si="460"/>
        <v/>
      </c>
      <c r="CH159" s="1379" t="str">
        <f t="shared" si="461"/>
        <v/>
      </c>
      <c r="CI159" s="1379" t="str">
        <f t="shared" si="462"/>
        <v/>
      </c>
      <c r="CJ159" s="1379" t="str">
        <f t="shared" si="463"/>
        <v/>
      </c>
      <c r="CK159" s="1380" t="str">
        <f t="shared" si="464"/>
        <v/>
      </c>
      <c r="CL159" s="1380" t="str">
        <f t="shared" si="465"/>
        <v/>
      </c>
      <c r="CM159" s="1380" t="str">
        <f t="shared" si="466"/>
        <v/>
      </c>
      <c r="CN159" s="1379" t="str">
        <f t="shared" si="467"/>
        <v/>
      </c>
      <c r="CO159" s="1379" t="str">
        <f t="shared" si="468"/>
        <v/>
      </c>
      <c r="CP159" s="1379" t="str">
        <f t="shared" si="469"/>
        <v/>
      </c>
      <c r="CQ159" s="1379" t="str">
        <f t="shared" si="470"/>
        <v/>
      </c>
      <c r="CR159" s="1379" t="str">
        <f t="shared" si="471"/>
        <v/>
      </c>
      <c r="CS159" s="1378" t="str">
        <f t="shared" si="472"/>
        <v/>
      </c>
      <c r="CT159" s="1381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7" t="str">
        <f t="shared" si="457"/>
        <v/>
      </c>
      <c r="CE160" s="1378" t="str">
        <f t="shared" si="458"/>
        <v/>
      </c>
      <c r="CF160" s="1379" t="str">
        <f t="shared" si="459"/>
        <v/>
      </c>
      <c r="CG160" s="1379" t="str">
        <f t="shared" si="460"/>
        <v/>
      </c>
      <c r="CH160" s="1379" t="str">
        <f t="shared" si="461"/>
        <v/>
      </c>
      <c r="CI160" s="1379" t="str">
        <f t="shared" si="462"/>
        <v/>
      </c>
      <c r="CJ160" s="1379" t="str">
        <f t="shared" si="463"/>
        <v/>
      </c>
      <c r="CK160" s="1380" t="str">
        <f t="shared" si="464"/>
        <v/>
      </c>
      <c r="CL160" s="1380" t="str">
        <f t="shared" si="465"/>
        <v/>
      </c>
      <c r="CM160" s="1380" t="str">
        <f t="shared" si="466"/>
        <v/>
      </c>
      <c r="CN160" s="1379" t="str">
        <f t="shared" si="467"/>
        <v/>
      </c>
      <c r="CO160" s="1379" t="str">
        <f t="shared" si="468"/>
        <v/>
      </c>
      <c r="CP160" s="1379" t="str">
        <f t="shared" si="469"/>
        <v/>
      </c>
      <c r="CQ160" s="1379" t="str">
        <f t="shared" si="470"/>
        <v/>
      </c>
      <c r="CR160" s="1379" t="str">
        <f t="shared" si="471"/>
        <v/>
      </c>
      <c r="CS160" s="1378" t="str">
        <f t="shared" si="472"/>
        <v/>
      </c>
      <c r="CT160" s="1381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7" t="str">
        <f t="shared" si="457"/>
        <v/>
      </c>
      <c r="CE161" s="1378" t="str">
        <f t="shared" si="458"/>
        <v/>
      </c>
      <c r="CF161" s="1379" t="str">
        <f t="shared" si="459"/>
        <v/>
      </c>
      <c r="CG161" s="1379" t="str">
        <f t="shared" si="460"/>
        <v/>
      </c>
      <c r="CH161" s="1379" t="str">
        <f t="shared" si="461"/>
        <v/>
      </c>
      <c r="CI161" s="1379" t="str">
        <f t="shared" si="462"/>
        <v/>
      </c>
      <c r="CJ161" s="1379" t="str">
        <f t="shared" si="463"/>
        <v/>
      </c>
      <c r="CK161" s="1380" t="str">
        <f t="shared" si="464"/>
        <v/>
      </c>
      <c r="CL161" s="1380" t="str">
        <f t="shared" si="465"/>
        <v/>
      </c>
      <c r="CM161" s="1380" t="str">
        <f t="shared" si="466"/>
        <v/>
      </c>
      <c r="CN161" s="1379" t="str">
        <f t="shared" si="467"/>
        <v/>
      </c>
      <c r="CO161" s="1379" t="str">
        <f t="shared" si="468"/>
        <v/>
      </c>
      <c r="CP161" s="1379" t="str">
        <f t="shared" si="469"/>
        <v/>
      </c>
      <c r="CQ161" s="1379" t="str">
        <f t="shared" si="470"/>
        <v/>
      </c>
      <c r="CR161" s="1379" t="str">
        <f t="shared" si="471"/>
        <v/>
      </c>
      <c r="CS161" s="1378" t="str">
        <f t="shared" si="472"/>
        <v/>
      </c>
      <c r="CT161" s="1381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7" t="str">
        <f t="shared" si="457"/>
        <v/>
      </c>
      <c r="CE162" s="1378" t="str">
        <f t="shared" si="458"/>
        <v/>
      </c>
      <c r="CF162" s="1379" t="str">
        <f t="shared" si="459"/>
        <v/>
      </c>
      <c r="CG162" s="1379" t="str">
        <f t="shared" si="460"/>
        <v/>
      </c>
      <c r="CH162" s="1379" t="str">
        <f t="shared" si="461"/>
        <v/>
      </c>
      <c r="CI162" s="1379" t="str">
        <f t="shared" si="462"/>
        <v/>
      </c>
      <c r="CJ162" s="1379" t="str">
        <f t="shared" si="463"/>
        <v/>
      </c>
      <c r="CK162" s="1380" t="str">
        <f t="shared" si="464"/>
        <v/>
      </c>
      <c r="CL162" s="1380" t="str">
        <f t="shared" si="465"/>
        <v/>
      </c>
      <c r="CM162" s="1380" t="str">
        <f t="shared" si="466"/>
        <v/>
      </c>
      <c r="CN162" s="1379" t="str">
        <f t="shared" si="467"/>
        <v/>
      </c>
      <c r="CO162" s="1379" t="str">
        <f t="shared" si="468"/>
        <v/>
      </c>
      <c r="CP162" s="1379" t="str">
        <f t="shared" si="469"/>
        <v/>
      </c>
      <c r="CQ162" s="1379" t="str">
        <f t="shared" si="470"/>
        <v/>
      </c>
      <c r="CR162" s="1379" t="str">
        <f t="shared" si="471"/>
        <v/>
      </c>
      <c r="CS162" s="1378" t="str">
        <f t="shared" si="472"/>
        <v/>
      </c>
      <c r="CT162" s="1381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7" t="str">
        <f t="shared" si="457"/>
        <v/>
      </c>
      <c r="CE163" s="1378" t="str">
        <f t="shared" si="458"/>
        <v/>
      </c>
      <c r="CF163" s="1379" t="str">
        <f t="shared" si="459"/>
        <v/>
      </c>
      <c r="CG163" s="1379" t="str">
        <f t="shared" si="460"/>
        <v/>
      </c>
      <c r="CH163" s="1379" t="str">
        <f t="shared" si="461"/>
        <v/>
      </c>
      <c r="CI163" s="1379" t="str">
        <f t="shared" si="462"/>
        <v/>
      </c>
      <c r="CJ163" s="1379" t="str">
        <f t="shared" si="463"/>
        <v/>
      </c>
      <c r="CK163" s="1380" t="str">
        <f t="shared" si="464"/>
        <v/>
      </c>
      <c r="CL163" s="1380" t="str">
        <f t="shared" si="465"/>
        <v/>
      </c>
      <c r="CM163" s="1380" t="str">
        <f t="shared" si="466"/>
        <v/>
      </c>
      <c r="CN163" s="1379" t="str">
        <f t="shared" si="467"/>
        <v/>
      </c>
      <c r="CO163" s="1379" t="str">
        <f t="shared" si="468"/>
        <v/>
      </c>
      <c r="CP163" s="1379" t="str">
        <f t="shared" si="469"/>
        <v/>
      </c>
      <c r="CQ163" s="1379" t="str">
        <f t="shared" si="470"/>
        <v/>
      </c>
      <c r="CR163" s="1379" t="str">
        <f t="shared" si="471"/>
        <v/>
      </c>
      <c r="CS163" s="1378" t="str">
        <f t="shared" si="472"/>
        <v/>
      </c>
      <c r="CT163" s="1381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7">
        <f t="shared" si="457"/>
        <v>1</v>
      </c>
      <c r="CE164" s="1378">
        <f t="shared" si="458"/>
        <v>1</v>
      </c>
      <c r="CF164" s="1379">
        <f t="shared" si="459"/>
        <v>1</v>
      </c>
      <c r="CG164" s="1379">
        <f t="shared" si="460"/>
        <v>1</v>
      </c>
      <c r="CH164" s="1379">
        <f t="shared" si="461"/>
        <v>1</v>
      </c>
      <c r="CI164" s="1379">
        <f t="shared" si="462"/>
        <v>1</v>
      </c>
      <c r="CJ164" s="1379">
        <f t="shared" si="463"/>
        <v>1</v>
      </c>
      <c r="CK164" s="1380">
        <f t="shared" si="464"/>
        <v>1</v>
      </c>
      <c r="CL164" s="1380">
        <f t="shared" si="465"/>
        <v>1</v>
      </c>
      <c r="CM164" s="1380">
        <f t="shared" si="466"/>
        <v>1</v>
      </c>
      <c r="CN164" s="1379">
        <f t="shared" si="467"/>
        <v>1</v>
      </c>
      <c r="CO164" s="1379">
        <f t="shared" si="468"/>
        <v>1</v>
      </c>
      <c r="CP164" s="1379">
        <f t="shared" si="469"/>
        <v>1</v>
      </c>
      <c r="CQ164" s="1379">
        <f t="shared" si="470"/>
        <v>1</v>
      </c>
      <c r="CR164" s="1379">
        <f t="shared" si="471"/>
        <v>1</v>
      </c>
      <c r="CS164" s="1378">
        <f t="shared" si="472"/>
        <v>1</v>
      </c>
      <c r="CT164" s="1381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2</v>
      </c>
      <c r="DJ164" s="548">
        <f t="shared" si="489"/>
        <v>3</v>
      </c>
      <c r="DK164" s="547">
        <f t="shared" si="490"/>
        <v>4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7" t="str">
        <f t="shared" si="457"/>
        <v/>
      </c>
      <c r="CE165" s="1378" t="str">
        <f t="shared" si="458"/>
        <v/>
      </c>
      <c r="CF165" s="1379" t="str">
        <f t="shared" si="459"/>
        <v/>
      </c>
      <c r="CG165" s="1379" t="str">
        <f t="shared" si="460"/>
        <v/>
      </c>
      <c r="CH165" s="1379" t="str">
        <f t="shared" si="461"/>
        <v/>
      </c>
      <c r="CI165" s="1379" t="str">
        <f t="shared" si="462"/>
        <v/>
      </c>
      <c r="CJ165" s="1379" t="str">
        <f t="shared" si="463"/>
        <v/>
      </c>
      <c r="CK165" s="1380" t="str">
        <f t="shared" si="464"/>
        <v/>
      </c>
      <c r="CL165" s="1380" t="str">
        <f t="shared" si="465"/>
        <v/>
      </c>
      <c r="CM165" s="1380" t="str">
        <f t="shared" si="466"/>
        <v/>
      </c>
      <c r="CN165" s="1379" t="str">
        <f t="shared" si="467"/>
        <v/>
      </c>
      <c r="CO165" s="1379" t="str">
        <f t="shared" si="468"/>
        <v/>
      </c>
      <c r="CP165" s="1379" t="str">
        <f t="shared" si="469"/>
        <v/>
      </c>
      <c r="CQ165" s="1379" t="str">
        <f t="shared" si="470"/>
        <v/>
      </c>
      <c r="CR165" s="1379" t="str">
        <f t="shared" si="471"/>
        <v/>
      </c>
      <c r="CS165" s="1378" t="str">
        <f t="shared" si="472"/>
        <v/>
      </c>
      <c r="CT165" s="1381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5" t="str">
        <f t="shared" si="457"/>
        <v/>
      </c>
      <c r="CE166" s="1366" t="str">
        <f t="shared" si="458"/>
        <v/>
      </c>
      <c r="CF166" s="1367" t="str">
        <f t="shared" si="459"/>
        <v/>
      </c>
      <c r="CG166" s="1367" t="str">
        <f t="shared" si="460"/>
        <v/>
      </c>
      <c r="CH166" s="1367" t="str">
        <f t="shared" si="461"/>
        <v/>
      </c>
      <c r="CI166" s="1367" t="str">
        <f t="shared" si="462"/>
        <v/>
      </c>
      <c r="CJ166" s="1367" t="str">
        <f t="shared" si="463"/>
        <v/>
      </c>
      <c r="CK166" s="1368" t="str">
        <f t="shared" si="464"/>
        <v/>
      </c>
      <c r="CL166" s="1368" t="str">
        <f t="shared" si="465"/>
        <v/>
      </c>
      <c r="CM166" s="1368" t="str">
        <f t="shared" si="466"/>
        <v/>
      </c>
      <c r="CN166" s="1367" t="str">
        <f t="shared" si="467"/>
        <v/>
      </c>
      <c r="CO166" s="1367" t="str">
        <f t="shared" si="468"/>
        <v/>
      </c>
      <c r="CP166" s="1367" t="str">
        <f t="shared" si="469"/>
        <v/>
      </c>
      <c r="CQ166" s="1367" t="str">
        <f t="shared" si="470"/>
        <v/>
      </c>
      <c r="CR166" s="1367" t="str">
        <f t="shared" si="471"/>
        <v/>
      </c>
      <c r="CS166" s="1366" t="str">
        <f t="shared" si="472"/>
        <v/>
      </c>
      <c r="CT166" s="1369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7" t="str">
        <f t="shared" si="457"/>
        <v/>
      </c>
      <c r="CE167" s="1378" t="str">
        <f t="shared" si="458"/>
        <v/>
      </c>
      <c r="CF167" s="1379" t="str">
        <f t="shared" si="459"/>
        <v/>
      </c>
      <c r="CG167" s="1379" t="str">
        <f t="shared" si="460"/>
        <v/>
      </c>
      <c r="CH167" s="1379" t="str">
        <f t="shared" si="461"/>
        <v/>
      </c>
      <c r="CI167" s="1379" t="str">
        <f t="shared" si="462"/>
        <v/>
      </c>
      <c r="CJ167" s="1379" t="str">
        <f t="shared" si="463"/>
        <v/>
      </c>
      <c r="CK167" s="1380" t="str">
        <f t="shared" si="464"/>
        <v/>
      </c>
      <c r="CL167" s="1380" t="str">
        <f t="shared" si="465"/>
        <v/>
      </c>
      <c r="CM167" s="1380" t="str">
        <f t="shared" si="466"/>
        <v/>
      </c>
      <c r="CN167" s="1379" t="str">
        <f t="shared" si="467"/>
        <v/>
      </c>
      <c r="CO167" s="1379" t="str">
        <f t="shared" si="468"/>
        <v/>
      </c>
      <c r="CP167" s="1379" t="str">
        <f t="shared" si="469"/>
        <v/>
      </c>
      <c r="CQ167" s="1379" t="str">
        <f t="shared" si="470"/>
        <v/>
      </c>
      <c r="CR167" s="1379" t="str">
        <f t="shared" si="471"/>
        <v/>
      </c>
      <c r="CS167" s="1378" t="str">
        <f t="shared" si="472"/>
        <v/>
      </c>
      <c r="CT167" s="1381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7" t="str">
        <f t="shared" si="457"/>
        <v/>
      </c>
      <c r="CE168" s="1378" t="str">
        <f t="shared" si="458"/>
        <v/>
      </c>
      <c r="CF168" s="1379" t="str">
        <f t="shared" si="459"/>
        <v/>
      </c>
      <c r="CG168" s="1379" t="str">
        <f t="shared" si="460"/>
        <v/>
      </c>
      <c r="CH168" s="1379" t="str">
        <f t="shared" si="461"/>
        <v/>
      </c>
      <c r="CI168" s="1379" t="str">
        <f t="shared" si="462"/>
        <v/>
      </c>
      <c r="CJ168" s="1379" t="str">
        <f t="shared" si="463"/>
        <v/>
      </c>
      <c r="CK168" s="1380" t="str">
        <f t="shared" si="464"/>
        <v/>
      </c>
      <c r="CL168" s="1380" t="str">
        <f t="shared" si="465"/>
        <v/>
      </c>
      <c r="CM168" s="1380" t="str">
        <f t="shared" si="466"/>
        <v/>
      </c>
      <c r="CN168" s="1379" t="str">
        <f t="shared" si="467"/>
        <v/>
      </c>
      <c r="CO168" s="1379" t="str">
        <f t="shared" si="468"/>
        <v/>
      </c>
      <c r="CP168" s="1379" t="str">
        <f t="shared" si="469"/>
        <v/>
      </c>
      <c r="CQ168" s="1379" t="str">
        <f t="shared" si="470"/>
        <v/>
      </c>
      <c r="CR168" s="1379" t="str">
        <f t="shared" si="471"/>
        <v/>
      </c>
      <c r="CS168" s="1378" t="str">
        <f t="shared" si="472"/>
        <v/>
      </c>
      <c r="CT168" s="1381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7" t="str">
        <f t="shared" si="457"/>
        <v/>
      </c>
      <c r="CE169" s="1378" t="str">
        <f t="shared" si="458"/>
        <v/>
      </c>
      <c r="CF169" s="1379" t="str">
        <f t="shared" si="459"/>
        <v/>
      </c>
      <c r="CG169" s="1379" t="str">
        <f t="shared" si="460"/>
        <v/>
      </c>
      <c r="CH169" s="1379" t="str">
        <f t="shared" si="461"/>
        <v/>
      </c>
      <c r="CI169" s="1379" t="str">
        <f t="shared" si="462"/>
        <v/>
      </c>
      <c r="CJ169" s="1379" t="str">
        <f t="shared" si="463"/>
        <v/>
      </c>
      <c r="CK169" s="1380" t="str">
        <f t="shared" si="464"/>
        <v/>
      </c>
      <c r="CL169" s="1380" t="str">
        <f t="shared" si="465"/>
        <v/>
      </c>
      <c r="CM169" s="1380" t="str">
        <f t="shared" si="466"/>
        <v/>
      </c>
      <c r="CN169" s="1379" t="str">
        <f t="shared" si="467"/>
        <v/>
      </c>
      <c r="CO169" s="1379" t="str">
        <f t="shared" si="468"/>
        <v/>
      </c>
      <c r="CP169" s="1379" t="str">
        <f t="shared" si="469"/>
        <v/>
      </c>
      <c r="CQ169" s="1379" t="str">
        <f t="shared" si="470"/>
        <v/>
      </c>
      <c r="CR169" s="1379" t="str">
        <f t="shared" si="471"/>
        <v/>
      </c>
      <c r="CS169" s="1378" t="str">
        <f t="shared" si="472"/>
        <v/>
      </c>
      <c r="CT169" s="1381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7" t="str">
        <f t="shared" si="457"/>
        <v/>
      </c>
      <c r="CE170" s="1378" t="str">
        <f t="shared" si="458"/>
        <v/>
      </c>
      <c r="CF170" s="1379" t="str">
        <f t="shared" si="459"/>
        <v/>
      </c>
      <c r="CG170" s="1379" t="str">
        <f t="shared" si="460"/>
        <v/>
      </c>
      <c r="CH170" s="1379" t="str">
        <f t="shared" si="461"/>
        <v/>
      </c>
      <c r="CI170" s="1379" t="str">
        <f t="shared" si="462"/>
        <v/>
      </c>
      <c r="CJ170" s="1379" t="str">
        <f t="shared" si="463"/>
        <v/>
      </c>
      <c r="CK170" s="1380" t="str">
        <f t="shared" si="464"/>
        <v/>
      </c>
      <c r="CL170" s="1380" t="str">
        <f t="shared" si="465"/>
        <v/>
      </c>
      <c r="CM170" s="1380" t="str">
        <f t="shared" si="466"/>
        <v/>
      </c>
      <c r="CN170" s="1379" t="str">
        <f t="shared" si="467"/>
        <v/>
      </c>
      <c r="CO170" s="1379" t="str">
        <f t="shared" si="468"/>
        <v/>
      </c>
      <c r="CP170" s="1379" t="str">
        <f t="shared" si="469"/>
        <v/>
      </c>
      <c r="CQ170" s="1379" t="str">
        <f t="shared" si="470"/>
        <v/>
      </c>
      <c r="CR170" s="1379" t="str">
        <f t="shared" si="471"/>
        <v/>
      </c>
      <c r="CS170" s="1378" t="str">
        <f t="shared" si="472"/>
        <v/>
      </c>
      <c r="CT170" s="1381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7" t="str">
        <f t="shared" si="457"/>
        <v/>
      </c>
      <c r="CE171" s="1378" t="str">
        <f t="shared" si="458"/>
        <v/>
      </c>
      <c r="CF171" s="1379" t="str">
        <f t="shared" si="459"/>
        <v/>
      </c>
      <c r="CG171" s="1379" t="str">
        <f t="shared" si="460"/>
        <v/>
      </c>
      <c r="CH171" s="1379" t="str">
        <f t="shared" si="461"/>
        <v/>
      </c>
      <c r="CI171" s="1379" t="str">
        <f t="shared" si="462"/>
        <v/>
      </c>
      <c r="CJ171" s="1379" t="str">
        <f t="shared" si="463"/>
        <v/>
      </c>
      <c r="CK171" s="1380" t="str">
        <f t="shared" si="464"/>
        <v/>
      </c>
      <c r="CL171" s="1380" t="str">
        <f t="shared" si="465"/>
        <v/>
      </c>
      <c r="CM171" s="1380" t="str">
        <f t="shared" si="466"/>
        <v/>
      </c>
      <c r="CN171" s="1379" t="str">
        <f t="shared" si="467"/>
        <v/>
      </c>
      <c r="CO171" s="1379" t="str">
        <f t="shared" si="468"/>
        <v/>
      </c>
      <c r="CP171" s="1379" t="str">
        <f t="shared" si="469"/>
        <v/>
      </c>
      <c r="CQ171" s="1379" t="str">
        <f t="shared" si="470"/>
        <v/>
      </c>
      <c r="CR171" s="1379" t="str">
        <f t="shared" si="471"/>
        <v/>
      </c>
      <c r="CS171" s="1378" t="str">
        <f t="shared" si="472"/>
        <v/>
      </c>
      <c r="CT171" s="1381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754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30">IF(C167="","",(SUM(C151)*710*$K$1-SUM(C152,C156)*(710*$K$1-370*$K$1*(C155=0))-SUM(C168,C169)*8280*$K$1)/$G$1/365/C$46)</f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31">IF(U167="","",(SUM(U151)*710*$K$1-SUM(U152,U156)*(710*$K$1-370*$K$1*(U155=0))-SUM(U168,U169)*8280*$K$1)/$G$1/365/U$46)</f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2">IF(AM167="","",(SUM(AM151)*710*$K$1-SUM(AM152,AM156)*(710*$K$1-370*$K$1*(AM155=0))-SUM(AM168,AM169)*8280*$K$1)/$G$1/365/AM$46)</f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3">IF(BE167="","",(SUM(BE151)*710*$K$1-SUM(BE152,BE156)*(710*$K$1-370*$K$1*(BE155=0))-SUM(BE168,BE169)*8280*$K$1)/$G$1/365/BE$46)</f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5" t="str">
        <f t="shared" si="457"/>
        <v/>
      </c>
      <c r="CE172" s="1366" t="str">
        <f t="shared" si="458"/>
        <v/>
      </c>
      <c r="CF172" s="1367" t="str">
        <f t="shared" si="459"/>
        <v/>
      </c>
      <c r="CG172" s="1367" t="str">
        <f t="shared" si="460"/>
        <v/>
      </c>
      <c r="CH172" s="1367" t="str">
        <f t="shared" si="461"/>
        <v/>
      </c>
      <c r="CI172" s="1367" t="str">
        <f t="shared" si="462"/>
        <v/>
      </c>
      <c r="CJ172" s="1367" t="str">
        <f t="shared" si="463"/>
        <v/>
      </c>
      <c r="CK172" s="1368" t="str">
        <f t="shared" si="464"/>
        <v/>
      </c>
      <c r="CL172" s="1368" t="str">
        <f t="shared" si="465"/>
        <v/>
      </c>
      <c r="CM172" s="1368" t="str">
        <f t="shared" si="466"/>
        <v/>
      </c>
      <c r="CN172" s="1367" t="str">
        <f t="shared" si="467"/>
        <v/>
      </c>
      <c r="CO172" s="1367" t="str">
        <f t="shared" si="468"/>
        <v/>
      </c>
      <c r="CP172" s="1367" t="str">
        <f t="shared" si="469"/>
        <v/>
      </c>
      <c r="CQ172" s="1367" t="str">
        <f t="shared" si="470"/>
        <v/>
      </c>
      <c r="CR172" s="1367" t="str">
        <f t="shared" si="471"/>
        <v/>
      </c>
      <c r="CS172" s="1366" t="str">
        <f t="shared" si="472"/>
        <v/>
      </c>
      <c r="CT172" s="1369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755</v>
      </c>
      <c r="B173" s="631" t="str">
        <f>IF(B167="","",(SUM(B160)*710*$K$1-SUM(B161,B165)*(710*$K$1-370*$K$1*(B164=0)))/$G$1/365/B$46)</f>
        <v/>
      </c>
      <c r="C173" s="631" t="str">
        <f t="shared" ref="C173:R173" si="534">IF(C167="","",(SUM(C160)*710*$K$1-SUM(C161,C165)*(710*$K$1-370*$K$1*(C164=0)))/$G$1/365/C$46)</f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5">IF(U167="","",(SUM(U160)*710*$K$1-SUM(U161,U165)*(710*$K$1-370*$K$1*(U164=0)))/$G$1/365/U$46)</f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6">IF(AM167="","",(SUM(AM160)*710*$K$1-SUM(AM161,AM165)*(710*$K$1-370*$K$1*(AM164=0)))/$G$1/365/AM$46)</f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7">IF(BE167="","",(SUM(BE160)*710*$K$1-SUM(BE161,BE165)*(710*$K$1-370*$K$1*(BE164=0)))/$G$1/365/BE$46)</f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5" t="str">
        <f t="shared" si="457"/>
        <v/>
      </c>
      <c r="CE173" s="1366" t="str">
        <f t="shared" si="458"/>
        <v/>
      </c>
      <c r="CF173" s="1367" t="str">
        <f t="shared" si="459"/>
        <v/>
      </c>
      <c r="CG173" s="1367" t="str">
        <f t="shared" si="460"/>
        <v/>
      </c>
      <c r="CH173" s="1367" t="str">
        <f t="shared" si="461"/>
        <v/>
      </c>
      <c r="CI173" s="1367" t="str">
        <f t="shared" si="462"/>
        <v/>
      </c>
      <c r="CJ173" s="1367" t="str">
        <f t="shared" si="463"/>
        <v/>
      </c>
      <c r="CK173" s="1368" t="str">
        <f t="shared" si="464"/>
        <v/>
      </c>
      <c r="CL173" s="1368" t="str">
        <f t="shared" si="465"/>
        <v/>
      </c>
      <c r="CM173" s="1368" t="str">
        <f t="shared" si="466"/>
        <v/>
      </c>
      <c r="CN173" s="1367" t="str">
        <f t="shared" si="467"/>
        <v/>
      </c>
      <c r="CO173" s="1367" t="str">
        <f t="shared" si="468"/>
        <v/>
      </c>
      <c r="CP173" s="1367" t="str">
        <f t="shared" si="469"/>
        <v/>
      </c>
      <c r="CQ173" s="1367" t="str">
        <f t="shared" si="470"/>
        <v/>
      </c>
      <c r="CR173" s="1367" t="str">
        <f t="shared" si="471"/>
        <v/>
      </c>
      <c r="CS173" s="1366" t="str">
        <f t="shared" si="472"/>
        <v/>
      </c>
      <c r="CT173" s="1369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5" t="str">
        <f t="shared" si="457"/>
        <v/>
      </c>
      <c r="CE174" s="1366" t="str">
        <f t="shared" si="458"/>
        <v/>
      </c>
      <c r="CF174" s="1367" t="str">
        <f t="shared" si="459"/>
        <v/>
      </c>
      <c r="CG174" s="1367" t="str">
        <f t="shared" si="460"/>
        <v/>
      </c>
      <c r="CH174" s="1367" t="str">
        <f t="shared" si="461"/>
        <v/>
      </c>
      <c r="CI174" s="1367" t="str">
        <f t="shared" si="462"/>
        <v/>
      </c>
      <c r="CJ174" s="1367" t="str">
        <f t="shared" si="463"/>
        <v/>
      </c>
      <c r="CK174" s="1368" t="str">
        <f t="shared" si="464"/>
        <v/>
      </c>
      <c r="CL174" s="1368" t="str">
        <f t="shared" si="465"/>
        <v/>
      </c>
      <c r="CM174" s="1368" t="str">
        <f t="shared" si="466"/>
        <v/>
      </c>
      <c r="CN174" s="1367" t="str">
        <f t="shared" si="467"/>
        <v/>
      </c>
      <c r="CO174" s="1367" t="str">
        <f t="shared" si="468"/>
        <v/>
      </c>
      <c r="CP174" s="1367" t="str">
        <f t="shared" si="469"/>
        <v/>
      </c>
      <c r="CQ174" s="1367" t="str">
        <f t="shared" si="470"/>
        <v/>
      </c>
      <c r="CR174" s="1367" t="str">
        <f t="shared" si="471"/>
        <v/>
      </c>
      <c r="CS174" s="1366" t="str">
        <f t="shared" si="472"/>
        <v/>
      </c>
      <c r="CT174" s="1369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7" t="str">
        <f t="shared" si="457"/>
        <v/>
      </c>
      <c r="CE175" s="1378" t="str">
        <f t="shared" si="458"/>
        <v/>
      </c>
      <c r="CF175" s="1379" t="str">
        <f t="shared" si="459"/>
        <v/>
      </c>
      <c r="CG175" s="1379" t="str">
        <f t="shared" si="460"/>
        <v/>
      </c>
      <c r="CH175" s="1379" t="str">
        <f t="shared" si="461"/>
        <v/>
      </c>
      <c r="CI175" s="1379" t="str">
        <f t="shared" si="462"/>
        <v/>
      </c>
      <c r="CJ175" s="1379" t="str">
        <f t="shared" si="463"/>
        <v/>
      </c>
      <c r="CK175" s="1380" t="str">
        <f t="shared" si="464"/>
        <v/>
      </c>
      <c r="CL175" s="1380" t="str">
        <f t="shared" si="465"/>
        <v/>
      </c>
      <c r="CM175" s="1380" t="str">
        <f t="shared" si="466"/>
        <v/>
      </c>
      <c r="CN175" s="1379" t="str">
        <f t="shared" si="467"/>
        <v/>
      </c>
      <c r="CO175" s="1379" t="str">
        <f t="shared" si="468"/>
        <v/>
      </c>
      <c r="CP175" s="1379" t="str">
        <f t="shared" si="469"/>
        <v/>
      </c>
      <c r="CQ175" s="1379" t="str">
        <f t="shared" si="470"/>
        <v/>
      </c>
      <c r="CR175" s="1379" t="str">
        <f t="shared" si="471"/>
        <v/>
      </c>
      <c r="CS175" s="1378" t="str">
        <f t="shared" si="472"/>
        <v/>
      </c>
      <c r="CT175" s="1381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7" t="str">
        <f t="shared" si="457"/>
        <v/>
      </c>
      <c r="CE176" s="1378" t="str">
        <f t="shared" si="458"/>
        <v/>
      </c>
      <c r="CF176" s="1379" t="str">
        <f t="shared" si="459"/>
        <v/>
      </c>
      <c r="CG176" s="1379" t="str">
        <f t="shared" si="460"/>
        <v/>
      </c>
      <c r="CH176" s="1379" t="str">
        <f t="shared" si="461"/>
        <v/>
      </c>
      <c r="CI176" s="1379" t="str">
        <f t="shared" si="462"/>
        <v/>
      </c>
      <c r="CJ176" s="1379" t="str">
        <f t="shared" si="463"/>
        <v/>
      </c>
      <c r="CK176" s="1380" t="str">
        <f t="shared" si="464"/>
        <v/>
      </c>
      <c r="CL176" s="1380" t="str">
        <f t="shared" si="465"/>
        <v/>
      </c>
      <c r="CM176" s="1380" t="str">
        <f t="shared" si="466"/>
        <v/>
      </c>
      <c r="CN176" s="1379" t="str">
        <f t="shared" si="467"/>
        <v/>
      </c>
      <c r="CO176" s="1379" t="str">
        <f t="shared" si="468"/>
        <v/>
      </c>
      <c r="CP176" s="1379" t="str">
        <f t="shared" si="469"/>
        <v/>
      </c>
      <c r="CQ176" s="1379" t="str">
        <f t="shared" si="470"/>
        <v/>
      </c>
      <c r="CR176" s="1379" t="str">
        <f t="shared" si="471"/>
        <v/>
      </c>
      <c r="CS176" s="1378" t="str">
        <f t="shared" si="472"/>
        <v/>
      </c>
      <c r="CT176" s="1381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5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2">IF(C176="","",C175*C176*2350*$O$2/$G$1/365/C$46)</f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IF(T176="","",T175*T176*2350*$O$2/$G$1/365/T$46)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IF(AL176="","",AL175*AL176*2350*$O$2/$G$1/365/AL$46)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IF(BD176="","",BD175*BD176*2350*$O$2/$G$1/365/BD$46)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IF(BV176="","",BV175*BV176*1390*$K$1/$G$1/365/BV$46)</f>
        <v/>
      </c>
      <c r="BW177" s="631" t="str">
        <f t="shared" ref="BW177:BY177" si="546">IF(BW176="","",BW175*BW176*1390*$K$1/$G$1/365/BW$46)</f>
        <v/>
      </c>
      <c r="BX177" s="631" t="str">
        <f t="shared" si="546"/>
        <v/>
      </c>
      <c r="BY177" s="631" t="str">
        <f t="shared" si="546"/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5" t="str">
        <f t="shared" si="457"/>
        <v/>
      </c>
      <c r="CE177" s="1366" t="str">
        <f t="shared" si="458"/>
        <v/>
      </c>
      <c r="CF177" s="1367" t="str">
        <f t="shared" si="459"/>
        <v/>
      </c>
      <c r="CG177" s="1367" t="str">
        <f t="shared" si="460"/>
        <v/>
      </c>
      <c r="CH177" s="1367" t="str">
        <f t="shared" si="461"/>
        <v/>
      </c>
      <c r="CI177" s="1367" t="str">
        <f t="shared" si="462"/>
        <v/>
      </c>
      <c r="CJ177" s="1367" t="str">
        <f t="shared" si="463"/>
        <v/>
      </c>
      <c r="CK177" s="1368" t="str">
        <f t="shared" si="464"/>
        <v/>
      </c>
      <c r="CL177" s="1368" t="str">
        <f t="shared" si="465"/>
        <v/>
      </c>
      <c r="CM177" s="1368" t="str">
        <f t="shared" si="466"/>
        <v/>
      </c>
      <c r="CN177" s="1367" t="str">
        <f t="shared" si="467"/>
        <v/>
      </c>
      <c r="CO177" s="1367" t="str">
        <f t="shared" si="468"/>
        <v/>
      </c>
      <c r="CP177" s="1367" t="str">
        <f t="shared" si="469"/>
        <v/>
      </c>
      <c r="CQ177" s="1367" t="str">
        <f t="shared" si="470"/>
        <v/>
      </c>
      <c r="CR177" s="1367" t="str">
        <f t="shared" si="471"/>
        <v/>
      </c>
      <c r="CS177" s="1366" t="str">
        <f t="shared" si="472"/>
        <v/>
      </c>
      <c r="CT177" s="1369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6" t="str">
        <f t="shared" ref="CD178:CS179" si="54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7">
        <f t="shared" si="547"/>
        <v>0</v>
      </c>
      <c r="CF178" s="1348">
        <f t="shared" si="547"/>
        <v>0</v>
      </c>
      <c r="CG178" s="1348">
        <f t="shared" si="547"/>
        <v>0</v>
      </c>
      <c r="CH178" s="1348">
        <f t="shared" si="547"/>
        <v>0</v>
      </c>
      <c r="CI178" s="1348">
        <f t="shared" si="547"/>
        <v>0</v>
      </c>
      <c r="CJ178" s="1348">
        <f t="shared" si="547"/>
        <v>0</v>
      </c>
      <c r="CK178" s="1349">
        <f t="shared" si="547"/>
        <v>0</v>
      </c>
      <c r="CL178" s="1349">
        <f t="shared" si="547"/>
        <v>0</v>
      </c>
      <c r="CM178" s="1349">
        <f t="shared" si="547"/>
        <v>0</v>
      </c>
      <c r="CN178" s="1348">
        <f t="shared" si="547"/>
        <v>0</v>
      </c>
      <c r="CO178" s="1348">
        <f t="shared" si="547"/>
        <v>0</v>
      </c>
      <c r="CP178" s="1348">
        <f t="shared" si="547"/>
        <v>0</v>
      </c>
      <c r="CQ178" s="1348">
        <f t="shared" si="547"/>
        <v>0</v>
      </c>
      <c r="CR178" s="1348">
        <f t="shared" si="547"/>
        <v>0</v>
      </c>
      <c r="CS178" s="1347">
        <f t="shared" si="54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74"/>
        <v/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1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6" t="str">
        <f t="shared" si="547"/>
        <v/>
      </c>
      <c r="CE179" s="1347">
        <f t="shared" si="547"/>
        <v>150</v>
      </c>
      <c r="CF179" s="1348">
        <f t="shared" si="547"/>
        <v>150</v>
      </c>
      <c r="CG179" s="1348">
        <f t="shared" si="547"/>
        <v>150</v>
      </c>
      <c r="CH179" s="1348">
        <f t="shared" si="547"/>
        <v>150</v>
      </c>
      <c r="CI179" s="1348">
        <f t="shared" si="547"/>
        <v>150</v>
      </c>
      <c r="CJ179" s="1348">
        <f t="shared" si="547"/>
        <v>150</v>
      </c>
      <c r="CK179" s="1349">
        <f t="shared" si="547"/>
        <v>150</v>
      </c>
      <c r="CL179" s="1349">
        <f t="shared" si="547"/>
        <v>150</v>
      </c>
      <c r="CM179" s="1349">
        <f t="shared" si="547"/>
        <v>150</v>
      </c>
      <c r="CN179" s="1348">
        <f t="shared" si="547"/>
        <v>150</v>
      </c>
      <c r="CO179" s="1348">
        <f t="shared" si="547"/>
        <v>150</v>
      </c>
      <c r="CP179" s="1348">
        <f t="shared" si="547"/>
        <v>150</v>
      </c>
      <c r="CQ179" s="1348">
        <f t="shared" si="547"/>
        <v>150</v>
      </c>
      <c r="CR179" s="1348">
        <f t="shared" si="547"/>
        <v>150</v>
      </c>
      <c r="CS179" s="1347">
        <f t="shared" si="54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74"/>
        <v/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5" t="str">
        <f>$H$1 &amp; " (%)"</f>
        <v>kcal (%)</v>
      </c>
      <c r="B180" s="631">
        <f t="shared" ref="B180:R180" si="548">IF(OR(B179="",B$46=0,B$46=""),"",B178*B179*2350*$K$1/$G$1/365/B$46)</f>
        <v>0</v>
      </c>
      <c r="C180" s="631">
        <f t="shared" si="548"/>
        <v>0</v>
      </c>
      <c r="D180" s="631">
        <f t="shared" si="548"/>
        <v>0</v>
      </c>
      <c r="E180" s="631">
        <f t="shared" si="548"/>
        <v>0</v>
      </c>
      <c r="F180" s="631">
        <f t="shared" si="548"/>
        <v>0</v>
      </c>
      <c r="G180" s="631">
        <f t="shared" si="548"/>
        <v>0</v>
      </c>
      <c r="H180" s="631">
        <f t="shared" si="548"/>
        <v>0</v>
      </c>
      <c r="I180" s="631">
        <f t="shared" si="548"/>
        <v>0</v>
      </c>
      <c r="J180" s="631">
        <f t="shared" si="548"/>
        <v>0</v>
      </c>
      <c r="K180" s="631" t="str">
        <f t="shared" si="548"/>
        <v/>
      </c>
      <c r="L180" s="631" t="str">
        <f t="shared" si="548"/>
        <v/>
      </c>
      <c r="M180" s="631" t="str">
        <f t="shared" si="548"/>
        <v/>
      </c>
      <c r="N180" s="631" t="str">
        <f t="shared" si="548"/>
        <v/>
      </c>
      <c r="O180" s="631" t="str">
        <f t="shared" si="548"/>
        <v/>
      </c>
      <c r="P180" s="631" t="str">
        <f t="shared" si="548"/>
        <v/>
      </c>
      <c r="Q180" s="631" t="str">
        <f t="shared" si="548"/>
        <v/>
      </c>
      <c r="R180" s="631" t="str">
        <f t="shared" si="548"/>
        <v/>
      </c>
      <c r="S180" s="653"/>
      <c r="T180" s="631">
        <f t="shared" ref="T180:AJ180" si="549">IF(OR(T179="",T$46=0,T$46=""),"",T178*T179*2350*$K$1/$G$1/365/T$46)</f>
        <v>0</v>
      </c>
      <c r="U180" s="631">
        <f t="shared" si="549"/>
        <v>0</v>
      </c>
      <c r="V180" s="631">
        <f t="shared" si="549"/>
        <v>0</v>
      </c>
      <c r="W180" s="631">
        <f t="shared" si="549"/>
        <v>0</v>
      </c>
      <c r="X180" s="631">
        <f t="shared" si="549"/>
        <v>0</v>
      </c>
      <c r="Y180" s="631">
        <f t="shared" si="549"/>
        <v>0</v>
      </c>
      <c r="Z180" s="631">
        <f t="shared" si="549"/>
        <v>0</v>
      </c>
      <c r="AA180" s="631">
        <f t="shared" si="549"/>
        <v>0</v>
      </c>
      <c r="AB180" s="631">
        <f t="shared" si="549"/>
        <v>0</v>
      </c>
      <c r="AC180" s="631" t="str">
        <f t="shared" si="549"/>
        <v/>
      </c>
      <c r="AD180" s="631" t="str">
        <f t="shared" si="549"/>
        <v/>
      </c>
      <c r="AE180" s="631" t="str">
        <f t="shared" si="549"/>
        <v/>
      </c>
      <c r="AF180" s="631" t="str">
        <f t="shared" si="549"/>
        <v/>
      </c>
      <c r="AG180" s="631" t="str">
        <f t="shared" si="549"/>
        <v/>
      </c>
      <c r="AH180" s="631" t="str">
        <f t="shared" si="549"/>
        <v/>
      </c>
      <c r="AI180" s="631" t="str">
        <f t="shared" si="549"/>
        <v/>
      </c>
      <c r="AJ180" s="631" t="str">
        <f t="shared" si="549"/>
        <v/>
      </c>
      <c r="AK180" s="653"/>
      <c r="AL180" s="631">
        <f t="shared" ref="AL180:BB180" si="550">IF(OR(AL179="",AL$46=0,AL$46=""),"",AL178*AL179*2350*$K$1/$G$1/365/AL$46)</f>
        <v>0</v>
      </c>
      <c r="AM180" s="631">
        <f t="shared" si="550"/>
        <v>0</v>
      </c>
      <c r="AN180" s="631">
        <f t="shared" si="550"/>
        <v>0</v>
      </c>
      <c r="AO180" s="631">
        <f t="shared" si="550"/>
        <v>0</v>
      </c>
      <c r="AP180" s="631">
        <f t="shared" si="550"/>
        <v>0</v>
      </c>
      <c r="AQ180" s="631">
        <f t="shared" si="550"/>
        <v>0</v>
      </c>
      <c r="AR180" s="631">
        <f t="shared" si="550"/>
        <v>0</v>
      </c>
      <c r="AS180" s="631">
        <f t="shared" si="550"/>
        <v>0</v>
      </c>
      <c r="AT180" s="631">
        <f t="shared" si="550"/>
        <v>0</v>
      </c>
      <c r="AU180" s="631" t="str">
        <f t="shared" si="550"/>
        <v/>
      </c>
      <c r="AV180" s="631" t="str">
        <f t="shared" si="550"/>
        <v/>
      </c>
      <c r="AW180" s="631" t="str">
        <f t="shared" si="550"/>
        <v/>
      </c>
      <c r="AX180" s="631" t="str">
        <f t="shared" si="550"/>
        <v/>
      </c>
      <c r="AY180" s="631" t="str">
        <f t="shared" si="550"/>
        <v/>
      </c>
      <c r="AZ180" s="631" t="str">
        <f t="shared" si="550"/>
        <v/>
      </c>
      <c r="BA180" s="631" t="str">
        <f t="shared" si="550"/>
        <v/>
      </c>
      <c r="BB180" s="631" t="str">
        <f t="shared" si="550"/>
        <v/>
      </c>
      <c r="BC180" s="653"/>
      <c r="BD180" s="631">
        <f t="shared" ref="BD180:BT180" si="551">IF(OR(BD179="",BD$46=0,BD$46=""),"",BD178*BD179*2350*$K$1/$G$1/365/BD$46)</f>
        <v>0</v>
      </c>
      <c r="BE180" s="631">
        <f t="shared" si="551"/>
        <v>0</v>
      </c>
      <c r="BF180" s="631" t="str">
        <f t="shared" si="551"/>
        <v/>
      </c>
      <c r="BG180" s="631">
        <f t="shared" si="551"/>
        <v>0</v>
      </c>
      <c r="BH180" s="631">
        <f t="shared" si="551"/>
        <v>4.5988258317025445E-2</v>
      </c>
      <c r="BI180" s="631">
        <f t="shared" si="551"/>
        <v>0</v>
      </c>
      <c r="BJ180" s="631">
        <f t="shared" si="551"/>
        <v>0</v>
      </c>
      <c r="BK180" s="631">
        <f t="shared" si="551"/>
        <v>0</v>
      </c>
      <c r="BL180" s="631">
        <f t="shared" si="551"/>
        <v>0</v>
      </c>
      <c r="BM180" s="631" t="str">
        <f t="shared" si="551"/>
        <v/>
      </c>
      <c r="BN180" s="631" t="str">
        <f t="shared" si="551"/>
        <v/>
      </c>
      <c r="BO180" s="631" t="str">
        <f t="shared" si="551"/>
        <v/>
      </c>
      <c r="BP180" s="631" t="str">
        <f t="shared" si="551"/>
        <v/>
      </c>
      <c r="BQ180" s="631" t="str">
        <f t="shared" si="551"/>
        <v/>
      </c>
      <c r="BR180" s="631" t="str">
        <f t="shared" si="551"/>
        <v/>
      </c>
      <c r="BS180" s="631" t="str">
        <f t="shared" si="551"/>
        <v/>
      </c>
      <c r="BT180" s="631" t="str">
        <f t="shared" si="551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1558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52"/>
        <v/>
      </c>
      <c r="CG180" s="1353" t="str">
        <f t="shared" si="552"/>
        <v/>
      </c>
      <c r="CH180" s="1353" t="str">
        <f t="shared" si="552"/>
        <v/>
      </c>
      <c r="CI180" s="1353">
        <f t="shared" si="552"/>
        <v>0</v>
      </c>
      <c r="CJ180" s="1353">
        <f t="shared" si="552"/>
        <v>0</v>
      </c>
      <c r="CK180" s="1354">
        <f t="shared" si="552"/>
        <v>0</v>
      </c>
      <c r="CL180" s="1354">
        <f t="shared" si="552"/>
        <v>0</v>
      </c>
      <c r="CM180" s="1354">
        <f t="shared" si="552"/>
        <v>0</v>
      </c>
      <c r="CN180" s="1353">
        <f t="shared" si="552"/>
        <v>0</v>
      </c>
      <c r="CO180" s="1353">
        <f t="shared" si="552"/>
        <v>0</v>
      </c>
      <c r="CP180" s="1353">
        <f t="shared" si="552"/>
        <v>4.5988258317025445E-2</v>
      </c>
      <c r="CQ180" s="1353" t="str">
        <f t="shared" si="552"/>
        <v/>
      </c>
      <c r="CR180" s="1353" t="str">
        <f t="shared" si="552"/>
        <v/>
      </c>
      <c r="CS180" s="1352" t="str">
        <f t="shared" si="552"/>
        <v/>
      </c>
      <c r="CT180" s="1355" t="str">
        <f t="shared" si="552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 t="str">
        <f t="shared" si="478"/>
        <v/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4.5988258317025445E-2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7">
        <f t="shared" si="552"/>
        <v>0</v>
      </c>
      <c r="CF181" s="1348">
        <f t="shared" si="552"/>
        <v>0</v>
      </c>
      <c r="CG181" s="1348">
        <f t="shared" si="552"/>
        <v>0</v>
      </c>
      <c r="CH181" s="1348">
        <f t="shared" si="552"/>
        <v>0</v>
      </c>
      <c r="CI181" s="1348">
        <f t="shared" si="552"/>
        <v>0</v>
      </c>
      <c r="CJ181" s="1348">
        <f t="shared" si="552"/>
        <v>0</v>
      </c>
      <c r="CK181" s="1349">
        <f t="shared" si="552"/>
        <v>0</v>
      </c>
      <c r="CL181" s="1349">
        <f t="shared" si="552"/>
        <v>0</v>
      </c>
      <c r="CM181" s="1349">
        <f t="shared" si="552"/>
        <v>0</v>
      </c>
      <c r="CN181" s="1348">
        <f t="shared" si="552"/>
        <v>0</v>
      </c>
      <c r="CO181" s="1348">
        <f t="shared" si="552"/>
        <v>0</v>
      </c>
      <c r="CP181" s="1348">
        <f t="shared" si="552"/>
        <v>0</v>
      </c>
      <c r="CQ181" s="1348">
        <f t="shared" si="552"/>
        <v>0</v>
      </c>
      <c r="CR181" s="1348">
        <f t="shared" si="552"/>
        <v>4</v>
      </c>
      <c r="CS181" s="1347">
        <f t="shared" si="552"/>
        <v>6</v>
      </c>
      <c r="CT181" s="1350">
        <f t="shared" si="552"/>
        <v>16</v>
      </c>
      <c r="CU181" s="547" t="str">
        <f t="shared" si="474"/>
        <v/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4</v>
      </c>
      <c r="DJ181" s="548">
        <f t="shared" si="489"/>
        <v>6</v>
      </c>
      <c r="DK181" s="547">
        <f t="shared" si="490"/>
        <v>16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7">
        <f t="shared" si="552"/>
        <v>25</v>
      </c>
      <c r="CF182" s="1348">
        <f t="shared" si="552"/>
        <v>25</v>
      </c>
      <c r="CG182" s="1348">
        <f t="shared" si="552"/>
        <v>25</v>
      </c>
      <c r="CH182" s="1348">
        <f t="shared" si="552"/>
        <v>25</v>
      </c>
      <c r="CI182" s="1348">
        <f t="shared" si="552"/>
        <v>25</v>
      </c>
      <c r="CJ182" s="1348">
        <f t="shared" si="552"/>
        <v>25</v>
      </c>
      <c r="CK182" s="1349">
        <f t="shared" si="552"/>
        <v>25</v>
      </c>
      <c r="CL182" s="1349">
        <f t="shared" si="552"/>
        <v>25</v>
      </c>
      <c r="CM182" s="1349">
        <f t="shared" si="552"/>
        <v>25</v>
      </c>
      <c r="CN182" s="1348">
        <f t="shared" si="552"/>
        <v>25</v>
      </c>
      <c r="CO182" s="1348">
        <f t="shared" si="552"/>
        <v>25</v>
      </c>
      <c r="CP182" s="1348">
        <f t="shared" si="552"/>
        <v>25</v>
      </c>
      <c r="CQ182" s="1348">
        <f t="shared" si="552"/>
        <v>25</v>
      </c>
      <c r="CR182" s="1348">
        <f t="shared" si="552"/>
        <v>25</v>
      </c>
      <c r="CS182" s="1347">
        <f t="shared" si="552"/>
        <v>25</v>
      </c>
      <c r="CT182" s="1350">
        <f t="shared" si="552"/>
        <v>25</v>
      </c>
      <c r="CU182" s="547" t="str">
        <f t="shared" si="474"/>
        <v/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3">IF(OR(B182="",B$46=0,B$46=""),"",B181*B182*$K$1*1450/$G$1/365/B$46)</f>
        <v>0</v>
      </c>
      <c r="C183" s="631">
        <f t="shared" si="553"/>
        <v>0</v>
      </c>
      <c r="D183" s="631">
        <f t="shared" si="553"/>
        <v>0</v>
      </c>
      <c r="E183" s="631">
        <f t="shared" si="553"/>
        <v>0</v>
      </c>
      <c r="F183" s="631">
        <f t="shared" si="553"/>
        <v>0</v>
      </c>
      <c r="G183" s="631">
        <f t="shared" si="553"/>
        <v>0</v>
      </c>
      <c r="H183" s="631">
        <f t="shared" si="553"/>
        <v>0</v>
      </c>
      <c r="I183" s="631">
        <f t="shared" si="553"/>
        <v>0</v>
      </c>
      <c r="J183" s="631">
        <f t="shared" si="553"/>
        <v>0</v>
      </c>
      <c r="K183" s="631" t="str">
        <f t="shared" si="553"/>
        <v/>
      </c>
      <c r="L183" s="631" t="str">
        <f t="shared" si="553"/>
        <v/>
      </c>
      <c r="M183" s="631" t="str">
        <f t="shared" si="553"/>
        <v/>
      </c>
      <c r="N183" s="631" t="str">
        <f t="shared" si="553"/>
        <v/>
      </c>
      <c r="O183" s="631" t="str">
        <f t="shared" si="553"/>
        <v/>
      </c>
      <c r="P183" s="631" t="str">
        <f t="shared" si="553"/>
        <v/>
      </c>
      <c r="Q183" s="631" t="str">
        <f t="shared" si="553"/>
        <v/>
      </c>
      <c r="R183" s="631" t="str">
        <f t="shared" si="553"/>
        <v/>
      </c>
      <c r="S183" s="653"/>
      <c r="T183" s="631">
        <f t="shared" ref="T183:AJ183" si="554">IF(OR(T182="",T$46=0,T$46=""),"",T181*T182*$K$1*1450/$G$1/365/T$46)</f>
        <v>0</v>
      </c>
      <c r="U183" s="631">
        <f t="shared" si="554"/>
        <v>3.9410741465535993E-3</v>
      </c>
      <c r="V183" s="631">
        <f t="shared" si="554"/>
        <v>9.4585779517286361E-3</v>
      </c>
      <c r="W183" s="631">
        <f t="shared" si="554"/>
        <v>0</v>
      </c>
      <c r="X183" s="631">
        <f t="shared" si="554"/>
        <v>0</v>
      </c>
      <c r="Y183" s="631">
        <f t="shared" si="554"/>
        <v>1.9705370732767995E-2</v>
      </c>
      <c r="Z183" s="631">
        <f t="shared" si="554"/>
        <v>0</v>
      </c>
      <c r="AA183" s="631">
        <f t="shared" si="554"/>
        <v>0</v>
      </c>
      <c r="AB183" s="631">
        <f t="shared" si="554"/>
        <v>0</v>
      </c>
      <c r="AC183" s="631" t="str">
        <f t="shared" si="554"/>
        <v/>
      </c>
      <c r="AD183" s="631" t="str">
        <f t="shared" si="554"/>
        <v/>
      </c>
      <c r="AE183" s="631" t="str">
        <f t="shared" si="554"/>
        <v/>
      </c>
      <c r="AF183" s="631" t="str">
        <f t="shared" si="554"/>
        <v/>
      </c>
      <c r="AG183" s="631" t="str">
        <f t="shared" si="554"/>
        <v/>
      </c>
      <c r="AH183" s="631" t="str">
        <f t="shared" si="554"/>
        <v/>
      </c>
      <c r="AI183" s="631" t="str">
        <f t="shared" si="554"/>
        <v/>
      </c>
      <c r="AJ183" s="631" t="str">
        <f t="shared" si="554"/>
        <v/>
      </c>
      <c r="AK183" s="653"/>
      <c r="AL183" s="631">
        <f t="shared" ref="AL183:BB183" si="555">IF(OR(AL182="",AL$46=0,AL$46=""),"",AL181*AL182*$K$1*1450/$G$1/365/AL$46)</f>
        <v>8.8674168297455964E-3</v>
      </c>
      <c r="AM183" s="631">
        <f t="shared" si="555"/>
        <v>6.3057186344857583E-3</v>
      </c>
      <c r="AN183" s="631">
        <f t="shared" si="555"/>
        <v>0</v>
      </c>
      <c r="AO183" s="631">
        <f t="shared" si="555"/>
        <v>0</v>
      </c>
      <c r="AP183" s="631">
        <f t="shared" si="555"/>
        <v>7.8821482931071985E-3</v>
      </c>
      <c r="AQ183" s="631">
        <f t="shared" si="555"/>
        <v>5.9116112198303985E-3</v>
      </c>
      <c r="AR183" s="631">
        <f t="shared" si="555"/>
        <v>0</v>
      </c>
      <c r="AS183" s="631">
        <f t="shared" si="555"/>
        <v>7.8821482931071985E-3</v>
      </c>
      <c r="AT183" s="631">
        <f t="shared" si="555"/>
        <v>0</v>
      </c>
      <c r="AU183" s="631" t="str">
        <f t="shared" si="555"/>
        <v/>
      </c>
      <c r="AV183" s="631" t="str">
        <f t="shared" si="555"/>
        <v/>
      </c>
      <c r="AW183" s="631" t="str">
        <f t="shared" si="555"/>
        <v/>
      </c>
      <c r="AX183" s="631" t="str">
        <f t="shared" si="555"/>
        <v/>
      </c>
      <c r="AY183" s="631" t="str">
        <f t="shared" si="555"/>
        <v/>
      </c>
      <c r="AZ183" s="631" t="str">
        <f t="shared" si="555"/>
        <v/>
      </c>
      <c r="BA183" s="631" t="str">
        <f t="shared" si="555"/>
        <v/>
      </c>
      <c r="BB183" s="631" t="str">
        <f t="shared" si="555"/>
        <v/>
      </c>
      <c r="BC183" s="653"/>
      <c r="BD183" s="631">
        <f t="shared" ref="BD183:BT183" si="556">IF(OR(BD182="",BD$46=0,BD$46=""),"",BD181*BD182*$K$1*1450/$G$1/365/BD$46)</f>
        <v>5.0445749075886066E-2</v>
      </c>
      <c r="BE183" s="631">
        <f t="shared" si="556"/>
        <v>1.8917155903457272E-2</v>
      </c>
      <c r="BF183" s="631" t="str">
        <f t="shared" si="556"/>
        <v/>
      </c>
      <c r="BG183" s="631">
        <f t="shared" si="556"/>
        <v>0</v>
      </c>
      <c r="BH183" s="631">
        <f t="shared" si="556"/>
        <v>1.8917155903457276E-2</v>
      </c>
      <c r="BI183" s="631">
        <f t="shared" si="556"/>
        <v>0</v>
      </c>
      <c r="BJ183" s="631">
        <f t="shared" si="556"/>
        <v>0</v>
      </c>
      <c r="BK183" s="631">
        <f t="shared" si="556"/>
        <v>0</v>
      </c>
      <c r="BL183" s="631">
        <f t="shared" si="556"/>
        <v>0</v>
      </c>
      <c r="BM183" s="631" t="str">
        <f t="shared" si="556"/>
        <v/>
      </c>
      <c r="BN183" s="631" t="str">
        <f t="shared" si="556"/>
        <v/>
      </c>
      <c r="BO183" s="631" t="str">
        <f t="shared" si="556"/>
        <v/>
      </c>
      <c r="BP183" s="631" t="str">
        <f t="shared" si="556"/>
        <v/>
      </c>
      <c r="BQ183" s="631" t="str">
        <f t="shared" si="556"/>
        <v/>
      </c>
      <c r="BR183" s="631" t="str">
        <f t="shared" si="556"/>
        <v/>
      </c>
      <c r="BS183" s="631" t="str">
        <f t="shared" si="556"/>
        <v/>
      </c>
      <c r="BT183" s="631" t="str">
        <f t="shared" si="556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57"/>
        <v/>
      </c>
      <c r="CG183" s="1353" t="str">
        <f t="shared" si="557"/>
        <v/>
      </c>
      <c r="CH183" s="1353" t="str">
        <f t="shared" si="557"/>
        <v/>
      </c>
      <c r="CI183" s="1353">
        <f t="shared" si="557"/>
        <v>0</v>
      </c>
      <c r="CJ183" s="1353">
        <f t="shared" si="557"/>
        <v>0</v>
      </c>
      <c r="CK183" s="1354">
        <f t="shared" si="557"/>
        <v>0</v>
      </c>
      <c r="CL183" s="1354">
        <f t="shared" si="557"/>
        <v>0</v>
      </c>
      <c r="CM183" s="1354">
        <f t="shared" si="557"/>
        <v>0</v>
      </c>
      <c r="CN183" s="1353">
        <f t="shared" si="557"/>
        <v>1.8917155903457272E-2</v>
      </c>
      <c r="CO183" s="1353">
        <f t="shared" si="557"/>
        <v>1.8917155903457276E-2</v>
      </c>
      <c r="CP183" s="1353">
        <f t="shared" si="557"/>
        <v>5.0445749075886066E-2</v>
      </c>
      <c r="CQ183" s="1353" t="str">
        <f t="shared" si="557"/>
        <v/>
      </c>
      <c r="CR183" s="1353" t="str">
        <f t="shared" si="557"/>
        <v/>
      </c>
      <c r="CS183" s="1352" t="str">
        <f t="shared" si="557"/>
        <v/>
      </c>
      <c r="CT183" s="1355" t="str">
        <f t="shared" si="557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 t="str">
        <f t="shared" si="478"/>
        <v/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1.8917155903457272E-2</v>
      </c>
      <c r="DF183" s="537">
        <f t="shared" si="485"/>
        <v>1.8917155903457276E-2</v>
      </c>
      <c r="DG183" s="537">
        <f t="shared" si="486"/>
        <v>5.0445749075886066E-2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6" t="str">
        <f t="shared" si="457"/>
        <v/>
      </c>
      <c r="CE184" s="1347" t="str">
        <f t="shared" si="458"/>
        <v/>
      </c>
      <c r="CF184" s="1348" t="str">
        <f t="shared" si="459"/>
        <v/>
      </c>
      <c r="CG184" s="1348" t="str">
        <f t="shared" si="460"/>
        <v/>
      </c>
      <c r="CH184" s="1348" t="str">
        <f t="shared" si="461"/>
        <v/>
      </c>
      <c r="CI184" s="1348" t="str">
        <f t="shared" si="462"/>
        <v/>
      </c>
      <c r="CJ184" s="1348" t="str">
        <f t="shared" si="463"/>
        <v/>
      </c>
      <c r="CK184" s="1349" t="str">
        <f t="shared" si="464"/>
        <v/>
      </c>
      <c r="CL184" s="1349" t="str">
        <f t="shared" si="465"/>
        <v/>
      </c>
      <c r="CM184" s="1349" t="str">
        <f t="shared" si="466"/>
        <v/>
      </c>
      <c r="CN184" s="1348" t="str">
        <f t="shared" si="467"/>
        <v/>
      </c>
      <c r="CO184" s="1348" t="str">
        <f t="shared" si="468"/>
        <v/>
      </c>
      <c r="CP184" s="1348" t="str">
        <f t="shared" si="469"/>
        <v/>
      </c>
      <c r="CQ184" s="1348" t="str">
        <f t="shared" si="470"/>
        <v/>
      </c>
      <c r="CR184" s="1348" t="str">
        <f t="shared" si="471"/>
        <v/>
      </c>
      <c r="CS184" s="1347" t="str">
        <f t="shared" si="472"/>
        <v/>
      </c>
      <c r="CT184" s="1350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6" t="str">
        <f t="shared" si="457"/>
        <v/>
      </c>
      <c r="CE185" s="1347" t="str">
        <f t="shared" si="458"/>
        <v/>
      </c>
      <c r="CF185" s="1348" t="str">
        <f t="shared" si="459"/>
        <v/>
      </c>
      <c r="CG185" s="1348" t="str">
        <f t="shared" si="460"/>
        <v/>
      </c>
      <c r="CH185" s="1348" t="str">
        <f t="shared" si="461"/>
        <v/>
      </c>
      <c r="CI185" s="1348" t="str">
        <f t="shared" si="462"/>
        <v/>
      </c>
      <c r="CJ185" s="1348" t="str">
        <f t="shared" si="463"/>
        <v/>
      </c>
      <c r="CK185" s="1349" t="str">
        <f t="shared" si="464"/>
        <v/>
      </c>
      <c r="CL185" s="1349" t="str">
        <f t="shared" si="465"/>
        <v/>
      </c>
      <c r="CM185" s="1349" t="str">
        <f t="shared" si="466"/>
        <v/>
      </c>
      <c r="CN185" s="1348" t="str">
        <f t="shared" si="467"/>
        <v/>
      </c>
      <c r="CO185" s="1348" t="str">
        <f t="shared" si="468"/>
        <v/>
      </c>
      <c r="CP185" s="1348" t="str">
        <f t="shared" si="469"/>
        <v/>
      </c>
      <c r="CQ185" s="1348" t="str">
        <f t="shared" si="470"/>
        <v/>
      </c>
      <c r="CR185" s="1348" t="str">
        <f t="shared" si="471"/>
        <v/>
      </c>
      <c r="CS185" s="1347" t="str">
        <f t="shared" si="472"/>
        <v/>
      </c>
      <c r="CT185" s="1350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8">IF(B184="","",B184*B185)</f>
        <v/>
      </c>
      <c r="C186" s="606" t="str">
        <f t="shared" si="558"/>
        <v/>
      </c>
      <c r="D186" s="606" t="str">
        <f t="shared" si="558"/>
        <v/>
      </c>
      <c r="E186" s="606" t="str">
        <f t="shared" si="558"/>
        <v/>
      </c>
      <c r="F186" s="606" t="str">
        <f t="shared" si="558"/>
        <v/>
      </c>
      <c r="G186" s="606" t="str">
        <f t="shared" si="558"/>
        <v/>
      </c>
      <c r="H186" s="606" t="str">
        <f t="shared" si="558"/>
        <v/>
      </c>
      <c r="I186" s="606" t="str">
        <f t="shared" si="558"/>
        <v/>
      </c>
      <c r="J186" s="606" t="str">
        <f t="shared" si="558"/>
        <v/>
      </c>
      <c r="K186" s="606" t="str">
        <f t="shared" si="558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9">IF(T184="","",T184*T185)</f>
        <v/>
      </c>
      <c r="U186" s="606" t="str">
        <f t="shared" si="559"/>
        <v/>
      </c>
      <c r="V186" s="606" t="str">
        <f t="shared" si="559"/>
        <v/>
      </c>
      <c r="W186" s="606" t="str">
        <f t="shared" si="559"/>
        <v/>
      </c>
      <c r="X186" s="606" t="str">
        <f t="shared" si="559"/>
        <v/>
      </c>
      <c r="Y186" s="606" t="str">
        <f t="shared" si="559"/>
        <v/>
      </c>
      <c r="Z186" s="606" t="str">
        <f t="shared" si="559"/>
        <v/>
      </c>
      <c r="AA186" s="606" t="str">
        <f t="shared" si="559"/>
        <v/>
      </c>
      <c r="AB186" s="606" t="str">
        <f t="shared" si="559"/>
        <v/>
      </c>
      <c r="AC186" s="606" t="str">
        <f t="shared" si="559"/>
        <v/>
      </c>
      <c r="AD186" s="606" t="str">
        <f t="shared" si="559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0">IF(AL184="","",AL184*AL185)</f>
        <v/>
      </c>
      <c r="AM186" s="606" t="str">
        <f t="shared" si="560"/>
        <v/>
      </c>
      <c r="AN186" s="606" t="str">
        <f t="shared" si="560"/>
        <v/>
      </c>
      <c r="AO186" s="606" t="str">
        <f t="shared" si="560"/>
        <v/>
      </c>
      <c r="AP186" s="606" t="str">
        <f t="shared" si="560"/>
        <v/>
      </c>
      <c r="AQ186" s="606" t="str">
        <f t="shared" si="560"/>
        <v/>
      </c>
      <c r="AR186" s="606" t="str">
        <f t="shared" si="560"/>
        <v/>
      </c>
      <c r="AS186" s="606" t="str">
        <f t="shared" si="560"/>
        <v/>
      </c>
      <c r="AT186" s="606" t="str">
        <f t="shared" si="560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1">IF(BG184="","",BG184*BG185)</f>
        <v/>
      </c>
      <c r="BH186" s="606" t="str">
        <f t="shared" si="561"/>
        <v/>
      </c>
      <c r="BI186" s="606" t="str">
        <f t="shared" si="561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2">IF(BO184="","",BO184*BO185)</f>
        <v/>
      </c>
      <c r="BP186" s="606" t="str">
        <f t="shared" si="562"/>
        <v/>
      </c>
      <c r="BQ186" s="606" t="str">
        <f t="shared" si="562"/>
        <v/>
      </c>
      <c r="BR186" s="606" t="str">
        <f t="shared" si="562"/>
        <v/>
      </c>
      <c r="BS186" s="606" t="str">
        <f t="shared" si="562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6" t="str">
        <f t="shared" si="457"/>
        <v/>
      </c>
      <c r="CE186" s="1347" t="str">
        <f t="shared" si="458"/>
        <v/>
      </c>
      <c r="CF186" s="1348" t="str">
        <f t="shared" si="459"/>
        <v/>
      </c>
      <c r="CG186" s="1348" t="str">
        <f t="shared" si="460"/>
        <v/>
      </c>
      <c r="CH186" s="1348" t="str">
        <f t="shared" si="461"/>
        <v/>
      </c>
      <c r="CI186" s="1348" t="str">
        <f t="shared" si="462"/>
        <v/>
      </c>
      <c r="CJ186" s="1348" t="str">
        <f t="shared" si="463"/>
        <v/>
      </c>
      <c r="CK186" s="1349" t="str">
        <f t="shared" si="464"/>
        <v/>
      </c>
      <c r="CL186" s="1349" t="str">
        <f t="shared" si="465"/>
        <v/>
      </c>
      <c r="CM186" s="1349" t="str">
        <f t="shared" si="466"/>
        <v/>
      </c>
      <c r="CN186" s="1348" t="str">
        <f t="shared" si="467"/>
        <v/>
      </c>
      <c r="CO186" s="1348" t="str">
        <f t="shared" si="468"/>
        <v/>
      </c>
      <c r="CP186" s="1348" t="str">
        <f t="shared" si="469"/>
        <v/>
      </c>
      <c r="CQ186" s="1348" t="str">
        <f t="shared" si="470"/>
        <v/>
      </c>
      <c r="CR186" s="1348" t="str">
        <f t="shared" si="471"/>
        <v/>
      </c>
      <c r="CS186" s="1347" t="str">
        <f t="shared" si="472"/>
        <v/>
      </c>
      <c r="CT186" s="1350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6" t="str">
        <f t="shared" si="457"/>
        <v/>
      </c>
      <c r="CE187" s="1347" t="str">
        <f t="shared" si="458"/>
        <v/>
      </c>
      <c r="CF187" s="1348" t="str">
        <f t="shared" si="459"/>
        <v/>
      </c>
      <c r="CG187" s="1348" t="str">
        <f t="shared" si="460"/>
        <v/>
      </c>
      <c r="CH187" s="1348" t="str">
        <f t="shared" si="461"/>
        <v/>
      </c>
      <c r="CI187" s="1348" t="str">
        <f t="shared" si="462"/>
        <v/>
      </c>
      <c r="CJ187" s="1348" t="str">
        <f t="shared" si="463"/>
        <v/>
      </c>
      <c r="CK187" s="1349" t="str">
        <f t="shared" si="464"/>
        <v/>
      </c>
      <c r="CL187" s="1349" t="str">
        <f t="shared" si="465"/>
        <v/>
      </c>
      <c r="CM187" s="1349" t="str">
        <f t="shared" si="466"/>
        <v/>
      </c>
      <c r="CN187" s="1348" t="str">
        <f t="shared" si="467"/>
        <v/>
      </c>
      <c r="CO187" s="1348" t="str">
        <f t="shared" si="468"/>
        <v/>
      </c>
      <c r="CP187" s="1348" t="str">
        <f t="shared" si="469"/>
        <v/>
      </c>
      <c r="CQ187" s="1348" t="str">
        <f t="shared" si="470"/>
        <v/>
      </c>
      <c r="CR187" s="1348" t="str">
        <f t="shared" si="471"/>
        <v/>
      </c>
      <c r="CS187" s="1347" t="str">
        <f t="shared" si="472"/>
        <v/>
      </c>
      <c r="CT187" s="1350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>
        <f t="shared" si="482"/>
        <v>100</v>
      </c>
      <c r="DD187" s="550">
        <f t="shared" si="483"/>
        <v>200</v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6" t="str">
        <f t="shared" si="457"/>
        <v/>
      </c>
      <c r="CE188" s="1347" t="str">
        <f t="shared" si="458"/>
        <v/>
      </c>
      <c r="CF188" s="1348" t="str">
        <f t="shared" si="459"/>
        <v/>
      </c>
      <c r="CG188" s="1348" t="str">
        <f t="shared" si="460"/>
        <v/>
      </c>
      <c r="CH188" s="1348" t="str">
        <f t="shared" si="461"/>
        <v/>
      </c>
      <c r="CI188" s="1348" t="str">
        <f t="shared" si="462"/>
        <v/>
      </c>
      <c r="CJ188" s="1348" t="str">
        <f t="shared" si="463"/>
        <v/>
      </c>
      <c r="CK188" s="1349" t="str">
        <f t="shared" si="464"/>
        <v/>
      </c>
      <c r="CL188" s="1349" t="str">
        <f t="shared" si="465"/>
        <v/>
      </c>
      <c r="CM188" s="1349" t="str">
        <f t="shared" si="466"/>
        <v/>
      </c>
      <c r="CN188" s="1348" t="str">
        <f t="shared" si="467"/>
        <v/>
      </c>
      <c r="CO188" s="1348" t="str">
        <f t="shared" si="468"/>
        <v/>
      </c>
      <c r="CP188" s="1348" t="str">
        <f t="shared" si="469"/>
        <v/>
      </c>
      <c r="CQ188" s="1348" t="str">
        <f t="shared" si="470"/>
        <v/>
      </c>
      <c r="CR188" s="1348" t="str">
        <f t="shared" si="471"/>
        <v/>
      </c>
      <c r="CS188" s="1347" t="str">
        <f t="shared" si="472"/>
        <v/>
      </c>
      <c r="CT188" s="1350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>
        <f t="shared" si="482"/>
        <v>15</v>
      </c>
      <c r="DD188" s="550">
        <f t="shared" si="483"/>
        <v>15</v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3">IF(B187="","",B187*B188)</f>
        <v/>
      </c>
      <c r="C189" s="606" t="str">
        <f t="shared" si="563"/>
        <v/>
      </c>
      <c r="D189" s="606" t="str">
        <f t="shared" si="563"/>
        <v/>
      </c>
      <c r="E189" s="606" t="str">
        <f t="shared" si="563"/>
        <v/>
      </c>
      <c r="F189" s="606" t="str">
        <f t="shared" si="563"/>
        <v/>
      </c>
      <c r="G189" s="606" t="str">
        <f t="shared" si="563"/>
        <v/>
      </c>
      <c r="H189" s="606" t="str">
        <f t="shared" si="563"/>
        <v/>
      </c>
      <c r="I189" s="606" t="str">
        <f t="shared" si="563"/>
        <v/>
      </c>
      <c r="J189" s="606" t="str">
        <f t="shared" si="563"/>
        <v/>
      </c>
      <c r="K189" s="606" t="str">
        <f t="shared" si="563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4">IF(T187="","",T187*T188)</f>
        <v/>
      </c>
      <c r="U189" s="606" t="str">
        <f t="shared" si="564"/>
        <v/>
      </c>
      <c r="V189" s="606" t="str">
        <f t="shared" si="564"/>
        <v/>
      </c>
      <c r="W189" s="606" t="str">
        <f t="shared" si="564"/>
        <v/>
      </c>
      <c r="X189" s="606" t="str">
        <f t="shared" si="564"/>
        <v/>
      </c>
      <c r="Y189" s="606" t="str">
        <f t="shared" si="564"/>
        <v/>
      </c>
      <c r="Z189" s="606" t="str">
        <f t="shared" si="564"/>
        <v/>
      </c>
      <c r="AA189" s="606" t="str">
        <f t="shared" si="564"/>
        <v/>
      </c>
      <c r="AB189" s="606" t="str">
        <f t="shared" si="564"/>
        <v/>
      </c>
      <c r="AC189" s="606" t="str">
        <f t="shared" si="564"/>
        <v/>
      </c>
      <c r="AD189" s="606" t="str">
        <f t="shared" si="564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5">IF(AL187="","",AL187*AL188)</f>
        <v/>
      </c>
      <c r="AM189" s="606" t="str">
        <f t="shared" si="565"/>
        <v/>
      </c>
      <c r="AN189" s="606" t="str">
        <f t="shared" si="565"/>
        <v/>
      </c>
      <c r="AO189" s="606" t="str">
        <f t="shared" si="565"/>
        <v/>
      </c>
      <c r="AP189" s="606" t="str">
        <f t="shared" si="565"/>
        <v/>
      </c>
      <c r="AQ189" s="606" t="str">
        <f t="shared" si="565"/>
        <v/>
      </c>
      <c r="AR189" s="606" t="str">
        <f t="shared" si="565"/>
        <v/>
      </c>
      <c r="AS189" s="606" t="str">
        <f t="shared" si="565"/>
        <v/>
      </c>
      <c r="AT189" s="606" t="str">
        <f t="shared" si="565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6">IF(BG187="","",BG187*BG188)</f>
        <v/>
      </c>
      <c r="BH189" s="606" t="str">
        <f t="shared" si="566"/>
        <v/>
      </c>
      <c r="BI189" s="606" t="str">
        <f t="shared" si="566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7">IF(BO187="","",BO187*BO188)</f>
        <v/>
      </c>
      <c r="BP189" s="606" t="str">
        <f t="shared" si="567"/>
        <v/>
      </c>
      <c r="BQ189" s="606" t="str">
        <f t="shared" si="567"/>
        <v/>
      </c>
      <c r="BR189" s="606" t="str">
        <f t="shared" si="567"/>
        <v/>
      </c>
      <c r="BS189" s="606" t="str">
        <f t="shared" si="567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6" t="str">
        <f t="shared" si="457"/>
        <v/>
      </c>
      <c r="CE189" s="1347" t="str">
        <f t="shared" si="458"/>
        <v/>
      </c>
      <c r="CF189" s="1348" t="str">
        <f t="shared" si="459"/>
        <v/>
      </c>
      <c r="CG189" s="1348" t="str">
        <f t="shared" si="460"/>
        <v/>
      </c>
      <c r="CH189" s="1348" t="str">
        <f t="shared" si="461"/>
        <v/>
      </c>
      <c r="CI189" s="1348" t="str">
        <f t="shared" si="462"/>
        <v/>
      </c>
      <c r="CJ189" s="1348" t="str">
        <f t="shared" si="463"/>
        <v/>
      </c>
      <c r="CK189" s="1349" t="str">
        <f t="shared" si="464"/>
        <v/>
      </c>
      <c r="CL189" s="1349" t="str">
        <f t="shared" si="465"/>
        <v/>
      </c>
      <c r="CM189" s="1349" t="str">
        <f t="shared" si="466"/>
        <v/>
      </c>
      <c r="CN189" s="1348" t="str">
        <f t="shared" si="467"/>
        <v/>
      </c>
      <c r="CO189" s="1348" t="str">
        <f t="shared" si="468"/>
        <v/>
      </c>
      <c r="CP189" s="1348" t="str">
        <f t="shared" si="469"/>
        <v/>
      </c>
      <c r="CQ189" s="1348" t="str">
        <f t="shared" si="470"/>
        <v/>
      </c>
      <c r="CR189" s="1348" t="str">
        <f t="shared" si="471"/>
        <v/>
      </c>
      <c r="CS189" s="1347" t="str">
        <f t="shared" si="472"/>
        <v/>
      </c>
      <c r="CT189" s="1350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>
        <f t="shared" si="482"/>
        <v>1500</v>
      </c>
      <c r="DD189" s="550">
        <f t="shared" si="483"/>
        <v>3000</v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46" t="str">
        <f t="shared" ref="CD190:CS199" si="56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68"/>
        <v/>
      </c>
      <c r="CF190" s="1348" t="str">
        <f t="shared" si="568"/>
        <v/>
      </c>
      <c r="CG190" s="1348" t="str">
        <f t="shared" si="568"/>
        <v/>
      </c>
      <c r="CH190" s="1348" t="str">
        <f t="shared" si="568"/>
        <v/>
      </c>
      <c r="CI190" s="1348" t="str">
        <f t="shared" si="568"/>
        <v/>
      </c>
      <c r="CJ190" s="1348" t="str">
        <f t="shared" si="568"/>
        <v/>
      </c>
      <c r="CK190" s="1349" t="str">
        <f t="shared" si="568"/>
        <v/>
      </c>
      <c r="CL190" s="1349" t="str">
        <f t="shared" si="568"/>
        <v/>
      </c>
      <c r="CM190" s="1349" t="str">
        <f t="shared" si="568"/>
        <v/>
      </c>
      <c r="CN190" s="1348" t="str">
        <f t="shared" si="568"/>
        <v/>
      </c>
      <c r="CO190" s="1348" t="str">
        <f t="shared" si="568"/>
        <v/>
      </c>
      <c r="CP190" s="1348" t="str">
        <f t="shared" si="568"/>
        <v/>
      </c>
      <c r="CQ190" s="1348" t="str">
        <f t="shared" si="568"/>
        <v/>
      </c>
      <c r="CR190" s="1348" t="str">
        <f t="shared" si="568"/>
        <v/>
      </c>
      <c r="CS190" s="1347" t="str">
        <f t="shared" si="568"/>
        <v/>
      </c>
      <c r="CT190" s="1350" t="str">
        <f t="shared" ref="CT190:CT199" si="56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74"/>
        <v/>
      </c>
      <c r="CV190" s="548" t="str">
        <f t="shared" si="475"/>
        <v/>
      </c>
      <c r="CW190" s="549" t="str">
        <f t="shared" si="476"/>
        <v/>
      </c>
      <c r="CX190" s="549" t="str">
        <f t="shared" si="477"/>
        <v/>
      </c>
      <c r="CY190" s="549" t="str">
        <f t="shared" si="478"/>
        <v/>
      </c>
      <c r="CZ190" s="549" t="str">
        <f t="shared" si="479"/>
        <v/>
      </c>
      <c r="DA190" s="549" t="str">
        <f t="shared" si="480"/>
        <v/>
      </c>
      <c r="DB190" s="550" t="str">
        <f t="shared" si="481"/>
        <v/>
      </c>
      <c r="DC190" s="550" t="str">
        <f t="shared" si="482"/>
        <v/>
      </c>
      <c r="DD190" s="550" t="str">
        <f t="shared" si="483"/>
        <v/>
      </c>
      <c r="DE190" s="549" t="str">
        <f t="shared" si="484"/>
        <v/>
      </c>
      <c r="DF190" s="549" t="str">
        <f t="shared" si="485"/>
        <v/>
      </c>
      <c r="DG190" s="549" t="str">
        <f t="shared" si="486"/>
        <v/>
      </c>
      <c r="DH190" s="549" t="str">
        <f t="shared" si="487"/>
        <v/>
      </c>
      <c r="DI190" s="549" t="str">
        <f t="shared" si="488"/>
        <v/>
      </c>
      <c r="DJ190" s="548" t="str">
        <f t="shared" si="489"/>
        <v/>
      </c>
      <c r="DK190" s="547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6" t="str">
        <f t="shared" si="568"/>
        <v/>
      </c>
      <c r="CE191" s="1347" t="str">
        <f t="shared" si="568"/>
        <v/>
      </c>
      <c r="CF191" s="1348" t="str">
        <f t="shared" si="568"/>
        <v/>
      </c>
      <c r="CG191" s="1348" t="str">
        <f t="shared" si="568"/>
        <v/>
      </c>
      <c r="CH191" s="1348" t="str">
        <f t="shared" si="568"/>
        <v/>
      </c>
      <c r="CI191" s="1348" t="str">
        <f t="shared" si="568"/>
        <v/>
      </c>
      <c r="CJ191" s="1348" t="str">
        <f t="shared" si="568"/>
        <v/>
      </c>
      <c r="CK191" s="1349" t="str">
        <f t="shared" si="568"/>
        <v/>
      </c>
      <c r="CL191" s="1349" t="str">
        <f t="shared" si="568"/>
        <v/>
      </c>
      <c r="CM191" s="1349" t="str">
        <f t="shared" si="568"/>
        <v/>
      </c>
      <c r="CN191" s="1348" t="str">
        <f t="shared" si="568"/>
        <v/>
      </c>
      <c r="CO191" s="1348" t="str">
        <f t="shared" si="568"/>
        <v/>
      </c>
      <c r="CP191" s="1348" t="str">
        <f t="shared" si="568"/>
        <v/>
      </c>
      <c r="CQ191" s="1348" t="str">
        <f t="shared" si="568"/>
        <v/>
      </c>
      <c r="CR191" s="1348" t="str">
        <f t="shared" si="568"/>
        <v/>
      </c>
      <c r="CS191" s="1347" t="str">
        <f t="shared" si="568"/>
        <v/>
      </c>
      <c r="CT191" s="1350" t="str">
        <f t="shared" si="569"/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6" t="str">
        <f t="shared" si="568"/>
        <v/>
      </c>
      <c r="CE192" s="1347" t="str">
        <f t="shared" si="568"/>
        <v/>
      </c>
      <c r="CF192" s="1348" t="str">
        <f t="shared" si="568"/>
        <v/>
      </c>
      <c r="CG192" s="1348" t="str">
        <f t="shared" si="568"/>
        <v/>
      </c>
      <c r="CH192" s="1348" t="str">
        <f t="shared" si="568"/>
        <v/>
      </c>
      <c r="CI192" s="1348" t="str">
        <f t="shared" si="568"/>
        <v/>
      </c>
      <c r="CJ192" s="1348" t="str">
        <f t="shared" si="568"/>
        <v/>
      </c>
      <c r="CK192" s="1349" t="str">
        <f t="shared" si="568"/>
        <v/>
      </c>
      <c r="CL192" s="1349" t="str">
        <f t="shared" si="568"/>
        <v/>
      </c>
      <c r="CM192" s="1349" t="str">
        <f t="shared" si="568"/>
        <v/>
      </c>
      <c r="CN192" s="1348" t="str">
        <f t="shared" si="568"/>
        <v/>
      </c>
      <c r="CO192" s="1348" t="str">
        <f t="shared" si="568"/>
        <v/>
      </c>
      <c r="CP192" s="1348" t="str">
        <f t="shared" si="568"/>
        <v/>
      </c>
      <c r="CQ192" s="1348" t="str">
        <f t="shared" si="568"/>
        <v/>
      </c>
      <c r="CR192" s="1348" t="str">
        <f t="shared" si="568"/>
        <v/>
      </c>
      <c r="CS192" s="1347" t="str">
        <f t="shared" si="568"/>
        <v/>
      </c>
      <c r="CT192" s="1350" t="str">
        <f t="shared" si="569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70">IF(B190="","",B190*(B192-B191))</f>
        <v/>
      </c>
      <c r="C193" s="606" t="str">
        <f t="shared" si="570"/>
        <v/>
      </c>
      <c r="D193" s="606" t="str">
        <f t="shared" si="570"/>
        <v/>
      </c>
      <c r="E193" s="606" t="str">
        <f t="shared" si="570"/>
        <v/>
      </c>
      <c r="F193" s="606" t="str">
        <f t="shared" si="570"/>
        <v/>
      </c>
      <c r="G193" s="606" t="str">
        <f t="shared" si="570"/>
        <v/>
      </c>
      <c r="H193" s="606" t="str">
        <f t="shared" si="570"/>
        <v/>
      </c>
      <c r="I193" s="606" t="str">
        <f t="shared" si="570"/>
        <v/>
      </c>
      <c r="J193" s="606" t="str">
        <f t="shared" si="570"/>
        <v/>
      </c>
      <c r="K193" s="606" t="str">
        <f t="shared" si="570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71">IF(T190="","",T190*(T192-T191))</f>
        <v/>
      </c>
      <c r="U193" s="606" t="str">
        <f t="shared" si="571"/>
        <v/>
      </c>
      <c r="V193" s="606" t="str">
        <f t="shared" si="571"/>
        <v/>
      </c>
      <c r="W193" s="606" t="str">
        <f t="shared" si="571"/>
        <v/>
      </c>
      <c r="X193" s="606" t="str">
        <f t="shared" si="571"/>
        <v/>
      </c>
      <c r="Y193" s="606" t="str">
        <f t="shared" si="571"/>
        <v/>
      </c>
      <c r="Z193" s="606" t="str">
        <f t="shared" si="571"/>
        <v/>
      </c>
      <c r="AA193" s="606" t="str">
        <f t="shared" si="571"/>
        <v/>
      </c>
      <c r="AB193" s="606" t="str">
        <f t="shared" si="571"/>
        <v/>
      </c>
      <c r="AC193" s="606" t="str">
        <f t="shared" si="571"/>
        <v/>
      </c>
      <c r="AD193" s="606" t="str">
        <f t="shared" si="571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72">IF(AL190="","",AL190*(AL192-AL191))</f>
        <v/>
      </c>
      <c r="AM193" s="606" t="str">
        <f t="shared" si="572"/>
        <v/>
      </c>
      <c r="AN193" s="606" t="str">
        <f t="shared" si="572"/>
        <v/>
      </c>
      <c r="AO193" s="606" t="str">
        <f t="shared" si="572"/>
        <v/>
      </c>
      <c r="AP193" s="606" t="str">
        <f t="shared" si="572"/>
        <v/>
      </c>
      <c r="AQ193" s="606" t="str">
        <f t="shared" si="572"/>
        <v/>
      </c>
      <c r="AR193" s="606" t="str">
        <f t="shared" si="572"/>
        <v/>
      </c>
      <c r="AS193" s="606" t="str">
        <f t="shared" si="572"/>
        <v/>
      </c>
      <c r="AT193" s="606" t="str">
        <f t="shared" si="572"/>
        <v/>
      </c>
      <c r="AU193" s="606" t="str">
        <f t="shared" si="572"/>
        <v/>
      </c>
      <c r="AV193" s="606" t="str">
        <f t="shared" si="572"/>
        <v/>
      </c>
      <c r="AW193" s="606" t="str">
        <f t="shared" si="572"/>
        <v/>
      </c>
      <c r="AX193" s="606" t="str">
        <f t="shared" si="572"/>
        <v/>
      </c>
      <c r="AY193" s="606" t="str">
        <f t="shared" si="572"/>
        <v/>
      </c>
      <c r="AZ193" s="606" t="str">
        <f t="shared" si="572"/>
        <v/>
      </c>
      <c r="BA193" s="606" t="str">
        <f t="shared" si="572"/>
        <v/>
      </c>
      <c r="BB193" s="606" t="str">
        <f t="shared" si="572"/>
        <v/>
      </c>
      <c r="BC193" s="620"/>
      <c r="BD193" s="606" t="str">
        <f t="shared" ref="BD193:BT193" si="573">IF(BD190="","",BD190*(BD192-BD191))</f>
        <v/>
      </c>
      <c r="BE193" s="606" t="str">
        <f t="shared" si="573"/>
        <v/>
      </c>
      <c r="BF193" s="606" t="str">
        <f t="shared" si="573"/>
        <v/>
      </c>
      <c r="BG193" s="606" t="str">
        <f t="shared" si="573"/>
        <v/>
      </c>
      <c r="BH193" s="606" t="str">
        <f t="shared" si="573"/>
        <v/>
      </c>
      <c r="BI193" s="606" t="str">
        <f t="shared" si="573"/>
        <v/>
      </c>
      <c r="BJ193" s="606" t="str">
        <f t="shared" si="573"/>
        <v/>
      </c>
      <c r="BK193" s="606" t="str">
        <f t="shared" si="573"/>
        <v/>
      </c>
      <c r="BL193" s="606" t="str">
        <f t="shared" si="573"/>
        <v/>
      </c>
      <c r="BM193" s="606" t="str">
        <f t="shared" si="573"/>
        <v/>
      </c>
      <c r="BN193" s="606" t="str">
        <f t="shared" si="573"/>
        <v/>
      </c>
      <c r="BO193" s="606" t="str">
        <f t="shared" si="573"/>
        <v/>
      </c>
      <c r="BP193" s="606" t="str">
        <f t="shared" si="573"/>
        <v/>
      </c>
      <c r="BQ193" s="606" t="str">
        <f t="shared" si="573"/>
        <v/>
      </c>
      <c r="BR193" s="606" t="str">
        <f t="shared" si="573"/>
        <v/>
      </c>
      <c r="BS193" s="606" t="str">
        <f t="shared" si="573"/>
        <v/>
      </c>
      <c r="BT193" s="606" t="str">
        <f t="shared" si="573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6" t="str">
        <f t="shared" si="568"/>
        <v/>
      </c>
      <c r="CE193" s="1347" t="str">
        <f t="shared" si="568"/>
        <v/>
      </c>
      <c r="CF193" s="1348" t="str">
        <f t="shared" si="568"/>
        <v/>
      </c>
      <c r="CG193" s="1348" t="str">
        <f t="shared" si="568"/>
        <v/>
      </c>
      <c r="CH193" s="1348" t="str">
        <f t="shared" si="568"/>
        <v/>
      </c>
      <c r="CI193" s="1348" t="str">
        <f t="shared" si="568"/>
        <v/>
      </c>
      <c r="CJ193" s="1348" t="str">
        <f t="shared" si="568"/>
        <v/>
      </c>
      <c r="CK193" s="1349" t="str">
        <f t="shared" si="568"/>
        <v/>
      </c>
      <c r="CL193" s="1349" t="str">
        <f t="shared" si="568"/>
        <v/>
      </c>
      <c r="CM193" s="1349" t="str">
        <f t="shared" si="568"/>
        <v/>
      </c>
      <c r="CN193" s="1348" t="str">
        <f t="shared" si="568"/>
        <v/>
      </c>
      <c r="CO193" s="1348" t="str">
        <f t="shared" si="568"/>
        <v/>
      </c>
      <c r="CP193" s="1348" t="str">
        <f t="shared" si="568"/>
        <v/>
      </c>
      <c r="CQ193" s="1348" t="str">
        <f t="shared" si="568"/>
        <v/>
      </c>
      <c r="CR193" s="1348" t="str">
        <f t="shared" si="568"/>
        <v/>
      </c>
      <c r="CS193" s="1347" t="str">
        <f t="shared" si="568"/>
        <v/>
      </c>
      <c r="CT193" s="1350" t="str">
        <f t="shared" si="569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6" t="str">
        <f t="shared" si="568"/>
        <v/>
      </c>
      <c r="CE194" s="1347" t="str">
        <f t="shared" si="568"/>
        <v/>
      </c>
      <c r="CF194" s="1348" t="str">
        <f t="shared" si="568"/>
        <v/>
      </c>
      <c r="CG194" s="1348" t="str">
        <f t="shared" si="568"/>
        <v/>
      </c>
      <c r="CH194" s="1348" t="str">
        <f t="shared" si="568"/>
        <v/>
      </c>
      <c r="CI194" s="1348" t="str">
        <f t="shared" si="568"/>
        <v/>
      </c>
      <c r="CJ194" s="1348" t="str">
        <f t="shared" si="568"/>
        <v/>
      </c>
      <c r="CK194" s="1349" t="str">
        <f t="shared" si="568"/>
        <v/>
      </c>
      <c r="CL194" s="1349" t="str">
        <f t="shared" si="568"/>
        <v/>
      </c>
      <c r="CM194" s="1349" t="str">
        <f t="shared" si="568"/>
        <v/>
      </c>
      <c r="CN194" s="1348" t="str">
        <f t="shared" si="568"/>
        <v/>
      </c>
      <c r="CO194" s="1348" t="str">
        <f t="shared" si="568"/>
        <v/>
      </c>
      <c r="CP194" s="1348" t="str">
        <f t="shared" si="568"/>
        <v/>
      </c>
      <c r="CQ194" s="1348" t="str">
        <f t="shared" si="568"/>
        <v/>
      </c>
      <c r="CR194" s="1348" t="str">
        <f t="shared" si="568"/>
        <v/>
      </c>
      <c r="CS194" s="1347" t="str">
        <f t="shared" si="568"/>
        <v/>
      </c>
      <c r="CT194" s="1350" t="str">
        <f t="shared" si="569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6" t="str">
        <f t="shared" si="568"/>
        <v/>
      </c>
      <c r="CE195" s="1347" t="str">
        <f t="shared" si="568"/>
        <v/>
      </c>
      <c r="CF195" s="1348" t="str">
        <f t="shared" si="568"/>
        <v/>
      </c>
      <c r="CG195" s="1348" t="str">
        <f t="shared" si="568"/>
        <v/>
      </c>
      <c r="CH195" s="1348" t="str">
        <f t="shared" si="568"/>
        <v/>
      </c>
      <c r="CI195" s="1348" t="str">
        <f t="shared" si="568"/>
        <v/>
      </c>
      <c r="CJ195" s="1348" t="str">
        <f t="shared" si="568"/>
        <v/>
      </c>
      <c r="CK195" s="1349" t="str">
        <f t="shared" si="568"/>
        <v/>
      </c>
      <c r="CL195" s="1349" t="str">
        <f t="shared" si="568"/>
        <v/>
      </c>
      <c r="CM195" s="1349" t="str">
        <f t="shared" si="568"/>
        <v/>
      </c>
      <c r="CN195" s="1348" t="str">
        <f t="shared" si="568"/>
        <v/>
      </c>
      <c r="CO195" s="1348" t="str">
        <f t="shared" si="568"/>
        <v/>
      </c>
      <c r="CP195" s="1348" t="str">
        <f t="shared" si="568"/>
        <v/>
      </c>
      <c r="CQ195" s="1348" t="str">
        <f t="shared" si="568"/>
        <v/>
      </c>
      <c r="CR195" s="1348" t="str">
        <f t="shared" si="568"/>
        <v/>
      </c>
      <c r="CS195" s="1347" t="str">
        <f t="shared" si="568"/>
        <v/>
      </c>
      <c r="CT195" s="1350" t="str">
        <f t="shared" si="569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74">IF(B194="","",B194*B195)</f>
        <v/>
      </c>
      <c r="C196" s="606" t="str">
        <f t="shared" si="574"/>
        <v/>
      </c>
      <c r="D196" s="606" t="str">
        <f t="shared" si="574"/>
        <v/>
      </c>
      <c r="E196" s="606" t="str">
        <f t="shared" si="574"/>
        <v/>
      </c>
      <c r="F196" s="606" t="str">
        <f t="shared" si="574"/>
        <v/>
      </c>
      <c r="G196" s="606" t="str">
        <f t="shared" si="574"/>
        <v/>
      </c>
      <c r="H196" s="606" t="str">
        <f t="shared" si="574"/>
        <v/>
      </c>
      <c r="I196" s="606" t="str">
        <f t="shared" si="574"/>
        <v/>
      </c>
      <c r="J196" s="606" t="str">
        <f t="shared" si="574"/>
        <v/>
      </c>
      <c r="K196" s="606" t="str">
        <f t="shared" si="574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75">IF(T194="","",T194*T195)</f>
        <v/>
      </c>
      <c r="U196" s="606" t="str">
        <f t="shared" si="575"/>
        <v/>
      </c>
      <c r="V196" s="606" t="str">
        <f t="shared" si="575"/>
        <v/>
      </c>
      <c r="W196" s="606" t="str">
        <f t="shared" si="575"/>
        <v/>
      </c>
      <c r="X196" s="606" t="str">
        <f t="shared" si="575"/>
        <v/>
      </c>
      <c r="Y196" s="606" t="str">
        <f t="shared" si="575"/>
        <v/>
      </c>
      <c r="Z196" s="606" t="str">
        <f t="shared" si="575"/>
        <v/>
      </c>
      <c r="AA196" s="606" t="str">
        <f t="shared" si="575"/>
        <v/>
      </c>
      <c r="AB196" s="606" t="str">
        <f t="shared" si="575"/>
        <v/>
      </c>
      <c r="AC196" s="606" t="str">
        <f t="shared" si="575"/>
        <v/>
      </c>
      <c r="AD196" s="606" t="str">
        <f t="shared" si="575"/>
        <v/>
      </c>
      <c r="AE196" s="606" t="str">
        <f t="shared" si="575"/>
        <v/>
      </c>
      <c r="AF196" s="606" t="str">
        <f t="shared" si="575"/>
        <v/>
      </c>
      <c r="AG196" s="606" t="str">
        <f t="shared" si="575"/>
        <v/>
      </c>
      <c r="AH196" s="606" t="str">
        <f t="shared" si="575"/>
        <v/>
      </c>
      <c r="AI196" s="606" t="str">
        <f t="shared" si="575"/>
        <v/>
      </c>
      <c r="AJ196" s="606" t="str">
        <f t="shared" si="575"/>
        <v/>
      </c>
      <c r="AK196" s="648"/>
      <c r="AL196" s="606" t="str">
        <f t="shared" ref="AL196:BB196" si="576">IF(AL194="","",AL194*AL195)</f>
        <v/>
      </c>
      <c r="AM196" s="606" t="str">
        <f t="shared" si="576"/>
        <v/>
      </c>
      <c r="AN196" s="606" t="str">
        <f t="shared" si="576"/>
        <v/>
      </c>
      <c r="AO196" s="606" t="str">
        <f t="shared" si="576"/>
        <v/>
      </c>
      <c r="AP196" s="606" t="str">
        <f t="shared" si="576"/>
        <v/>
      </c>
      <c r="AQ196" s="606" t="str">
        <f t="shared" si="576"/>
        <v/>
      </c>
      <c r="AR196" s="606" t="str">
        <f t="shared" si="576"/>
        <v/>
      </c>
      <c r="AS196" s="606" t="str">
        <f t="shared" si="576"/>
        <v/>
      </c>
      <c r="AT196" s="606" t="str">
        <f t="shared" si="576"/>
        <v/>
      </c>
      <c r="AU196" s="606" t="str">
        <f t="shared" si="576"/>
        <v/>
      </c>
      <c r="AV196" s="606" t="str">
        <f t="shared" si="576"/>
        <v/>
      </c>
      <c r="AW196" s="606" t="str">
        <f t="shared" si="576"/>
        <v/>
      </c>
      <c r="AX196" s="606" t="str">
        <f t="shared" si="576"/>
        <v/>
      </c>
      <c r="AY196" s="606" t="str">
        <f t="shared" si="576"/>
        <v/>
      </c>
      <c r="AZ196" s="606" t="str">
        <f t="shared" si="576"/>
        <v/>
      </c>
      <c r="BA196" s="606" t="str">
        <f t="shared" si="576"/>
        <v/>
      </c>
      <c r="BB196" s="606" t="str">
        <f t="shared" si="576"/>
        <v/>
      </c>
      <c r="BC196" s="648"/>
      <c r="BD196" s="606" t="str">
        <f t="shared" ref="BD196:BT196" si="577">IF(BD194="","",BD194*BD195)</f>
        <v/>
      </c>
      <c r="BE196" s="606" t="str">
        <f t="shared" si="577"/>
        <v/>
      </c>
      <c r="BF196" s="606" t="str">
        <f t="shared" si="577"/>
        <v/>
      </c>
      <c r="BG196" s="606" t="str">
        <f t="shared" si="577"/>
        <v/>
      </c>
      <c r="BH196" s="606" t="str">
        <f t="shared" si="577"/>
        <v/>
      </c>
      <c r="BI196" s="606" t="str">
        <f t="shared" si="577"/>
        <v/>
      </c>
      <c r="BJ196" s="606" t="str">
        <f t="shared" si="577"/>
        <v/>
      </c>
      <c r="BK196" s="606" t="str">
        <f t="shared" si="577"/>
        <v/>
      </c>
      <c r="BL196" s="606" t="str">
        <f t="shared" si="577"/>
        <v/>
      </c>
      <c r="BM196" s="606" t="str">
        <f t="shared" si="577"/>
        <v/>
      </c>
      <c r="BN196" s="606" t="str">
        <f t="shared" si="577"/>
        <v/>
      </c>
      <c r="BO196" s="606" t="str">
        <f t="shared" si="577"/>
        <v/>
      </c>
      <c r="BP196" s="606" t="str">
        <f t="shared" si="577"/>
        <v/>
      </c>
      <c r="BQ196" s="606" t="str">
        <f t="shared" si="577"/>
        <v/>
      </c>
      <c r="BR196" s="606" t="str">
        <f t="shared" si="577"/>
        <v/>
      </c>
      <c r="BS196" s="606" t="str">
        <f t="shared" si="577"/>
        <v/>
      </c>
      <c r="BT196" s="606" t="str">
        <f t="shared" si="577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6" t="str">
        <f t="shared" si="568"/>
        <v/>
      </c>
      <c r="CE196" s="1347" t="str">
        <f t="shared" si="568"/>
        <v/>
      </c>
      <c r="CF196" s="1348" t="str">
        <f t="shared" si="568"/>
        <v/>
      </c>
      <c r="CG196" s="1348" t="str">
        <f t="shared" si="568"/>
        <v/>
      </c>
      <c r="CH196" s="1348" t="str">
        <f t="shared" si="568"/>
        <v/>
      </c>
      <c r="CI196" s="1348" t="str">
        <f t="shared" si="568"/>
        <v/>
      </c>
      <c r="CJ196" s="1348" t="str">
        <f t="shared" si="568"/>
        <v/>
      </c>
      <c r="CK196" s="1349" t="str">
        <f t="shared" si="568"/>
        <v/>
      </c>
      <c r="CL196" s="1349" t="str">
        <f t="shared" si="568"/>
        <v/>
      </c>
      <c r="CM196" s="1349" t="str">
        <f t="shared" si="568"/>
        <v/>
      </c>
      <c r="CN196" s="1348" t="str">
        <f t="shared" si="568"/>
        <v/>
      </c>
      <c r="CO196" s="1348" t="str">
        <f t="shared" si="568"/>
        <v/>
      </c>
      <c r="CP196" s="1348" t="str">
        <f t="shared" si="568"/>
        <v/>
      </c>
      <c r="CQ196" s="1348" t="str">
        <f t="shared" si="568"/>
        <v/>
      </c>
      <c r="CR196" s="1348" t="str">
        <f t="shared" si="568"/>
        <v/>
      </c>
      <c r="CS196" s="1347" t="str">
        <f t="shared" si="568"/>
        <v/>
      </c>
      <c r="CT196" s="1350" t="str">
        <f t="shared" si="569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04"/>
        <v>0</v>
      </c>
      <c r="CA197" s="596">
        <f t="shared" si="505"/>
        <v>0</v>
      </c>
      <c r="CB197" s="596">
        <f t="shared" si="506"/>
        <v>0.2</v>
      </c>
      <c r="CC197" s="596">
        <f t="shared" si="507"/>
        <v>0.13333333333333333</v>
      </c>
      <c r="CD197" s="1346">
        <f t="shared" si="568"/>
        <v>0</v>
      </c>
      <c r="CE197" s="1347">
        <f t="shared" si="568"/>
        <v>0</v>
      </c>
      <c r="CF197" s="1348">
        <f t="shared" si="568"/>
        <v>0</v>
      </c>
      <c r="CG197" s="1348">
        <f t="shared" si="568"/>
        <v>0</v>
      </c>
      <c r="CH197" s="1348">
        <f t="shared" si="568"/>
        <v>0</v>
      </c>
      <c r="CI197" s="1348">
        <f t="shared" si="568"/>
        <v>0</v>
      </c>
      <c r="CJ197" s="1348">
        <f t="shared" si="568"/>
        <v>0</v>
      </c>
      <c r="CK197" s="1349">
        <f t="shared" si="568"/>
        <v>0</v>
      </c>
      <c r="CL197" s="1349">
        <f t="shared" si="568"/>
        <v>0</v>
      </c>
      <c r="CM197" s="1349">
        <f t="shared" si="568"/>
        <v>0</v>
      </c>
      <c r="CN197" s="1348">
        <f t="shared" si="568"/>
        <v>0</v>
      </c>
      <c r="CO197" s="1348">
        <f t="shared" si="568"/>
        <v>0</v>
      </c>
      <c r="CP197" s="1348">
        <f t="shared" si="568"/>
        <v>0</v>
      </c>
      <c r="CQ197" s="1348">
        <f t="shared" si="568"/>
        <v>0</v>
      </c>
      <c r="CR197" s="1348">
        <f t="shared" si="568"/>
        <v>1</v>
      </c>
      <c r="CS197" s="1347">
        <f t="shared" si="568"/>
        <v>1</v>
      </c>
      <c r="CT197" s="1350">
        <f t="shared" si="569"/>
        <v>3</v>
      </c>
      <c r="CU197" s="547">
        <f t="shared" si="474"/>
        <v>0</v>
      </c>
      <c r="CV197" s="548">
        <f t="shared" si="475"/>
        <v>0</v>
      </c>
      <c r="CW197" s="549">
        <f t="shared" si="476"/>
        <v>0</v>
      </c>
      <c r="CX197" s="549">
        <f t="shared" si="477"/>
        <v>0</v>
      </c>
      <c r="CY197" s="549">
        <f t="shared" si="478"/>
        <v>0</v>
      </c>
      <c r="CZ197" s="549">
        <f t="shared" si="479"/>
        <v>0</v>
      </c>
      <c r="DA197" s="549">
        <f t="shared" si="480"/>
        <v>0</v>
      </c>
      <c r="DB197" s="550">
        <f t="shared" si="481"/>
        <v>0</v>
      </c>
      <c r="DC197" s="550">
        <f t="shared" si="482"/>
        <v>0</v>
      </c>
      <c r="DD197" s="550">
        <f t="shared" si="483"/>
        <v>0</v>
      </c>
      <c r="DE197" s="549">
        <f t="shared" si="484"/>
        <v>0</v>
      </c>
      <c r="DF197" s="549">
        <f t="shared" si="485"/>
        <v>0</v>
      </c>
      <c r="DG197" s="549">
        <f t="shared" si="486"/>
        <v>0</v>
      </c>
      <c r="DH197" s="549">
        <f t="shared" si="487"/>
        <v>0</v>
      </c>
      <c r="DI197" s="549">
        <f t="shared" si="488"/>
        <v>1</v>
      </c>
      <c r="DJ197" s="548">
        <f t="shared" si="489"/>
        <v>1</v>
      </c>
      <c r="DK197" s="547">
        <f t="shared" si="490"/>
        <v>3</v>
      </c>
      <c r="DL197" s="654">
        <f t="shared" si="491"/>
        <v>17</v>
      </c>
      <c r="DM197" s="106">
        <f t="shared" si="492"/>
        <v>17</v>
      </c>
      <c r="DN197" s="106">
        <f t="shared" si="493"/>
        <v>17</v>
      </c>
      <c r="DO197" s="106">
        <f t="shared" si="49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04"/>
        <v/>
      </c>
      <c r="CA198" s="596" t="str">
        <f t="shared" si="505"/>
        <v/>
      </c>
      <c r="CB198" s="596">
        <f t="shared" si="506"/>
        <v>0</v>
      </c>
      <c r="CC198" s="596" t="str">
        <f t="shared" si="507"/>
        <v/>
      </c>
      <c r="CD198" s="1346" t="str">
        <f t="shared" si="568"/>
        <v/>
      </c>
      <c r="CE198" s="1347" t="str">
        <f t="shared" si="568"/>
        <v/>
      </c>
      <c r="CF198" s="1348" t="str">
        <f t="shared" si="568"/>
        <v/>
      </c>
      <c r="CG198" s="1348" t="str">
        <f t="shared" si="568"/>
        <v/>
      </c>
      <c r="CH198" s="1348" t="str">
        <f t="shared" si="568"/>
        <v/>
      </c>
      <c r="CI198" s="1348" t="str">
        <f t="shared" si="568"/>
        <v/>
      </c>
      <c r="CJ198" s="1348" t="str">
        <f t="shared" si="568"/>
        <v/>
      </c>
      <c r="CK198" s="1349" t="str">
        <f t="shared" si="568"/>
        <v/>
      </c>
      <c r="CL198" s="1349">
        <f t="shared" si="568"/>
        <v>1500</v>
      </c>
      <c r="CM198" s="1349">
        <f t="shared" si="568"/>
        <v>2185</v>
      </c>
      <c r="CN198" s="1348" t="str">
        <f t="shared" si="568"/>
        <v/>
      </c>
      <c r="CO198" s="1348" t="str">
        <f t="shared" si="568"/>
        <v/>
      </c>
      <c r="CP198" s="1348" t="str">
        <f t="shared" si="568"/>
        <v/>
      </c>
      <c r="CQ198" s="1348" t="str">
        <f t="shared" si="568"/>
        <v/>
      </c>
      <c r="CR198" s="1348" t="str">
        <f t="shared" si="568"/>
        <v/>
      </c>
      <c r="CS198" s="1347" t="str">
        <f t="shared" si="568"/>
        <v/>
      </c>
      <c r="CT198" s="1350" t="str">
        <f t="shared" si="569"/>
        <v/>
      </c>
      <c r="CU198" s="547" t="str">
        <f t="shared" si="474"/>
        <v/>
      </c>
      <c r="CV198" s="548" t="str">
        <f t="shared" si="475"/>
        <v/>
      </c>
      <c r="CW198" s="549" t="str">
        <f t="shared" si="476"/>
        <v/>
      </c>
      <c r="CX198" s="549" t="str">
        <f t="shared" si="477"/>
        <v/>
      </c>
      <c r="CY198" s="549" t="str">
        <f t="shared" si="478"/>
        <v/>
      </c>
      <c r="CZ198" s="549" t="str">
        <f t="shared" si="479"/>
        <v/>
      </c>
      <c r="DA198" s="549" t="str">
        <f t="shared" si="480"/>
        <v/>
      </c>
      <c r="DB198" s="550" t="str">
        <f t="shared" si="481"/>
        <v/>
      </c>
      <c r="DC198" s="550">
        <f t="shared" si="482"/>
        <v>1500</v>
      </c>
      <c r="DD198" s="550">
        <f t="shared" si="483"/>
        <v>2185</v>
      </c>
      <c r="DE198" s="549" t="str">
        <f t="shared" si="484"/>
        <v/>
      </c>
      <c r="DF198" s="549" t="str">
        <f t="shared" si="485"/>
        <v/>
      </c>
      <c r="DG198" s="549" t="str">
        <f t="shared" si="486"/>
        <v/>
      </c>
      <c r="DH198" s="549" t="str">
        <f t="shared" si="487"/>
        <v/>
      </c>
      <c r="DI198" s="549" t="str">
        <f t="shared" si="488"/>
        <v/>
      </c>
      <c r="DJ198" s="548" t="str">
        <f t="shared" si="489"/>
        <v/>
      </c>
      <c r="DK198" s="547" t="str">
        <f t="shared" si="490"/>
        <v/>
      </c>
      <c r="DL198" s="654">
        <f t="shared" si="491"/>
        <v>0</v>
      </c>
      <c r="DM198" s="106">
        <f t="shared" si="492"/>
        <v>0</v>
      </c>
      <c r="DN198" s="106">
        <f t="shared" si="493"/>
        <v>6</v>
      </c>
      <c r="DO198" s="106">
        <f t="shared" si="49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78">IF(B197="","",B197*B198)</f>
        <v>0</v>
      </c>
      <c r="C199" s="606">
        <f t="shared" si="578"/>
        <v>0</v>
      </c>
      <c r="D199" s="606">
        <f t="shared" si="578"/>
        <v>0</v>
      </c>
      <c r="E199" s="606">
        <f t="shared" si="578"/>
        <v>0</v>
      </c>
      <c r="F199" s="606">
        <f t="shared" si="578"/>
        <v>0</v>
      </c>
      <c r="G199" s="606">
        <f t="shared" si="578"/>
        <v>0</v>
      </c>
      <c r="H199" s="606">
        <f t="shared" si="578"/>
        <v>0</v>
      </c>
      <c r="I199" s="606">
        <f t="shared" si="578"/>
        <v>0</v>
      </c>
      <c r="J199" s="606">
        <f t="shared" si="578"/>
        <v>0</v>
      </c>
      <c r="K199" s="606">
        <f t="shared" si="578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79">IF(T197="","",T197*T198)</f>
        <v>0</v>
      </c>
      <c r="U199" s="606">
        <f t="shared" si="579"/>
        <v>0</v>
      </c>
      <c r="V199" s="606">
        <f t="shared" si="579"/>
        <v>0</v>
      </c>
      <c r="W199" s="606">
        <f t="shared" si="579"/>
        <v>0</v>
      </c>
      <c r="X199" s="606">
        <f t="shared" si="579"/>
        <v>0</v>
      </c>
      <c r="Y199" s="606">
        <f t="shared" si="579"/>
        <v>0</v>
      </c>
      <c r="Z199" s="606">
        <f t="shared" si="579"/>
        <v>0</v>
      </c>
      <c r="AA199" s="606">
        <f t="shared" si="579"/>
        <v>0</v>
      </c>
      <c r="AB199" s="606">
        <f t="shared" si="579"/>
        <v>0</v>
      </c>
      <c r="AC199" s="606">
        <f t="shared" si="579"/>
        <v>0</v>
      </c>
      <c r="AD199" s="606">
        <f t="shared" si="579"/>
        <v>0</v>
      </c>
      <c r="AE199" s="606">
        <f t="shared" si="579"/>
        <v>0</v>
      </c>
      <c r="AF199" s="606">
        <f t="shared" si="579"/>
        <v>0</v>
      </c>
      <c r="AG199" s="606">
        <f t="shared" si="579"/>
        <v>0</v>
      </c>
      <c r="AH199" s="606">
        <f t="shared" si="579"/>
        <v>0</v>
      </c>
      <c r="AI199" s="606">
        <f t="shared" si="579"/>
        <v>0</v>
      </c>
      <c r="AJ199" s="606">
        <f t="shared" si="579"/>
        <v>0</v>
      </c>
      <c r="AK199" s="648"/>
      <c r="AL199" s="606">
        <f t="shared" ref="AL199:BB199" si="580">IF(AL197="","",AL197*AL198)</f>
        <v>4500</v>
      </c>
      <c r="AM199" s="606">
        <f t="shared" si="580"/>
        <v>0</v>
      </c>
      <c r="AN199" s="606">
        <f t="shared" si="580"/>
        <v>0</v>
      </c>
      <c r="AO199" s="606">
        <f t="shared" si="580"/>
        <v>0</v>
      </c>
      <c r="AP199" s="606">
        <f t="shared" si="580"/>
        <v>0</v>
      </c>
      <c r="AQ199" s="606">
        <f t="shared" si="580"/>
        <v>0</v>
      </c>
      <c r="AR199" s="606">
        <f t="shared" si="580"/>
        <v>0</v>
      </c>
      <c r="AS199" s="606">
        <f t="shared" si="580"/>
        <v>0</v>
      </c>
      <c r="AT199" s="606">
        <f t="shared" si="580"/>
        <v>0</v>
      </c>
      <c r="AU199" s="606">
        <f t="shared" si="580"/>
        <v>0</v>
      </c>
      <c r="AV199" s="606">
        <f t="shared" si="580"/>
        <v>0</v>
      </c>
      <c r="AW199" s="606">
        <f t="shared" si="580"/>
        <v>0</v>
      </c>
      <c r="AX199" s="606">
        <f t="shared" si="580"/>
        <v>0</v>
      </c>
      <c r="AY199" s="606">
        <f t="shared" si="580"/>
        <v>0</v>
      </c>
      <c r="AZ199" s="606">
        <f t="shared" si="580"/>
        <v>0</v>
      </c>
      <c r="BA199" s="606">
        <f t="shared" si="580"/>
        <v>0</v>
      </c>
      <c r="BB199" s="606">
        <f t="shared" si="580"/>
        <v>0</v>
      </c>
      <c r="BC199" s="648"/>
      <c r="BD199" s="606">
        <f t="shared" ref="BD199:BT199" si="581">IF(BD197="","",BD197*BD198)</f>
        <v>0</v>
      </c>
      <c r="BE199" s="606">
        <f t="shared" si="581"/>
        <v>0</v>
      </c>
      <c r="BF199" s="606">
        <f t="shared" si="581"/>
        <v>0</v>
      </c>
      <c r="BG199" s="606">
        <f t="shared" si="581"/>
        <v>4500</v>
      </c>
      <c r="BH199" s="606">
        <f t="shared" si="581"/>
        <v>2185</v>
      </c>
      <c r="BI199" s="606">
        <f t="shared" si="581"/>
        <v>0</v>
      </c>
      <c r="BJ199" s="606">
        <f t="shared" si="581"/>
        <v>0</v>
      </c>
      <c r="BK199" s="606">
        <f t="shared" si="581"/>
        <v>0</v>
      </c>
      <c r="BL199" s="606">
        <f t="shared" si="581"/>
        <v>0</v>
      </c>
      <c r="BM199" s="606">
        <f t="shared" si="581"/>
        <v>0</v>
      </c>
      <c r="BN199" s="606">
        <f t="shared" si="581"/>
        <v>0</v>
      </c>
      <c r="BO199" s="606">
        <f t="shared" si="581"/>
        <v>0</v>
      </c>
      <c r="BP199" s="606">
        <f t="shared" si="581"/>
        <v>0</v>
      </c>
      <c r="BQ199" s="606">
        <f t="shared" si="581"/>
        <v>0</v>
      </c>
      <c r="BR199" s="606">
        <f t="shared" si="581"/>
        <v>0</v>
      </c>
      <c r="BS199" s="606">
        <f t="shared" si="581"/>
        <v>0</v>
      </c>
      <c r="BT199" s="606">
        <f t="shared" si="581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04"/>
        <v>0</v>
      </c>
      <c r="CA199" s="596">
        <f t="shared" si="505"/>
        <v>0</v>
      </c>
      <c r="CB199" s="596">
        <f t="shared" si="506"/>
        <v>0</v>
      </c>
      <c r="CC199" s="596">
        <f t="shared" si="507"/>
        <v>145.66666666666666</v>
      </c>
      <c r="CD199" s="1346">
        <f t="shared" si="568"/>
        <v>0</v>
      </c>
      <c r="CE199" s="1347">
        <f t="shared" si="568"/>
        <v>0</v>
      </c>
      <c r="CF199" s="1348">
        <f t="shared" si="568"/>
        <v>0</v>
      </c>
      <c r="CG199" s="1348">
        <f t="shared" si="568"/>
        <v>0</v>
      </c>
      <c r="CH199" s="1348">
        <f t="shared" si="568"/>
        <v>0</v>
      </c>
      <c r="CI199" s="1348">
        <f t="shared" si="568"/>
        <v>0</v>
      </c>
      <c r="CJ199" s="1348">
        <f t="shared" si="568"/>
        <v>0</v>
      </c>
      <c r="CK199" s="1349">
        <f t="shared" si="568"/>
        <v>0</v>
      </c>
      <c r="CL199" s="1349">
        <f t="shared" si="568"/>
        <v>0</v>
      </c>
      <c r="CM199" s="1349">
        <f t="shared" si="568"/>
        <v>0</v>
      </c>
      <c r="CN199" s="1348">
        <f t="shared" si="568"/>
        <v>0</v>
      </c>
      <c r="CO199" s="1348">
        <f t="shared" si="568"/>
        <v>0</v>
      </c>
      <c r="CP199" s="1348">
        <f t="shared" si="568"/>
        <v>0</v>
      </c>
      <c r="CQ199" s="1348">
        <f t="shared" si="568"/>
        <v>0</v>
      </c>
      <c r="CR199" s="1348">
        <f t="shared" si="568"/>
        <v>0</v>
      </c>
      <c r="CS199" s="1347">
        <f t="shared" si="568"/>
        <v>2185</v>
      </c>
      <c r="CT199" s="1350">
        <f t="shared" si="569"/>
        <v>4500</v>
      </c>
      <c r="CU199" s="547">
        <f t="shared" si="474"/>
        <v>0</v>
      </c>
      <c r="CV199" s="548">
        <f t="shared" si="475"/>
        <v>0</v>
      </c>
      <c r="CW199" s="549">
        <f t="shared" si="476"/>
        <v>0</v>
      </c>
      <c r="CX199" s="549">
        <f t="shared" si="477"/>
        <v>0</v>
      </c>
      <c r="CY199" s="549">
        <f t="shared" si="478"/>
        <v>0</v>
      </c>
      <c r="CZ199" s="549">
        <f t="shared" si="479"/>
        <v>0</v>
      </c>
      <c r="DA199" s="549">
        <f t="shared" si="480"/>
        <v>0</v>
      </c>
      <c r="DB199" s="550">
        <f t="shared" si="481"/>
        <v>0</v>
      </c>
      <c r="DC199" s="550">
        <f t="shared" si="482"/>
        <v>0</v>
      </c>
      <c r="DD199" s="550">
        <f t="shared" si="483"/>
        <v>0</v>
      </c>
      <c r="DE199" s="549">
        <f t="shared" si="484"/>
        <v>0</v>
      </c>
      <c r="DF199" s="549">
        <f t="shared" si="485"/>
        <v>0</v>
      </c>
      <c r="DG199" s="549">
        <f t="shared" si="486"/>
        <v>0</v>
      </c>
      <c r="DH199" s="549">
        <f t="shared" si="487"/>
        <v>0</v>
      </c>
      <c r="DI199" s="549">
        <f t="shared" si="488"/>
        <v>0</v>
      </c>
      <c r="DJ199" s="548">
        <f t="shared" si="489"/>
        <v>2185</v>
      </c>
      <c r="DK199" s="547">
        <f t="shared" si="490"/>
        <v>4500</v>
      </c>
      <c r="DL199" s="654">
        <f t="shared" si="491"/>
        <v>14</v>
      </c>
      <c r="DM199" s="106">
        <f t="shared" si="492"/>
        <v>17</v>
      </c>
      <c r="DN199" s="106">
        <f t="shared" si="493"/>
        <v>17</v>
      </c>
      <c r="DO199" s="106">
        <f t="shared" si="49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>IF(SUM(B52)=0,"",(B178+B190*(B191="")+B194+B197)/B52)</f>
        <v/>
      </c>
      <c r="C200" s="619" t="str">
        <f>IF(SUM(C52)=0,"",(C178+C190*(C191="")+C194+C197)/C52)</f>
        <v/>
      </c>
      <c r="D200" s="619" t="str">
        <f>IF(SUM(D52)=0,"",(D178+D190*(D191="")+D194+D197)/D52)</f>
        <v/>
      </c>
      <c r="E200" s="619" t="str">
        <f>IF(SUM(E52)=0,"",(E178+E190*(E191="")+E194+E197)/E52)</f>
        <v/>
      </c>
      <c r="F200" s="619" t="str">
        <f>IF(SUM(F52)=0,"",(F178+F190*(F191="")+F194+F197)/F52)</f>
        <v/>
      </c>
      <c r="G200" s="619" t="str">
        <f>IF(SUM(G52)=0,"",(G178+G190*(G191="")+G194+G197)/G52)</f>
        <v/>
      </c>
      <c r="H200" s="619" t="str">
        <f>IF(SUM(H52)=0,"",(H178+H190*(H191="")+H194+H197)/H52)</f>
        <v/>
      </c>
      <c r="I200" s="619" t="str">
        <f>IF(SUM(I52)=0,"",(I178+I190*(I191="")+I194+I197)/I52)</f>
        <v/>
      </c>
      <c r="J200" s="619" t="str">
        <f>IF(SUM(J52)=0,"",(J178+J190*(J191="")+J194+J197)/J52)</f>
        <v/>
      </c>
      <c r="K200" s="619" t="str">
        <f>IF(SUM(K52)=0,"",(K178+K190*(K191="")+K194+K197)/K52)</f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>IF(SUM(T52)=0,"",(T178+T190*(T191="")+T194+T197)/T52)</f>
        <v>0</v>
      </c>
      <c r="U200" s="619" t="str">
        <f>IF(SUM(U52)=0,"",(U178+U190*(U191="")+U194+U197)/U52)</f>
        <v/>
      </c>
      <c r="V200" s="619">
        <f>IF(SUM(V52)=0,"",(V178+V190*(V191="")+V194+V197)/V52)</f>
        <v>0.1</v>
      </c>
      <c r="W200" s="619" t="str">
        <f>IF(SUM(W52)=0,"",(W178+W190*(W191="")+W194+W197)/W52)</f>
        <v/>
      </c>
      <c r="X200" s="619" t="str">
        <f>IF(SUM(X52)=0,"",(X178+X190*(X191="")+X194+X197)/X52)</f>
        <v/>
      </c>
      <c r="Y200" s="619" t="str">
        <f>IF(SUM(Y52)=0,"",(Y178+Y190*(Y191="")+Y194+Y197)/Y52)</f>
        <v/>
      </c>
      <c r="Z200" s="619" t="str">
        <f>IF(SUM(Z52)=0,"",(Z178+Z190*(Z191="")+Z194+Z197)/Z52)</f>
        <v/>
      </c>
      <c r="AA200" s="619" t="str">
        <f>IF(SUM(AA52)=0,"",(AA178+AA190*(AA191="")+AA194+AA197)/AA52)</f>
        <v/>
      </c>
      <c r="AB200" s="619" t="str">
        <f>IF(SUM(AB52)=0,"",(AB178+AB190*(AB191="")+AB194+AB197)/AB52)</f>
        <v/>
      </c>
      <c r="AC200" s="619" t="str">
        <f>IF(SUM(AC52)=0,"",(AC178+AC190*(AC191="")+AC194+AC197)/AC52)</f>
        <v/>
      </c>
      <c r="AD200" s="619" t="str">
        <f>IF(SUM(AD52)=0,"",(AD178+AD190*(AD191="")+AD194+AD197)/AD52)</f>
        <v/>
      </c>
      <c r="AE200" s="619" t="str">
        <f>IF(SUM(AE52)=0,"",(AE178+AE190*(AE191="")+AE194+AE197)/AE52)</f>
        <v/>
      </c>
      <c r="AF200" s="619" t="str">
        <f>IF(SUM(AF52)=0,"",(AF178+AF190*(AF191="")+AF194+AF197)/AF52)</f>
        <v/>
      </c>
      <c r="AG200" s="619" t="str">
        <f>IF(SUM(AG52)=0,"",(AG178+AG190*(AG191="")+AG194+AG197)/AG52)</f>
        <v/>
      </c>
      <c r="AH200" s="619" t="str">
        <f>IF(SUM(AH52)=0,"",(AH178+AH190*(AH191="")+AH194+AH197)/AH52)</f>
        <v/>
      </c>
      <c r="AI200" s="619" t="str">
        <f>IF(SUM(AI52)=0,"",(AI178+AI190*(AI191="")+AI194+AI197)/AI52)</f>
        <v/>
      </c>
      <c r="AJ200" s="619" t="str">
        <f>IF(SUM(AJ52)=0,"",(AJ178+AJ190*(AJ191="")+AJ194+AJ197)/AJ52)</f>
        <v/>
      </c>
      <c r="AK200" s="653"/>
      <c r="AL200" s="619">
        <f>IF(SUM(AL52)=0,"",(AL178+AL190*(AL191="")+AL194+AL197)/AL52)</f>
        <v>0.12</v>
      </c>
      <c r="AM200" s="619">
        <f>IF(SUM(AM52)=0,"",(AM178+AM190*(AM191="")+AM194+AM197)/AM52)</f>
        <v>0</v>
      </c>
      <c r="AN200" s="619">
        <f>IF(SUM(AN52)=0,"",(AN178+AN190*(AN191="")+AN194+AN197)/AN52)</f>
        <v>6.6666666666666666E-2</v>
      </c>
      <c r="AO200" s="619">
        <f>IF(SUM(AO52)=0,"",(AO178+AO190*(AO191="")+AO194+AO197)/AO52)</f>
        <v>0</v>
      </c>
      <c r="AP200" s="619">
        <f>IF(SUM(AP52)=0,"",(AP178+AP190*(AP191="")+AP194+AP197)/AP52)</f>
        <v>0.05</v>
      </c>
      <c r="AQ200" s="619" t="str">
        <f>IF(SUM(AQ52)=0,"",(AQ178+AQ190*(AQ191="")+AQ194+AQ197)/AQ52)</f>
        <v/>
      </c>
      <c r="AR200" s="619" t="str">
        <f>IF(SUM(AR52)=0,"",(AR178+AR190*(AR191="")+AR194+AR197)/AR52)</f>
        <v/>
      </c>
      <c r="AS200" s="619">
        <f>IF(SUM(AS52)=0,"",(AS178+AS190*(AS191="")+AS194+AS197)/AS52)</f>
        <v>0.1</v>
      </c>
      <c r="AT200" s="619" t="str">
        <f>IF(SUM(AT52)=0,"",(AT178+AT190*(AT191="")+AT194+AT197)/AT52)</f>
        <v/>
      </c>
      <c r="AU200" s="619"/>
      <c r="AV200" s="619"/>
      <c r="AW200" s="619" t="str">
        <f>IF(SUM(AW52)=0,"",(AW178+AW190*(AW191="")+AW194+AW197)/AW52)</f>
        <v/>
      </c>
      <c r="AX200" s="619" t="str">
        <f>IF(SUM(AX52)=0,"",(AX178+AX190*(AX191="")+AX194+AX197)/AX52)</f>
        <v/>
      </c>
      <c r="AY200" s="619" t="str">
        <f>IF(SUM(AY52)=0,"",(AY178+AY190*(AY191="")+AY194+AY197)/AY52)</f>
        <v/>
      </c>
      <c r="AZ200" s="619" t="str">
        <f>IF(SUM(AZ52)=0,"",(AZ178+AZ190*(AZ191="")+AZ194+AZ197)/AZ52)</f>
        <v/>
      </c>
      <c r="BA200" s="619" t="str">
        <f>IF(SUM(BA52)=0,"",(BA178+BA190*(BA191="")+BA194+BA197)/BA52)</f>
        <v/>
      </c>
      <c r="BB200" s="619" t="str">
        <f>IF(SUM(BB52)=0,"",(BB178+BB190*(BB191="")+BB194+BB197)/BB52)</f>
        <v/>
      </c>
      <c r="BC200" s="653"/>
      <c r="BD200" s="619"/>
      <c r="BE200" s="619"/>
      <c r="BF200" s="619"/>
      <c r="BG200" s="619">
        <f>IF(SUM(BG52)=0,"",(BG178+BG190*(BG191="")+BG194+BG197)/BG52)</f>
        <v>0.1</v>
      </c>
      <c r="BH200" s="619">
        <f>IF(SUM(BH52)=0,"",(BH178+BH190*(BH191="")+BH194+BH197)/BH52)</f>
        <v>6.6666666666666666E-2</v>
      </c>
      <c r="BI200" s="619">
        <f>IF(SUM(BI52)=0,"",(BI178+BI190*(BI191="")+BI194+BI197)/BI52)</f>
        <v>0</v>
      </c>
      <c r="BJ200" s="619">
        <f>IF(SUM(BJ52)=0,"",(BJ178+BJ190*(BJ191="")+BJ194+BJ197)/BJ52)</f>
        <v>0</v>
      </c>
      <c r="BK200" s="619">
        <f>IF(SUM(BK52)=0,"",(BK178+BK190*(BK191="")+BK194+BK197)/BK52)</f>
        <v>0</v>
      </c>
      <c r="BL200" s="619">
        <f>IF(SUM(BL52)=0,"",(BL178+BL190*(BL191="")+BL194+BL197)/BL52)</f>
        <v>0.2</v>
      </c>
      <c r="BM200" s="619" t="str">
        <f>IF(SUM(BM52)=0,"",(BM178+BM190*(BM191="")+BM194+BM197)/BM52)</f>
        <v/>
      </c>
      <c r="BN200" s="619" t="str">
        <f>IF(SUM(BN52)=0,"",(BN178+BN190*(BN191="")+BN194+BN197)/BN52)</f>
        <v/>
      </c>
      <c r="BO200" s="619" t="str">
        <f>IF(SUM(BO52)=0,"",(BO178+BO190*(BO191="")+BO194+BO197)/BO52)</f>
        <v/>
      </c>
      <c r="BP200" s="619" t="str">
        <f>IF(SUM(BP52)=0,"",(BP178+BP190*(BP191="")+BP194+BP197)/BP52)</f>
        <v/>
      </c>
      <c r="BQ200" s="619" t="str">
        <f>IF(SUM(BQ52)=0,"",(BQ178+BQ190*(BQ191="")+BQ194+BQ197)/BQ52)</f>
        <v/>
      </c>
      <c r="BR200" s="619" t="str">
        <f>IF(SUM(BR52)=0,"",(BR178+BR190*(BR191="")+BR194+BR197)/BR52)</f>
        <v/>
      </c>
      <c r="BS200" s="619" t="str">
        <f>IF(SUM(BS52)=0,"",(BS178+BS190*(BS191="")+BS194+BS197)/BS52)</f>
        <v/>
      </c>
      <c r="BT200" s="619" t="str">
        <f>IF(SUM(BT52)=0,"",(BT178+BT190*(BT191="")+BT194+BT197)/BT52)</f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04"/>
        <v/>
      </c>
      <c r="CA200" s="621" t="str">
        <f t="shared" si="505"/>
        <v/>
      </c>
      <c r="CB200" s="621">
        <f t="shared" si="506"/>
        <v>5.4166666666666669E-2</v>
      </c>
      <c r="CC200" s="621">
        <f t="shared" si="507"/>
        <v>4.1666666666666671E-2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8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82"/>
        <v/>
      </c>
      <c r="CG200" s="1353" t="str">
        <f t="shared" si="582"/>
        <v/>
      </c>
      <c r="CH200" s="1353" t="str">
        <f t="shared" si="582"/>
        <v/>
      </c>
      <c r="CI200" s="1353" t="str">
        <f t="shared" si="582"/>
        <v/>
      </c>
      <c r="CJ200" s="1353">
        <f t="shared" si="582"/>
        <v>0</v>
      </c>
      <c r="CK200" s="1354">
        <f t="shared" si="582"/>
        <v>0</v>
      </c>
      <c r="CL200" s="1354">
        <f t="shared" si="582"/>
        <v>0</v>
      </c>
      <c r="CM200" s="1354">
        <f t="shared" si="582"/>
        <v>6.6666666666666666E-2</v>
      </c>
      <c r="CN200" s="1353">
        <f t="shared" si="582"/>
        <v>0.1</v>
      </c>
      <c r="CO200" s="1353">
        <f t="shared" si="582"/>
        <v>0.2</v>
      </c>
      <c r="CP200" s="1353" t="str">
        <f t="shared" si="582"/>
        <v/>
      </c>
      <c r="CQ200" s="1353" t="str">
        <f t="shared" si="582"/>
        <v/>
      </c>
      <c r="CR200" s="1353" t="str">
        <f t="shared" si="582"/>
        <v/>
      </c>
      <c r="CS200" s="1352" t="str">
        <f t="shared" si="582"/>
        <v/>
      </c>
      <c r="CT200" s="1355" t="str">
        <f t="shared" si="582"/>
        <v/>
      </c>
      <c r="CU200" s="535" t="str">
        <f t="shared" si="474"/>
        <v/>
      </c>
      <c r="CV200" s="536" t="str">
        <f t="shared" si="475"/>
        <v/>
      </c>
      <c r="CW200" s="537" t="str">
        <f t="shared" si="476"/>
        <v/>
      </c>
      <c r="CX200" s="537" t="str">
        <f t="shared" si="477"/>
        <v/>
      </c>
      <c r="CY200" s="537" t="str">
        <f t="shared" si="478"/>
        <v/>
      </c>
      <c r="CZ200" s="537" t="str">
        <f t="shared" si="479"/>
        <v/>
      </c>
      <c r="DA200" s="537">
        <f t="shared" si="480"/>
        <v>0</v>
      </c>
      <c r="DB200" s="538">
        <f t="shared" si="481"/>
        <v>0</v>
      </c>
      <c r="DC200" s="538">
        <f t="shared" si="482"/>
        <v>0</v>
      </c>
      <c r="DD200" s="538">
        <f t="shared" si="483"/>
        <v>6.6666666666666666E-2</v>
      </c>
      <c r="DE200" s="537">
        <f t="shared" si="484"/>
        <v>0.1</v>
      </c>
      <c r="DF200" s="537">
        <f t="shared" si="485"/>
        <v>0.2</v>
      </c>
      <c r="DG200" s="537" t="str">
        <f t="shared" si="486"/>
        <v/>
      </c>
      <c r="DH200" s="537" t="str">
        <f t="shared" si="487"/>
        <v/>
      </c>
      <c r="DI200" s="537" t="str">
        <f t="shared" si="488"/>
        <v/>
      </c>
      <c r="DJ200" s="536" t="str">
        <f t="shared" si="489"/>
        <v/>
      </c>
      <c r="DK200" s="535" t="str">
        <f t="shared" si="490"/>
        <v/>
      </c>
      <c r="DL200" s="654">
        <f t="shared" si="491"/>
        <v>0</v>
      </c>
      <c r="DM200" s="106">
        <f t="shared" si="492"/>
        <v>2</v>
      </c>
      <c r="DN200" s="106">
        <f t="shared" si="493"/>
        <v>6</v>
      </c>
      <c r="DO200" s="106">
        <f t="shared" si="49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04"/>
        <v/>
      </c>
      <c r="CA201" s="596" t="str">
        <f t="shared" si="505"/>
        <v/>
      </c>
      <c r="CB201" s="596" t="str">
        <f t="shared" si="506"/>
        <v/>
      </c>
      <c r="CC201" s="596" t="str">
        <f t="shared" si="507"/>
        <v/>
      </c>
      <c r="CD201" s="1346" t="str">
        <f t="shared" si="457"/>
        <v/>
      </c>
      <c r="CE201" s="1347" t="str">
        <f t="shared" si="458"/>
        <v/>
      </c>
      <c r="CF201" s="1348" t="str">
        <f t="shared" si="459"/>
        <v/>
      </c>
      <c r="CG201" s="1348" t="str">
        <f t="shared" si="460"/>
        <v/>
      </c>
      <c r="CH201" s="1348" t="str">
        <f t="shared" si="461"/>
        <v/>
      </c>
      <c r="CI201" s="1348" t="str">
        <f t="shared" si="462"/>
        <v/>
      </c>
      <c r="CJ201" s="1348" t="str">
        <f t="shared" si="463"/>
        <v/>
      </c>
      <c r="CK201" s="1349" t="str">
        <f t="shared" si="464"/>
        <v/>
      </c>
      <c r="CL201" s="1349" t="str">
        <f t="shared" si="465"/>
        <v/>
      </c>
      <c r="CM201" s="1349" t="str">
        <f t="shared" si="466"/>
        <v/>
      </c>
      <c r="CN201" s="1348" t="str">
        <f t="shared" si="467"/>
        <v/>
      </c>
      <c r="CO201" s="1348" t="str">
        <f t="shared" si="468"/>
        <v/>
      </c>
      <c r="CP201" s="1348" t="str">
        <f t="shared" si="469"/>
        <v/>
      </c>
      <c r="CQ201" s="1348" t="str">
        <f t="shared" si="470"/>
        <v/>
      </c>
      <c r="CR201" s="1348" t="str">
        <f t="shared" si="471"/>
        <v/>
      </c>
      <c r="CS201" s="1347" t="str">
        <f t="shared" si="472"/>
        <v/>
      </c>
      <c r="CT201" s="1350" t="str">
        <f t="shared" si="473"/>
        <v/>
      </c>
      <c r="CU201" s="547" t="str">
        <f t="shared" si="474"/>
        <v/>
      </c>
      <c r="CV201" s="548" t="str">
        <f t="shared" si="475"/>
        <v/>
      </c>
      <c r="CW201" s="549" t="str">
        <f t="shared" si="476"/>
        <v/>
      </c>
      <c r="CX201" s="549" t="str">
        <f t="shared" si="477"/>
        <v/>
      </c>
      <c r="CY201" s="549" t="str">
        <f t="shared" si="478"/>
        <v/>
      </c>
      <c r="CZ201" s="549" t="str">
        <f t="shared" si="479"/>
        <v/>
      </c>
      <c r="DA201" s="549" t="str">
        <f t="shared" si="480"/>
        <v/>
      </c>
      <c r="DB201" s="550" t="str">
        <f t="shared" si="481"/>
        <v/>
      </c>
      <c r="DC201" s="550" t="str">
        <f t="shared" si="482"/>
        <v/>
      </c>
      <c r="DD201" s="550" t="str">
        <f t="shared" si="483"/>
        <v/>
      </c>
      <c r="DE201" s="549" t="str">
        <f t="shared" si="484"/>
        <v/>
      </c>
      <c r="DF201" s="549" t="str">
        <f t="shared" si="485"/>
        <v/>
      </c>
      <c r="DG201" s="549" t="str">
        <f t="shared" si="486"/>
        <v/>
      </c>
      <c r="DH201" s="549" t="str">
        <f t="shared" si="487"/>
        <v/>
      </c>
      <c r="DI201" s="549" t="str">
        <f t="shared" si="488"/>
        <v/>
      </c>
      <c r="DJ201" s="548" t="str">
        <f t="shared" si="489"/>
        <v/>
      </c>
      <c r="DK201" s="547" t="str">
        <f t="shared" si="490"/>
        <v/>
      </c>
      <c r="DL201" s="654">
        <f t="shared" si="491"/>
        <v>0</v>
      </c>
      <c r="DM201" s="106">
        <f t="shared" si="492"/>
        <v>0</v>
      </c>
      <c r="DN201" s="106">
        <f t="shared" si="493"/>
        <v>0</v>
      </c>
      <c r="DO201" s="106">
        <f t="shared" si="49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6" t="str">
        <f t="shared" si="457"/>
        <v/>
      </c>
      <c r="CE202" s="1347" t="str">
        <f t="shared" si="458"/>
        <v/>
      </c>
      <c r="CF202" s="1348" t="str">
        <f t="shared" si="459"/>
        <v/>
      </c>
      <c r="CG202" s="1348" t="str">
        <f t="shared" si="460"/>
        <v/>
      </c>
      <c r="CH202" s="1348" t="str">
        <f t="shared" si="461"/>
        <v/>
      </c>
      <c r="CI202" s="1348" t="str">
        <f t="shared" si="462"/>
        <v/>
      </c>
      <c r="CJ202" s="1348" t="str">
        <f t="shared" si="463"/>
        <v/>
      </c>
      <c r="CK202" s="1349" t="str">
        <f t="shared" si="464"/>
        <v/>
      </c>
      <c r="CL202" s="1349" t="str">
        <f t="shared" si="465"/>
        <v/>
      </c>
      <c r="CM202" s="1349" t="str">
        <f t="shared" si="466"/>
        <v/>
      </c>
      <c r="CN202" s="1348" t="str">
        <f t="shared" si="467"/>
        <v/>
      </c>
      <c r="CO202" s="1348" t="str">
        <f t="shared" si="468"/>
        <v/>
      </c>
      <c r="CP202" s="1348" t="str">
        <f t="shared" si="469"/>
        <v/>
      </c>
      <c r="CQ202" s="1348" t="str">
        <f t="shared" si="470"/>
        <v/>
      </c>
      <c r="CR202" s="1348" t="str">
        <f t="shared" si="471"/>
        <v/>
      </c>
      <c r="CS202" s="1347" t="str">
        <f t="shared" si="472"/>
        <v/>
      </c>
      <c r="CT202" s="1350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83">IF(B201="","",B201*B202)</f>
        <v/>
      </c>
      <c r="C203" s="606" t="str">
        <f t="shared" si="583"/>
        <v/>
      </c>
      <c r="D203" s="606" t="str">
        <f t="shared" si="583"/>
        <v/>
      </c>
      <c r="E203" s="606" t="str">
        <f t="shared" si="583"/>
        <v/>
      </c>
      <c r="F203" s="606" t="str">
        <f t="shared" si="583"/>
        <v/>
      </c>
      <c r="G203" s="606" t="str">
        <f t="shared" si="583"/>
        <v/>
      </c>
      <c r="H203" s="606" t="str">
        <f t="shared" si="583"/>
        <v/>
      </c>
      <c r="I203" s="606" t="str">
        <f t="shared" si="583"/>
        <v/>
      </c>
      <c r="J203" s="606" t="str">
        <f t="shared" si="583"/>
        <v/>
      </c>
      <c r="K203" s="606" t="str">
        <f t="shared" si="58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84">IF(T201="","",T201*T202)</f>
        <v/>
      </c>
      <c r="U203" s="606" t="str">
        <f t="shared" si="584"/>
        <v/>
      </c>
      <c r="V203" s="606" t="str">
        <f t="shared" si="584"/>
        <v/>
      </c>
      <c r="W203" s="606" t="str">
        <f t="shared" si="584"/>
        <v/>
      </c>
      <c r="X203" s="606" t="str">
        <f t="shared" si="584"/>
        <v/>
      </c>
      <c r="Y203" s="606" t="str">
        <f t="shared" si="584"/>
        <v/>
      </c>
      <c r="Z203" s="606" t="str">
        <f t="shared" si="584"/>
        <v/>
      </c>
      <c r="AA203" s="606" t="str">
        <f t="shared" si="584"/>
        <v/>
      </c>
      <c r="AB203" s="606" t="str">
        <f t="shared" si="584"/>
        <v/>
      </c>
      <c r="AC203" s="606" t="str">
        <f t="shared" si="584"/>
        <v/>
      </c>
      <c r="AD203" s="606" t="str">
        <f t="shared" si="58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85">IF(AL201="","",AL201*AL202)</f>
        <v/>
      </c>
      <c r="AM203" s="606" t="str">
        <f t="shared" si="585"/>
        <v/>
      </c>
      <c r="AN203" s="606" t="str">
        <f t="shared" si="585"/>
        <v/>
      </c>
      <c r="AO203" s="606" t="str">
        <f t="shared" si="585"/>
        <v/>
      </c>
      <c r="AP203" s="606" t="str">
        <f t="shared" si="585"/>
        <v/>
      </c>
      <c r="AQ203" s="606" t="str">
        <f t="shared" si="585"/>
        <v/>
      </c>
      <c r="AR203" s="606" t="str">
        <f t="shared" si="585"/>
        <v/>
      </c>
      <c r="AS203" s="606" t="str">
        <f t="shared" si="585"/>
        <v/>
      </c>
      <c r="AT203" s="606" t="str">
        <f t="shared" si="58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86">IF(BD201="","",BD201*BD202)</f>
        <v/>
      </c>
      <c r="BE203" s="606" t="str">
        <f t="shared" si="586"/>
        <v/>
      </c>
      <c r="BF203" s="606" t="str">
        <f t="shared" si="586"/>
        <v/>
      </c>
      <c r="BG203" s="606" t="str">
        <f t="shared" si="586"/>
        <v/>
      </c>
      <c r="BH203" s="606" t="str">
        <f t="shared" si="586"/>
        <v/>
      </c>
      <c r="BI203" s="606" t="str">
        <f t="shared" si="586"/>
        <v/>
      </c>
      <c r="BJ203" s="606" t="str">
        <f t="shared" si="586"/>
        <v/>
      </c>
      <c r="BK203" s="606" t="str">
        <f t="shared" si="586"/>
        <v/>
      </c>
      <c r="BL203" s="606" t="str">
        <f t="shared" si="586"/>
        <v/>
      </c>
      <c r="BM203" s="606" t="str">
        <f t="shared" si="586"/>
        <v/>
      </c>
      <c r="BN203" s="606" t="str">
        <f t="shared" si="58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6" t="str">
        <f t="shared" si="457"/>
        <v/>
      </c>
      <c r="CE203" s="1347" t="str">
        <f t="shared" si="458"/>
        <v/>
      </c>
      <c r="CF203" s="1348" t="str">
        <f t="shared" si="459"/>
        <v/>
      </c>
      <c r="CG203" s="1348" t="str">
        <f t="shared" si="460"/>
        <v/>
      </c>
      <c r="CH203" s="1348" t="str">
        <f t="shared" si="461"/>
        <v/>
      </c>
      <c r="CI203" s="1348" t="str">
        <f t="shared" si="462"/>
        <v/>
      </c>
      <c r="CJ203" s="1348" t="str">
        <f t="shared" si="463"/>
        <v/>
      </c>
      <c r="CK203" s="1349" t="str">
        <f t="shared" si="464"/>
        <v/>
      </c>
      <c r="CL203" s="1349" t="str">
        <f t="shared" si="465"/>
        <v/>
      </c>
      <c r="CM203" s="1349" t="str">
        <f t="shared" si="466"/>
        <v/>
      </c>
      <c r="CN203" s="1348" t="str">
        <f t="shared" si="467"/>
        <v/>
      </c>
      <c r="CO203" s="1348" t="str">
        <f t="shared" si="468"/>
        <v/>
      </c>
      <c r="CP203" s="1348" t="str">
        <f t="shared" si="469"/>
        <v/>
      </c>
      <c r="CQ203" s="1348" t="str">
        <f t="shared" si="470"/>
        <v/>
      </c>
      <c r="CR203" s="1348" t="str">
        <f t="shared" si="471"/>
        <v/>
      </c>
      <c r="CS203" s="1347" t="str">
        <f t="shared" si="472"/>
        <v/>
      </c>
      <c r="CT203" s="1350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04"/>
        <v>0</v>
      </c>
      <c r="CA204" s="596">
        <f t="shared" si="505"/>
        <v>0.33333333333333331</v>
      </c>
      <c r="CB204" s="596">
        <f t="shared" si="506"/>
        <v>2.1333333333333333</v>
      </c>
      <c r="CC204" s="596">
        <f t="shared" si="507"/>
        <v>0.53333333333333333</v>
      </c>
      <c r="CD204" s="1346">
        <f t="shared" ref="CD204:CS212" si="58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87"/>
        <v>0</v>
      </c>
      <c r="CF204" s="1348">
        <f t="shared" si="587"/>
        <v>0</v>
      </c>
      <c r="CG204" s="1348">
        <f t="shared" si="587"/>
        <v>0</v>
      </c>
      <c r="CH204" s="1348">
        <f t="shared" si="587"/>
        <v>0</v>
      </c>
      <c r="CI204" s="1348">
        <f t="shared" si="587"/>
        <v>0</v>
      </c>
      <c r="CJ204" s="1348">
        <f t="shared" si="587"/>
        <v>0</v>
      </c>
      <c r="CK204" s="1349">
        <f t="shared" si="587"/>
        <v>0</v>
      </c>
      <c r="CL204" s="1349">
        <f t="shared" si="587"/>
        <v>0</v>
      </c>
      <c r="CM204" s="1349">
        <f t="shared" si="587"/>
        <v>0</v>
      </c>
      <c r="CN204" s="1348">
        <f t="shared" si="587"/>
        <v>0</v>
      </c>
      <c r="CO204" s="1348">
        <f t="shared" si="587"/>
        <v>0</v>
      </c>
      <c r="CP204" s="1348">
        <f t="shared" si="587"/>
        <v>0</v>
      </c>
      <c r="CQ204" s="1348">
        <f t="shared" si="587"/>
        <v>1</v>
      </c>
      <c r="CR204" s="1348">
        <f t="shared" si="587"/>
        <v>2</v>
      </c>
      <c r="CS204" s="1347">
        <f t="shared" si="587"/>
        <v>5</v>
      </c>
      <c r="CT204" s="1350">
        <f t="shared" ref="CT204:CT212" si="58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74"/>
        <v>0</v>
      </c>
      <c r="CV204" s="548">
        <f t="shared" si="475"/>
        <v>0</v>
      </c>
      <c r="CW204" s="549">
        <f t="shared" si="476"/>
        <v>0</v>
      </c>
      <c r="CX204" s="549">
        <f t="shared" si="477"/>
        <v>0</v>
      </c>
      <c r="CY204" s="549">
        <f t="shared" si="478"/>
        <v>0</v>
      </c>
      <c r="CZ204" s="549">
        <f t="shared" si="479"/>
        <v>0</v>
      </c>
      <c r="DA204" s="549">
        <f t="shared" si="480"/>
        <v>0</v>
      </c>
      <c r="DB204" s="550">
        <f t="shared" si="481"/>
        <v>0</v>
      </c>
      <c r="DC204" s="550">
        <f t="shared" si="482"/>
        <v>0</v>
      </c>
      <c r="DD204" s="550">
        <f t="shared" si="483"/>
        <v>0</v>
      </c>
      <c r="DE204" s="549">
        <f t="shared" si="484"/>
        <v>0</v>
      </c>
      <c r="DF204" s="549">
        <f t="shared" si="485"/>
        <v>0</v>
      </c>
      <c r="DG204" s="549">
        <f t="shared" si="486"/>
        <v>0</v>
      </c>
      <c r="DH204" s="549">
        <f t="shared" si="487"/>
        <v>1</v>
      </c>
      <c r="DI204" s="549">
        <f t="shared" si="488"/>
        <v>2</v>
      </c>
      <c r="DJ204" s="548">
        <f t="shared" si="489"/>
        <v>5</v>
      </c>
      <c r="DK204" s="547">
        <f t="shared" si="490"/>
        <v>15</v>
      </c>
      <c r="DL204" s="654">
        <f t="shared" si="491"/>
        <v>17</v>
      </c>
      <c r="DM204" s="106">
        <f t="shared" si="492"/>
        <v>17</v>
      </c>
      <c r="DN204" s="106">
        <f t="shared" si="493"/>
        <v>17</v>
      </c>
      <c r="DO204" s="106">
        <f t="shared" si="49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04"/>
        <v/>
      </c>
      <c r="CA205" s="596" t="str">
        <f t="shared" si="505"/>
        <v/>
      </c>
      <c r="CB205" s="596">
        <f t="shared" si="506"/>
        <v>96.666666666666671</v>
      </c>
      <c r="CC205" s="596">
        <f t="shared" si="507"/>
        <v>160</v>
      </c>
      <c r="CD205" s="1346" t="str">
        <f t="shared" si="587"/>
        <v/>
      </c>
      <c r="CE205" s="1347" t="str">
        <f t="shared" si="587"/>
        <v/>
      </c>
      <c r="CF205" s="1348" t="str">
        <f t="shared" si="587"/>
        <v/>
      </c>
      <c r="CG205" s="1348" t="str">
        <f t="shared" si="587"/>
        <v/>
      </c>
      <c r="CH205" s="1348" t="str">
        <f t="shared" si="587"/>
        <v/>
      </c>
      <c r="CI205" s="1348" t="str">
        <f t="shared" si="587"/>
        <v/>
      </c>
      <c r="CJ205" s="1348" t="str">
        <f t="shared" si="587"/>
        <v/>
      </c>
      <c r="CK205" s="1349">
        <f t="shared" si="587"/>
        <v>90</v>
      </c>
      <c r="CL205" s="1349">
        <f t="shared" si="587"/>
        <v>120</v>
      </c>
      <c r="CM205" s="1349">
        <f t="shared" si="587"/>
        <v>200</v>
      </c>
      <c r="CN205" s="1348">
        <f t="shared" si="587"/>
        <v>250</v>
      </c>
      <c r="CO205" s="1348" t="str">
        <f t="shared" si="587"/>
        <v/>
      </c>
      <c r="CP205" s="1348" t="str">
        <f t="shared" si="587"/>
        <v/>
      </c>
      <c r="CQ205" s="1348" t="str">
        <f t="shared" si="587"/>
        <v/>
      </c>
      <c r="CR205" s="1348" t="str">
        <f t="shared" si="587"/>
        <v/>
      </c>
      <c r="CS205" s="1347" t="str">
        <f t="shared" si="587"/>
        <v/>
      </c>
      <c r="CT205" s="1350" t="str">
        <f t="shared" si="588"/>
        <v/>
      </c>
      <c r="CU205" s="547" t="str">
        <f t="shared" si="474"/>
        <v/>
      </c>
      <c r="CV205" s="548" t="str">
        <f t="shared" si="475"/>
        <v/>
      </c>
      <c r="CW205" s="549" t="str">
        <f t="shared" si="476"/>
        <v/>
      </c>
      <c r="CX205" s="549" t="str">
        <f t="shared" si="477"/>
        <v/>
      </c>
      <c r="CY205" s="549" t="str">
        <f t="shared" si="478"/>
        <v/>
      </c>
      <c r="CZ205" s="549" t="str">
        <f t="shared" si="479"/>
        <v/>
      </c>
      <c r="DA205" s="549" t="str">
        <f t="shared" si="480"/>
        <v/>
      </c>
      <c r="DB205" s="550">
        <f t="shared" si="481"/>
        <v>90</v>
      </c>
      <c r="DC205" s="550">
        <f t="shared" si="482"/>
        <v>120</v>
      </c>
      <c r="DD205" s="550">
        <f t="shared" si="483"/>
        <v>200</v>
      </c>
      <c r="DE205" s="549">
        <f t="shared" si="484"/>
        <v>250</v>
      </c>
      <c r="DF205" s="549" t="str">
        <f t="shared" si="485"/>
        <v/>
      </c>
      <c r="DG205" s="549" t="str">
        <f t="shared" si="486"/>
        <v/>
      </c>
      <c r="DH205" s="549" t="str">
        <f t="shared" si="487"/>
        <v/>
      </c>
      <c r="DI205" s="549" t="str">
        <f t="shared" si="488"/>
        <v/>
      </c>
      <c r="DJ205" s="548" t="str">
        <f t="shared" si="489"/>
        <v/>
      </c>
      <c r="DK205" s="547" t="str">
        <f t="shared" si="490"/>
        <v/>
      </c>
      <c r="DL205" s="654">
        <f t="shared" si="491"/>
        <v>0</v>
      </c>
      <c r="DM205" s="106">
        <f t="shared" si="492"/>
        <v>2</v>
      </c>
      <c r="DN205" s="106">
        <f t="shared" si="493"/>
        <v>8</v>
      </c>
      <c r="DO205" s="106">
        <f t="shared" si="49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89">IF(B204="","",B204*B205)</f>
        <v>0</v>
      </c>
      <c r="C206" s="681">
        <f t="shared" si="589"/>
        <v>0</v>
      </c>
      <c r="D206" s="681">
        <f t="shared" si="589"/>
        <v>0</v>
      </c>
      <c r="E206" s="681">
        <f t="shared" si="589"/>
        <v>0</v>
      </c>
      <c r="F206" s="681">
        <f t="shared" si="589"/>
        <v>0</v>
      </c>
      <c r="G206" s="681">
        <f t="shared" si="589"/>
        <v>0</v>
      </c>
      <c r="H206" s="681">
        <f t="shared" si="589"/>
        <v>0</v>
      </c>
      <c r="I206" s="681">
        <f t="shared" si="589"/>
        <v>0</v>
      </c>
      <c r="J206" s="681">
        <f t="shared" si="589"/>
        <v>0</v>
      </c>
      <c r="K206" s="681">
        <f t="shared" si="589"/>
        <v>0</v>
      </c>
      <c r="L206" s="681">
        <f t="shared" si="589"/>
        <v>0</v>
      </c>
      <c r="M206" s="681">
        <f t="shared" si="589"/>
        <v>0</v>
      </c>
      <c r="N206" s="681">
        <f t="shared" si="589"/>
        <v>0</v>
      </c>
      <c r="O206" s="681">
        <f t="shared" si="589"/>
        <v>0</v>
      </c>
      <c r="P206" s="681">
        <f t="shared" si="589"/>
        <v>0</v>
      </c>
      <c r="Q206" s="681">
        <f t="shared" si="589"/>
        <v>0</v>
      </c>
      <c r="R206" s="681">
        <f t="shared" si="589"/>
        <v>0</v>
      </c>
      <c r="S206" s="682"/>
      <c r="T206" s="681">
        <f t="shared" ref="T206:AJ206" si="590">IF(T204="","",T204*T205)</f>
        <v>0</v>
      </c>
      <c r="U206" s="681">
        <f t="shared" si="590"/>
        <v>300</v>
      </c>
      <c r="V206" s="681">
        <f t="shared" si="590"/>
        <v>240</v>
      </c>
      <c r="W206" s="681">
        <f t="shared" si="590"/>
        <v>0</v>
      </c>
      <c r="X206" s="681">
        <f t="shared" si="590"/>
        <v>0</v>
      </c>
      <c r="Y206" s="681">
        <f t="shared" si="590"/>
        <v>0</v>
      </c>
      <c r="Z206" s="681">
        <f t="shared" si="590"/>
        <v>0</v>
      </c>
      <c r="AA206" s="681">
        <f t="shared" si="590"/>
        <v>0</v>
      </c>
      <c r="AB206" s="681">
        <f t="shared" si="590"/>
        <v>0</v>
      </c>
      <c r="AC206" s="681">
        <f t="shared" si="590"/>
        <v>0</v>
      </c>
      <c r="AD206" s="681">
        <f t="shared" si="590"/>
        <v>0</v>
      </c>
      <c r="AE206" s="681">
        <f t="shared" si="590"/>
        <v>0</v>
      </c>
      <c r="AF206" s="681">
        <f t="shared" si="590"/>
        <v>0</v>
      </c>
      <c r="AG206" s="681">
        <f t="shared" si="590"/>
        <v>0</v>
      </c>
      <c r="AH206" s="681">
        <f t="shared" si="590"/>
        <v>0</v>
      </c>
      <c r="AI206" s="681">
        <f t="shared" si="590"/>
        <v>0</v>
      </c>
      <c r="AJ206" s="681">
        <f t="shared" si="590"/>
        <v>0</v>
      </c>
      <c r="AK206" s="682"/>
      <c r="AL206" s="681">
        <f t="shared" ref="AL206:BB206" si="591">IF(AL204="","",AL204*AL205)</f>
        <v>2100</v>
      </c>
      <c r="AM206" s="681">
        <f t="shared" si="591"/>
        <v>1500</v>
      </c>
      <c r="AN206" s="681">
        <f t="shared" si="591"/>
        <v>600</v>
      </c>
      <c r="AO206" s="681">
        <f t="shared" si="591"/>
        <v>0</v>
      </c>
      <c r="AP206" s="681">
        <f t="shared" si="591"/>
        <v>0</v>
      </c>
      <c r="AQ206" s="681">
        <f t="shared" si="591"/>
        <v>130</v>
      </c>
      <c r="AR206" s="681">
        <f t="shared" si="591"/>
        <v>0</v>
      </c>
      <c r="AS206" s="681">
        <f t="shared" si="591"/>
        <v>3000</v>
      </c>
      <c r="AT206" s="681">
        <f t="shared" si="591"/>
        <v>0</v>
      </c>
      <c r="AU206" s="681">
        <f t="shared" si="591"/>
        <v>0</v>
      </c>
      <c r="AV206" s="681">
        <f t="shared" si="591"/>
        <v>0</v>
      </c>
      <c r="AW206" s="681">
        <f t="shared" si="591"/>
        <v>0</v>
      </c>
      <c r="AX206" s="681">
        <f t="shared" si="591"/>
        <v>0</v>
      </c>
      <c r="AY206" s="681">
        <f t="shared" si="591"/>
        <v>0</v>
      </c>
      <c r="AZ206" s="681">
        <f t="shared" si="591"/>
        <v>0</v>
      </c>
      <c r="BA206" s="681">
        <f t="shared" si="591"/>
        <v>0</v>
      </c>
      <c r="BB206" s="681">
        <f t="shared" si="591"/>
        <v>0</v>
      </c>
      <c r="BC206" s="682"/>
      <c r="BD206" s="681">
        <f t="shared" ref="BD206:BT206" si="592">IF(BD204="","",BD204*BD205)</f>
        <v>0</v>
      </c>
      <c r="BE206" s="681">
        <f t="shared" si="592"/>
        <v>450</v>
      </c>
      <c r="BF206" s="681">
        <f t="shared" si="592"/>
        <v>0</v>
      </c>
      <c r="BG206" s="681">
        <f t="shared" si="592"/>
        <v>400</v>
      </c>
      <c r="BH206" s="681">
        <f t="shared" si="592"/>
        <v>1800</v>
      </c>
      <c r="BI206" s="681">
        <f t="shared" si="592"/>
        <v>250</v>
      </c>
      <c r="BJ206" s="681">
        <f t="shared" si="592"/>
        <v>0</v>
      </c>
      <c r="BK206" s="681"/>
      <c r="BL206" s="681">
        <f t="shared" si="592"/>
        <v>0</v>
      </c>
      <c r="BM206" s="681">
        <f>IF(BM204="","",BM204*BM205)</f>
        <v>0</v>
      </c>
      <c r="BN206" s="681">
        <f t="shared" si="592"/>
        <v>0</v>
      </c>
      <c r="BO206" s="681">
        <f t="shared" si="592"/>
        <v>0</v>
      </c>
      <c r="BP206" s="681">
        <f t="shared" si="592"/>
        <v>0</v>
      </c>
      <c r="BQ206" s="681">
        <f t="shared" si="592"/>
        <v>0</v>
      </c>
      <c r="BR206" s="681">
        <f t="shared" si="592"/>
        <v>0</v>
      </c>
      <c r="BS206" s="681">
        <f t="shared" si="592"/>
        <v>0</v>
      </c>
      <c r="BT206" s="681">
        <f t="shared" si="59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04"/>
        <v>0</v>
      </c>
      <c r="CA206" s="596">
        <f t="shared" si="505"/>
        <v>16</v>
      </c>
      <c r="CB206" s="596">
        <f t="shared" si="506"/>
        <v>288.66666666666669</v>
      </c>
      <c r="CC206" s="596">
        <f t="shared" si="507"/>
        <v>78.571428571428569</v>
      </c>
      <c r="CD206" s="1346" t="str">
        <f t="shared" si="587"/>
        <v/>
      </c>
      <c r="CE206" s="1347">
        <f t="shared" si="587"/>
        <v>0</v>
      </c>
      <c r="CF206" s="1348">
        <f t="shared" si="587"/>
        <v>0</v>
      </c>
      <c r="CG206" s="1348">
        <f t="shared" si="587"/>
        <v>0</v>
      </c>
      <c r="CH206" s="1348">
        <f t="shared" si="587"/>
        <v>0</v>
      </c>
      <c r="CI206" s="1348">
        <f t="shared" si="587"/>
        <v>0</v>
      </c>
      <c r="CJ206" s="1348">
        <f t="shared" si="587"/>
        <v>0</v>
      </c>
      <c r="CK206" s="1349">
        <f t="shared" si="587"/>
        <v>0</v>
      </c>
      <c r="CL206" s="1349">
        <f t="shared" si="587"/>
        <v>0</v>
      </c>
      <c r="CM206" s="1349">
        <f t="shared" si="587"/>
        <v>0</v>
      </c>
      <c r="CN206" s="1348">
        <f t="shared" si="587"/>
        <v>0</v>
      </c>
      <c r="CO206" s="1348">
        <f t="shared" si="587"/>
        <v>0</v>
      </c>
      <c r="CP206" s="1348">
        <f t="shared" si="587"/>
        <v>0</v>
      </c>
      <c r="CQ206" s="1348">
        <f t="shared" si="587"/>
        <v>250</v>
      </c>
      <c r="CR206" s="1348">
        <f t="shared" si="587"/>
        <v>400</v>
      </c>
      <c r="CS206" s="1347">
        <f t="shared" si="587"/>
        <v>450</v>
      </c>
      <c r="CT206" s="1350">
        <f t="shared" si="588"/>
        <v>1800</v>
      </c>
      <c r="CU206" s="547" t="str">
        <f t="shared" si="474"/>
        <v/>
      </c>
      <c r="CV206" s="548">
        <f t="shared" si="475"/>
        <v>0</v>
      </c>
      <c r="CW206" s="549">
        <f t="shared" si="476"/>
        <v>0</v>
      </c>
      <c r="CX206" s="549">
        <f t="shared" si="477"/>
        <v>0</v>
      </c>
      <c r="CY206" s="549">
        <f t="shared" si="478"/>
        <v>0</v>
      </c>
      <c r="CZ206" s="549">
        <f t="shared" si="479"/>
        <v>0</v>
      </c>
      <c r="DA206" s="549">
        <f t="shared" si="480"/>
        <v>0</v>
      </c>
      <c r="DB206" s="550">
        <f t="shared" si="481"/>
        <v>0</v>
      </c>
      <c r="DC206" s="550">
        <f t="shared" si="482"/>
        <v>0</v>
      </c>
      <c r="DD206" s="550">
        <f t="shared" si="483"/>
        <v>0</v>
      </c>
      <c r="DE206" s="549">
        <f t="shared" si="484"/>
        <v>0</v>
      </c>
      <c r="DF206" s="549">
        <f t="shared" si="485"/>
        <v>0</v>
      </c>
      <c r="DG206" s="549">
        <f t="shared" si="486"/>
        <v>0</v>
      </c>
      <c r="DH206" s="549">
        <f t="shared" si="487"/>
        <v>250</v>
      </c>
      <c r="DI206" s="549">
        <f t="shared" si="488"/>
        <v>400</v>
      </c>
      <c r="DJ206" s="548">
        <f t="shared" si="489"/>
        <v>450</v>
      </c>
      <c r="DK206" s="547">
        <f t="shared" si="490"/>
        <v>1800</v>
      </c>
      <c r="DL206" s="654">
        <f t="shared" si="491"/>
        <v>17</v>
      </c>
      <c r="DM206" s="106">
        <f t="shared" si="492"/>
        <v>17</v>
      </c>
      <c r="DN206" s="106">
        <f t="shared" si="493"/>
        <v>17</v>
      </c>
      <c r="DO206" s="106">
        <f t="shared" si="49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04"/>
        <v/>
      </c>
      <c r="CA207" s="596" t="str">
        <f t="shared" si="505"/>
        <v/>
      </c>
      <c r="CB207" s="596" t="str">
        <f t="shared" si="506"/>
        <v/>
      </c>
      <c r="CC207" s="596" t="str">
        <f t="shared" si="507"/>
        <v/>
      </c>
      <c r="CD207" s="1346" t="str">
        <f t="shared" si="587"/>
        <v/>
      </c>
      <c r="CE207" s="1347" t="str">
        <f t="shared" si="587"/>
        <v/>
      </c>
      <c r="CF207" s="1348" t="str">
        <f t="shared" si="587"/>
        <v/>
      </c>
      <c r="CG207" s="1348" t="str">
        <f t="shared" si="587"/>
        <v/>
      </c>
      <c r="CH207" s="1348" t="str">
        <f t="shared" si="587"/>
        <v/>
      </c>
      <c r="CI207" s="1348" t="str">
        <f t="shared" si="587"/>
        <v/>
      </c>
      <c r="CJ207" s="1348" t="str">
        <f t="shared" si="587"/>
        <v/>
      </c>
      <c r="CK207" s="1349" t="str">
        <f t="shared" si="587"/>
        <v/>
      </c>
      <c r="CL207" s="1349" t="str">
        <f t="shared" si="587"/>
        <v/>
      </c>
      <c r="CM207" s="1349" t="str">
        <f t="shared" si="587"/>
        <v/>
      </c>
      <c r="CN207" s="1348" t="str">
        <f t="shared" si="587"/>
        <v/>
      </c>
      <c r="CO207" s="1348" t="str">
        <f t="shared" si="587"/>
        <v/>
      </c>
      <c r="CP207" s="1348" t="str">
        <f t="shared" si="587"/>
        <v/>
      </c>
      <c r="CQ207" s="1348" t="str">
        <f t="shared" si="587"/>
        <v/>
      </c>
      <c r="CR207" s="1348" t="str">
        <f t="shared" si="587"/>
        <v/>
      </c>
      <c r="CS207" s="1347" t="str">
        <f t="shared" si="587"/>
        <v/>
      </c>
      <c r="CT207" s="1350" t="str">
        <f t="shared" si="588"/>
        <v/>
      </c>
      <c r="CU207" s="547" t="str">
        <f t="shared" si="474"/>
        <v/>
      </c>
      <c r="CV207" s="548" t="str">
        <f t="shared" si="475"/>
        <v/>
      </c>
      <c r="CW207" s="549" t="str">
        <f t="shared" si="476"/>
        <v/>
      </c>
      <c r="CX207" s="549" t="str">
        <f t="shared" si="477"/>
        <v/>
      </c>
      <c r="CY207" s="549" t="str">
        <f t="shared" si="478"/>
        <v/>
      </c>
      <c r="CZ207" s="549" t="str">
        <f t="shared" si="479"/>
        <v/>
      </c>
      <c r="DA207" s="549" t="str">
        <f t="shared" si="480"/>
        <v/>
      </c>
      <c r="DB207" s="550" t="str">
        <f t="shared" si="481"/>
        <v/>
      </c>
      <c r="DC207" s="550" t="str">
        <f t="shared" si="482"/>
        <v/>
      </c>
      <c r="DD207" s="550" t="str">
        <f t="shared" si="483"/>
        <v/>
      </c>
      <c r="DE207" s="549" t="str">
        <f t="shared" si="484"/>
        <v/>
      </c>
      <c r="DF207" s="549" t="str">
        <f t="shared" si="485"/>
        <v/>
      </c>
      <c r="DG207" s="549" t="str">
        <f t="shared" si="486"/>
        <v/>
      </c>
      <c r="DH207" s="549" t="str">
        <f t="shared" si="487"/>
        <v/>
      </c>
      <c r="DI207" s="549" t="str">
        <f t="shared" si="488"/>
        <v/>
      </c>
      <c r="DJ207" s="548" t="str">
        <f t="shared" si="489"/>
        <v/>
      </c>
      <c r="DK207" s="547" t="str">
        <f t="shared" si="490"/>
        <v/>
      </c>
      <c r="DL207" s="654">
        <f t="shared" si="491"/>
        <v>0</v>
      </c>
      <c r="DM207" s="106">
        <f t="shared" si="492"/>
        <v>0</v>
      </c>
      <c r="DN207" s="106">
        <f t="shared" si="493"/>
        <v>0</v>
      </c>
      <c r="DO207" s="106">
        <f t="shared" si="49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6" t="str">
        <f t="shared" si="587"/>
        <v/>
      </c>
      <c r="CE208" s="1347" t="str">
        <f t="shared" si="587"/>
        <v/>
      </c>
      <c r="CF208" s="1348" t="str">
        <f t="shared" si="587"/>
        <v/>
      </c>
      <c r="CG208" s="1348" t="str">
        <f t="shared" si="587"/>
        <v/>
      </c>
      <c r="CH208" s="1348" t="str">
        <f t="shared" si="587"/>
        <v/>
      </c>
      <c r="CI208" s="1348" t="str">
        <f t="shared" si="587"/>
        <v/>
      </c>
      <c r="CJ208" s="1348" t="str">
        <f t="shared" si="587"/>
        <v/>
      </c>
      <c r="CK208" s="1349" t="str">
        <f t="shared" si="587"/>
        <v/>
      </c>
      <c r="CL208" s="1349" t="str">
        <f t="shared" si="587"/>
        <v/>
      </c>
      <c r="CM208" s="1349" t="str">
        <f t="shared" si="587"/>
        <v/>
      </c>
      <c r="CN208" s="1348" t="str">
        <f t="shared" si="587"/>
        <v/>
      </c>
      <c r="CO208" s="1348" t="str">
        <f t="shared" si="587"/>
        <v/>
      </c>
      <c r="CP208" s="1348" t="str">
        <f t="shared" si="587"/>
        <v/>
      </c>
      <c r="CQ208" s="1348" t="str">
        <f t="shared" si="587"/>
        <v/>
      </c>
      <c r="CR208" s="1348" t="str">
        <f t="shared" si="587"/>
        <v/>
      </c>
      <c r="CS208" s="1347" t="str">
        <f t="shared" si="587"/>
        <v/>
      </c>
      <c r="CT208" s="1350" t="str">
        <f t="shared" si="588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93">IF(B207="","",B207*B208)</f>
        <v/>
      </c>
      <c r="C209" s="606" t="str">
        <f t="shared" si="593"/>
        <v/>
      </c>
      <c r="D209" s="606" t="str">
        <f t="shared" si="593"/>
        <v/>
      </c>
      <c r="E209" s="606" t="str">
        <f t="shared" si="593"/>
        <v/>
      </c>
      <c r="F209" s="606" t="str">
        <f t="shared" si="593"/>
        <v/>
      </c>
      <c r="G209" s="606" t="str">
        <f t="shared" si="593"/>
        <v/>
      </c>
      <c r="H209" s="606" t="str">
        <f t="shared" si="593"/>
        <v/>
      </c>
      <c r="I209" s="606" t="str">
        <f t="shared" si="593"/>
        <v/>
      </c>
      <c r="J209" s="606" t="str">
        <f t="shared" si="593"/>
        <v/>
      </c>
      <c r="K209" s="606" t="str">
        <f t="shared" si="593"/>
        <v/>
      </c>
      <c r="L209" s="606" t="str">
        <f t="shared" si="593"/>
        <v/>
      </c>
      <c r="M209" s="606" t="str">
        <f t="shared" si="593"/>
        <v/>
      </c>
      <c r="N209" s="606" t="str">
        <f t="shared" si="593"/>
        <v/>
      </c>
      <c r="O209" s="606" t="str">
        <f t="shared" si="593"/>
        <v/>
      </c>
      <c r="P209" s="606" t="str">
        <f t="shared" si="593"/>
        <v/>
      </c>
      <c r="Q209" s="606" t="str">
        <f t="shared" si="593"/>
        <v/>
      </c>
      <c r="R209" s="606" t="str">
        <f t="shared" si="593"/>
        <v/>
      </c>
      <c r="S209" s="587"/>
      <c r="T209" s="606" t="str">
        <f t="shared" ref="T209:AJ209" si="594">IF(T207="","",T207*T208)</f>
        <v/>
      </c>
      <c r="U209" s="606" t="str">
        <f t="shared" si="594"/>
        <v/>
      </c>
      <c r="V209" s="606" t="str">
        <f t="shared" si="594"/>
        <v/>
      </c>
      <c r="W209" s="606" t="str">
        <f t="shared" si="594"/>
        <v/>
      </c>
      <c r="X209" s="606" t="str">
        <f t="shared" si="594"/>
        <v/>
      </c>
      <c r="Y209" s="606" t="str">
        <f t="shared" si="594"/>
        <v/>
      </c>
      <c r="Z209" s="606" t="str">
        <f t="shared" si="594"/>
        <v/>
      </c>
      <c r="AA209" s="606" t="str">
        <f t="shared" si="594"/>
        <v/>
      </c>
      <c r="AB209" s="606" t="str">
        <f t="shared" si="594"/>
        <v/>
      </c>
      <c r="AC209" s="606" t="str">
        <f t="shared" si="594"/>
        <v/>
      </c>
      <c r="AD209" s="606" t="str">
        <f t="shared" si="594"/>
        <v/>
      </c>
      <c r="AE209" s="606" t="str">
        <f t="shared" si="594"/>
        <v/>
      </c>
      <c r="AF209" s="606" t="str">
        <f t="shared" si="594"/>
        <v/>
      </c>
      <c r="AG209" s="606" t="str">
        <f t="shared" si="594"/>
        <v/>
      </c>
      <c r="AH209" s="606" t="str">
        <f t="shared" si="594"/>
        <v/>
      </c>
      <c r="AI209" s="606" t="str">
        <f t="shared" si="594"/>
        <v/>
      </c>
      <c r="AJ209" s="606" t="str">
        <f t="shared" si="594"/>
        <v/>
      </c>
      <c r="AK209" s="587"/>
      <c r="AL209" s="606" t="str">
        <f t="shared" ref="AL209:BB209" si="595">IF(AL207="","",AL207*AL208)</f>
        <v/>
      </c>
      <c r="AM209" s="606" t="str">
        <f t="shared" si="595"/>
        <v/>
      </c>
      <c r="AN209" s="606" t="str">
        <f t="shared" si="595"/>
        <v/>
      </c>
      <c r="AO209" s="606" t="str">
        <f t="shared" si="595"/>
        <v/>
      </c>
      <c r="AP209" s="606" t="str">
        <f t="shared" si="595"/>
        <v/>
      </c>
      <c r="AQ209" s="606" t="str">
        <f t="shared" si="595"/>
        <v/>
      </c>
      <c r="AR209" s="606" t="str">
        <f t="shared" si="595"/>
        <v/>
      </c>
      <c r="AS209" s="606" t="str">
        <f t="shared" si="595"/>
        <v/>
      </c>
      <c r="AT209" s="606" t="str">
        <f t="shared" si="595"/>
        <v/>
      </c>
      <c r="AU209" s="606" t="str">
        <f t="shared" si="595"/>
        <v/>
      </c>
      <c r="AV209" s="606" t="str">
        <f t="shared" si="595"/>
        <v/>
      </c>
      <c r="AW209" s="606" t="str">
        <f t="shared" si="595"/>
        <v/>
      </c>
      <c r="AX209" s="606" t="str">
        <f t="shared" si="595"/>
        <v/>
      </c>
      <c r="AY209" s="606" t="str">
        <f t="shared" si="595"/>
        <v/>
      </c>
      <c r="AZ209" s="606" t="str">
        <f t="shared" si="595"/>
        <v/>
      </c>
      <c r="BA209" s="606" t="str">
        <f t="shared" si="595"/>
        <v/>
      </c>
      <c r="BB209" s="606" t="str">
        <f t="shared" si="595"/>
        <v/>
      </c>
      <c r="BC209" s="587"/>
      <c r="BD209" s="606" t="str">
        <f t="shared" ref="BD209:BT209" si="596">IF(BD207="","",BD207*BD208)</f>
        <v/>
      </c>
      <c r="BE209" s="606" t="str">
        <f t="shared" si="596"/>
        <v/>
      </c>
      <c r="BF209" s="606" t="str">
        <f t="shared" si="596"/>
        <v/>
      </c>
      <c r="BG209" s="606" t="str">
        <f t="shared" si="596"/>
        <v/>
      </c>
      <c r="BH209" s="606" t="str">
        <f t="shared" si="596"/>
        <v/>
      </c>
      <c r="BI209" s="606" t="str">
        <f t="shared" si="596"/>
        <v/>
      </c>
      <c r="BJ209" s="606" t="str">
        <f t="shared" si="596"/>
        <v/>
      </c>
      <c r="BK209" s="606" t="str">
        <f t="shared" si="596"/>
        <v/>
      </c>
      <c r="BL209" s="606" t="str">
        <f t="shared" si="596"/>
        <v/>
      </c>
      <c r="BM209" s="606" t="str">
        <f t="shared" si="596"/>
        <v/>
      </c>
      <c r="BN209" s="606" t="str">
        <f>IF(BN207="","",BN207*BP206BN209)</f>
        <v/>
      </c>
      <c r="BO209" s="606" t="str">
        <f t="shared" si="596"/>
        <v/>
      </c>
      <c r="BP209" s="606" t="str">
        <f t="shared" si="596"/>
        <v/>
      </c>
      <c r="BQ209" s="606" t="str">
        <f t="shared" si="596"/>
        <v/>
      </c>
      <c r="BR209" s="606" t="str">
        <f t="shared" si="596"/>
        <v/>
      </c>
      <c r="BS209" s="606" t="str">
        <f t="shared" si="596"/>
        <v/>
      </c>
      <c r="BT209" s="606" t="str">
        <f t="shared" si="59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6" t="str">
        <f t="shared" si="587"/>
        <v/>
      </c>
      <c r="CE209" s="1347" t="str">
        <f t="shared" si="587"/>
        <v/>
      </c>
      <c r="CF209" s="1348" t="str">
        <f t="shared" si="587"/>
        <v/>
      </c>
      <c r="CG209" s="1348" t="str">
        <f t="shared" si="587"/>
        <v/>
      </c>
      <c r="CH209" s="1348" t="str">
        <f t="shared" si="587"/>
        <v/>
      </c>
      <c r="CI209" s="1348" t="str">
        <f t="shared" si="587"/>
        <v/>
      </c>
      <c r="CJ209" s="1348" t="str">
        <f t="shared" si="587"/>
        <v/>
      </c>
      <c r="CK209" s="1349" t="str">
        <f t="shared" si="587"/>
        <v/>
      </c>
      <c r="CL209" s="1349" t="str">
        <f t="shared" si="587"/>
        <v/>
      </c>
      <c r="CM209" s="1349" t="str">
        <f t="shared" si="587"/>
        <v/>
      </c>
      <c r="CN209" s="1348" t="str">
        <f t="shared" si="587"/>
        <v/>
      </c>
      <c r="CO209" s="1348" t="str">
        <f t="shared" si="587"/>
        <v/>
      </c>
      <c r="CP209" s="1348" t="str">
        <f t="shared" si="587"/>
        <v/>
      </c>
      <c r="CQ209" s="1348" t="str">
        <f t="shared" si="587"/>
        <v/>
      </c>
      <c r="CR209" s="1348" t="str">
        <f t="shared" si="587"/>
        <v/>
      </c>
      <c r="CS209" s="1347" t="str">
        <f t="shared" si="587"/>
        <v/>
      </c>
      <c r="CT209" s="1350" t="str">
        <f t="shared" si="588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04"/>
        <v>0</v>
      </c>
      <c r="CA210" s="596">
        <f t="shared" si="505"/>
        <v>0</v>
      </c>
      <c r="CB210" s="596">
        <f t="shared" si="506"/>
        <v>0</v>
      </c>
      <c r="CC210" s="596" t="str">
        <f t="shared" si="507"/>
        <v/>
      </c>
      <c r="CD210" s="1346" t="str">
        <f t="shared" si="587"/>
        <v/>
      </c>
      <c r="CE210" s="1347" t="str">
        <f t="shared" si="587"/>
        <v/>
      </c>
      <c r="CF210" s="1348" t="str">
        <f t="shared" si="587"/>
        <v/>
      </c>
      <c r="CG210" s="1348" t="str">
        <f t="shared" si="587"/>
        <v/>
      </c>
      <c r="CH210" s="1348" t="str">
        <f t="shared" si="587"/>
        <v/>
      </c>
      <c r="CI210" s="1348" t="str">
        <f t="shared" si="587"/>
        <v/>
      </c>
      <c r="CJ210" s="1348" t="str">
        <f t="shared" si="587"/>
        <v/>
      </c>
      <c r="CK210" s="1349" t="str">
        <f t="shared" si="587"/>
        <v/>
      </c>
      <c r="CL210" s="1349" t="str">
        <f t="shared" si="587"/>
        <v/>
      </c>
      <c r="CM210" s="1349" t="str">
        <f t="shared" si="587"/>
        <v/>
      </c>
      <c r="CN210" s="1348" t="str">
        <f t="shared" si="587"/>
        <v/>
      </c>
      <c r="CO210" s="1348" t="str">
        <f t="shared" si="587"/>
        <v/>
      </c>
      <c r="CP210" s="1348" t="str">
        <f t="shared" si="587"/>
        <v/>
      </c>
      <c r="CQ210" s="1348" t="str">
        <f t="shared" si="587"/>
        <v/>
      </c>
      <c r="CR210" s="1348" t="str">
        <f t="shared" si="587"/>
        <v/>
      </c>
      <c r="CS210" s="1347" t="str">
        <f t="shared" si="587"/>
        <v/>
      </c>
      <c r="CT210" s="1350" t="str">
        <f t="shared" si="588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17</v>
      </c>
      <c r="DM210" s="106">
        <f t="shared" si="492"/>
        <v>17</v>
      </c>
      <c r="DN210" s="106">
        <f t="shared" si="493"/>
        <v>17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04"/>
        <v/>
      </c>
      <c r="CA211" s="596" t="str">
        <f t="shared" si="505"/>
        <v/>
      </c>
      <c r="CB211" s="596" t="str">
        <f t="shared" si="506"/>
        <v/>
      </c>
      <c r="CC211" s="596" t="str">
        <f t="shared" si="507"/>
        <v/>
      </c>
      <c r="CD211" s="1346" t="str">
        <f t="shared" si="587"/>
        <v/>
      </c>
      <c r="CE211" s="1347" t="str">
        <f t="shared" si="587"/>
        <v/>
      </c>
      <c r="CF211" s="1348" t="str">
        <f t="shared" si="587"/>
        <v/>
      </c>
      <c r="CG211" s="1348" t="str">
        <f t="shared" si="587"/>
        <v/>
      </c>
      <c r="CH211" s="1348" t="str">
        <f t="shared" si="587"/>
        <v/>
      </c>
      <c r="CI211" s="1348" t="str">
        <f t="shared" si="587"/>
        <v/>
      </c>
      <c r="CJ211" s="1348" t="str">
        <f t="shared" si="587"/>
        <v/>
      </c>
      <c r="CK211" s="1349" t="str">
        <f t="shared" si="587"/>
        <v/>
      </c>
      <c r="CL211" s="1349" t="str">
        <f t="shared" si="587"/>
        <v/>
      </c>
      <c r="CM211" s="1349" t="str">
        <f t="shared" si="587"/>
        <v/>
      </c>
      <c r="CN211" s="1348" t="str">
        <f t="shared" si="587"/>
        <v/>
      </c>
      <c r="CO211" s="1348" t="str">
        <f t="shared" si="587"/>
        <v/>
      </c>
      <c r="CP211" s="1348" t="str">
        <f t="shared" si="587"/>
        <v/>
      </c>
      <c r="CQ211" s="1348" t="str">
        <f t="shared" si="587"/>
        <v/>
      </c>
      <c r="CR211" s="1348" t="str">
        <f t="shared" si="587"/>
        <v/>
      </c>
      <c r="CS211" s="1347" t="str">
        <f t="shared" si="587"/>
        <v/>
      </c>
      <c r="CT211" s="1350" t="str">
        <f t="shared" si="588"/>
        <v/>
      </c>
      <c r="CU211" s="547" t="str">
        <f t="shared" si="474"/>
        <v/>
      </c>
      <c r="CV211" s="548" t="str">
        <f t="shared" si="475"/>
        <v/>
      </c>
      <c r="CW211" s="549" t="str">
        <f t="shared" si="476"/>
        <v/>
      </c>
      <c r="CX211" s="549" t="str">
        <f t="shared" si="477"/>
        <v/>
      </c>
      <c r="CY211" s="549" t="str">
        <f t="shared" si="478"/>
        <v/>
      </c>
      <c r="CZ211" s="549" t="str">
        <f t="shared" si="479"/>
        <v/>
      </c>
      <c r="DA211" s="549" t="str">
        <f t="shared" si="480"/>
        <v/>
      </c>
      <c r="DB211" s="550" t="str">
        <f t="shared" si="481"/>
        <v/>
      </c>
      <c r="DC211" s="550" t="str">
        <f t="shared" si="482"/>
        <v/>
      </c>
      <c r="DD211" s="550" t="str">
        <f t="shared" si="483"/>
        <v/>
      </c>
      <c r="DE211" s="549" t="str">
        <f t="shared" si="484"/>
        <v/>
      </c>
      <c r="DF211" s="549" t="str">
        <f t="shared" si="485"/>
        <v/>
      </c>
      <c r="DG211" s="549" t="str">
        <f t="shared" si="486"/>
        <v/>
      </c>
      <c r="DH211" s="549" t="str">
        <f t="shared" si="487"/>
        <v/>
      </c>
      <c r="DI211" s="549" t="str">
        <f t="shared" si="488"/>
        <v/>
      </c>
      <c r="DJ211" s="548" t="str">
        <f t="shared" si="489"/>
        <v/>
      </c>
      <c r="DK211" s="547" t="str">
        <f t="shared" si="490"/>
        <v/>
      </c>
      <c r="DL211" s="654">
        <f t="shared" si="491"/>
        <v>0</v>
      </c>
      <c r="DM211" s="106">
        <f t="shared" si="492"/>
        <v>0</v>
      </c>
      <c r="DN211" s="106">
        <f t="shared" si="493"/>
        <v>2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97">IF(B210="","",B210*B211)</f>
        <v>0</v>
      </c>
      <c r="C212" s="606">
        <f t="shared" si="597"/>
        <v>0</v>
      </c>
      <c r="D212" s="606">
        <f t="shared" si="597"/>
        <v>0</v>
      </c>
      <c r="E212" s="606">
        <f t="shared" si="597"/>
        <v>0</v>
      </c>
      <c r="F212" s="606">
        <f t="shared" si="597"/>
        <v>0</v>
      </c>
      <c r="G212" s="606">
        <f t="shared" si="597"/>
        <v>0</v>
      </c>
      <c r="H212" s="606">
        <f t="shared" si="597"/>
        <v>0</v>
      </c>
      <c r="I212" s="606">
        <f t="shared" si="597"/>
        <v>0</v>
      </c>
      <c r="J212" s="606">
        <f t="shared" si="597"/>
        <v>0</v>
      </c>
      <c r="K212" s="606">
        <f t="shared" si="597"/>
        <v>0</v>
      </c>
      <c r="L212" s="606">
        <f t="shared" si="597"/>
        <v>0</v>
      </c>
      <c r="M212" s="606">
        <f t="shared" si="597"/>
        <v>0</v>
      </c>
      <c r="N212" s="606">
        <f t="shared" si="597"/>
        <v>0</v>
      </c>
      <c r="O212" s="606">
        <f t="shared" si="597"/>
        <v>0</v>
      </c>
      <c r="P212" s="606">
        <f t="shared" si="597"/>
        <v>0</v>
      </c>
      <c r="Q212" s="606">
        <f t="shared" si="597"/>
        <v>0</v>
      </c>
      <c r="R212" s="606">
        <f t="shared" si="597"/>
        <v>0</v>
      </c>
      <c r="S212" s="595"/>
      <c r="T212" s="606">
        <f t="shared" ref="T212:AJ212" si="598">IF(T210="","",T210*T211)</f>
        <v>0</v>
      </c>
      <c r="U212" s="606">
        <f t="shared" si="598"/>
        <v>0</v>
      </c>
      <c r="V212" s="606">
        <f t="shared" si="598"/>
        <v>0</v>
      </c>
      <c r="W212" s="606">
        <f t="shared" si="598"/>
        <v>0</v>
      </c>
      <c r="X212" s="606">
        <f t="shared" si="598"/>
        <v>0</v>
      </c>
      <c r="Y212" s="606">
        <f t="shared" si="598"/>
        <v>0</v>
      </c>
      <c r="Z212" s="606">
        <f t="shared" si="598"/>
        <v>0</v>
      </c>
      <c r="AA212" s="606">
        <f t="shared" si="598"/>
        <v>0</v>
      </c>
      <c r="AB212" s="606">
        <f t="shared" si="598"/>
        <v>0</v>
      </c>
      <c r="AC212" s="606">
        <f t="shared" si="598"/>
        <v>0</v>
      </c>
      <c r="AD212" s="606">
        <f t="shared" si="598"/>
        <v>0</v>
      </c>
      <c r="AE212" s="606">
        <f t="shared" si="598"/>
        <v>0</v>
      </c>
      <c r="AF212" s="606">
        <f t="shared" si="598"/>
        <v>0</v>
      </c>
      <c r="AG212" s="606">
        <f t="shared" si="598"/>
        <v>0</v>
      </c>
      <c r="AH212" s="606">
        <f t="shared" si="598"/>
        <v>0</v>
      </c>
      <c r="AI212" s="606">
        <f t="shared" si="598"/>
        <v>0</v>
      </c>
      <c r="AJ212" s="606">
        <f t="shared" si="598"/>
        <v>0</v>
      </c>
      <c r="AK212" s="595"/>
      <c r="AL212" s="606">
        <f t="shared" ref="AL212:BB212" si="599">IF(AL210="","",AL210*AL211)</f>
        <v>0</v>
      </c>
      <c r="AM212" s="606">
        <f t="shared" si="599"/>
        <v>0</v>
      </c>
      <c r="AN212" s="606">
        <f t="shared" si="599"/>
        <v>0</v>
      </c>
      <c r="AO212" s="606">
        <f t="shared" si="599"/>
        <v>0</v>
      </c>
      <c r="AP212" s="606">
        <f t="shared" si="599"/>
        <v>0</v>
      </c>
      <c r="AQ212" s="606">
        <f t="shared" si="599"/>
        <v>0</v>
      </c>
      <c r="AR212" s="606">
        <f t="shared" si="599"/>
        <v>0</v>
      </c>
      <c r="AS212" s="606">
        <f t="shared" si="599"/>
        <v>0</v>
      </c>
      <c r="AT212" s="606">
        <f t="shared" si="599"/>
        <v>0</v>
      </c>
      <c r="AU212" s="606">
        <f t="shared" si="599"/>
        <v>0</v>
      </c>
      <c r="AV212" s="606">
        <f t="shared" si="599"/>
        <v>0</v>
      </c>
      <c r="AW212" s="606">
        <f t="shared" si="599"/>
        <v>0</v>
      </c>
      <c r="AX212" s="606">
        <f t="shared" si="599"/>
        <v>0</v>
      </c>
      <c r="AY212" s="606">
        <f t="shared" si="599"/>
        <v>0</v>
      </c>
      <c r="AZ212" s="606">
        <f t="shared" si="599"/>
        <v>0</v>
      </c>
      <c r="BA212" s="606">
        <f t="shared" si="599"/>
        <v>0</v>
      </c>
      <c r="BB212" s="606">
        <f t="shared" si="599"/>
        <v>0</v>
      </c>
      <c r="BC212" s="595"/>
      <c r="BD212" s="606" t="str">
        <f t="shared" ref="BD212:BT212" si="600">IF(BD210="","",BD210*BD211)</f>
        <v/>
      </c>
      <c r="BE212" s="606" t="str">
        <f t="shared" si="600"/>
        <v/>
      </c>
      <c r="BF212" s="606" t="str">
        <f t="shared" si="600"/>
        <v/>
      </c>
      <c r="BG212" s="606" t="str">
        <f t="shared" si="600"/>
        <v/>
      </c>
      <c r="BH212" s="606" t="str">
        <f t="shared" si="600"/>
        <v/>
      </c>
      <c r="BI212" s="606" t="str">
        <f t="shared" si="600"/>
        <v/>
      </c>
      <c r="BJ212" s="606" t="str">
        <f t="shared" si="600"/>
        <v/>
      </c>
      <c r="BK212" s="606" t="str">
        <f t="shared" si="600"/>
        <v/>
      </c>
      <c r="BL212" s="606" t="str">
        <f t="shared" si="600"/>
        <v/>
      </c>
      <c r="BM212" s="606" t="str">
        <f t="shared" si="600"/>
        <v/>
      </c>
      <c r="BN212" s="606" t="str">
        <f t="shared" si="600"/>
        <v/>
      </c>
      <c r="BO212" s="606" t="str">
        <f t="shared" si="600"/>
        <v/>
      </c>
      <c r="BP212" s="606" t="str">
        <f t="shared" si="600"/>
        <v/>
      </c>
      <c r="BQ212" s="606" t="str">
        <f t="shared" si="600"/>
        <v/>
      </c>
      <c r="BR212" s="606" t="str">
        <f t="shared" si="600"/>
        <v/>
      </c>
      <c r="BS212" s="606" t="str">
        <f t="shared" si="600"/>
        <v/>
      </c>
      <c r="BT212" s="606" t="str">
        <f t="shared" si="60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04"/>
        <v>0</v>
      </c>
      <c r="CA212" s="596">
        <f t="shared" si="505"/>
        <v>0</v>
      </c>
      <c r="CB212" s="596">
        <f t="shared" si="506"/>
        <v>0</v>
      </c>
      <c r="CC212" s="596" t="str">
        <f t="shared" si="507"/>
        <v/>
      </c>
      <c r="CD212" s="1346" t="str">
        <f t="shared" si="587"/>
        <v/>
      </c>
      <c r="CE212" s="1347" t="str">
        <f t="shared" si="587"/>
        <v/>
      </c>
      <c r="CF212" s="1348" t="str">
        <f t="shared" si="587"/>
        <v/>
      </c>
      <c r="CG212" s="1348" t="str">
        <f t="shared" si="587"/>
        <v/>
      </c>
      <c r="CH212" s="1348" t="str">
        <f t="shared" si="587"/>
        <v/>
      </c>
      <c r="CI212" s="1348" t="str">
        <f t="shared" si="587"/>
        <v/>
      </c>
      <c r="CJ212" s="1348" t="str">
        <f t="shared" si="587"/>
        <v/>
      </c>
      <c r="CK212" s="1349" t="str">
        <f t="shared" si="587"/>
        <v/>
      </c>
      <c r="CL212" s="1349" t="str">
        <f t="shared" si="587"/>
        <v/>
      </c>
      <c r="CM212" s="1349" t="str">
        <f t="shared" si="587"/>
        <v/>
      </c>
      <c r="CN212" s="1348" t="str">
        <f t="shared" si="587"/>
        <v/>
      </c>
      <c r="CO212" s="1348" t="str">
        <f t="shared" si="587"/>
        <v/>
      </c>
      <c r="CP212" s="1348" t="str">
        <f t="shared" si="587"/>
        <v/>
      </c>
      <c r="CQ212" s="1348" t="str">
        <f t="shared" si="587"/>
        <v/>
      </c>
      <c r="CR212" s="1348" t="str">
        <f t="shared" si="587"/>
        <v/>
      </c>
      <c r="CS212" s="1347" t="str">
        <f t="shared" si="587"/>
        <v/>
      </c>
      <c r="CT212" s="1350" t="str">
        <f t="shared" si="588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17</v>
      </c>
      <c r="DM212" s="106">
        <f t="shared" si="492"/>
        <v>17</v>
      </c>
      <c r="DN212" s="106">
        <f t="shared" si="493"/>
        <v>17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>IF(SUM(B54,B55)=0,"",(B181+B201+B204+B207+B210)/SUM(B54,B55))</f>
        <v/>
      </c>
      <c r="C213" s="619" t="str">
        <f>IF(SUM(C54,C55)=0,"",(C181+C201+C204+C207+C210)/SUM(C54,C55))</f>
        <v/>
      </c>
      <c r="D213" s="619" t="str">
        <f>IF(SUM(D54,D55)=0,"",(D181+D201+D204+D207+D210)/SUM(D54,D55))</f>
        <v/>
      </c>
      <c r="E213" s="619" t="str">
        <f>IF(SUM(E54,E55)=0,"",(E181+E201+E204+E207+E210)/SUM(E54,E55))</f>
        <v/>
      </c>
      <c r="F213" s="619" t="str">
        <f>IF(SUM(F54,F55)=0,"",(F181+F201+F204+F207+F210)/SUM(F54,F55))</f>
        <v/>
      </c>
      <c r="G213" s="619" t="str">
        <f>IF(SUM(G54,G55)=0,"",(G181+G201+G204+G207+G210)/SUM(G54,G55))</f>
        <v/>
      </c>
      <c r="H213" s="619" t="str">
        <f>IF(SUM(H54,H55)=0,"",(H181+H201+H204+H207+H210)/SUM(H54,H55))</f>
        <v/>
      </c>
      <c r="I213" s="619" t="str">
        <f>IF(SUM(I54,I55)=0,"",(I181+I201+I204+I207+I210)/SUM(I54,I55))</f>
        <v/>
      </c>
      <c r="J213" s="619" t="str">
        <f>IF(SUM(J54,J55)=0,"",(J181+J201+J204+J207+J210)/SUM(J54,J55))</f>
        <v/>
      </c>
      <c r="K213" s="619" t="str">
        <f>IF(SUM(K54,K55)=0,"",(K181+K201+K204+K207+K210)/SUM(K54,K55))</f>
        <v/>
      </c>
      <c r="L213" s="619" t="str">
        <f>IF(SUM(L54,L55)=0,"",(L181+L201+L204+L207+L210)/SUM(L54,L55))</f>
        <v/>
      </c>
      <c r="M213" s="619" t="str">
        <f>IF(SUM(M54,M55)=0,"",(M181+M201+M204+M207+M210)/SUM(M54,M55))</f>
        <v/>
      </c>
      <c r="N213" s="619" t="str">
        <f>IF(SUM(N54,N55)=0,"",(N181+N201+N204+N207+N210)/SUM(N54,N55))</f>
        <v/>
      </c>
      <c r="O213" s="619" t="str">
        <f>IF(SUM(O54,O55)=0,"",(O181+O201+O204+O207+O210)/SUM(O54,O55))</f>
        <v/>
      </c>
      <c r="P213" s="619" t="str">
        <f>IF(SUM(P54,P55)=0,"",(P181+P201+P204+P207+P210)/SUM(P54,P55))</f>
        <v/>
      </c>
      <c r="Q213" s="619" t="str">
        <f>IF(SUM(Q54,Q55)=0,"",(Q181+Q201+Q204+Q207+Q210)/SUM(Q54,Q55))</f>
        <v/>
      </c>
      <c r="R213" s="619" t="str">
        <f>IF(SUM(R54,R55)=0,"",(R181+R201+R204+R207+R210)/SUM(R54,R55))</f>
        <v/>
      </c>
      <c r="S213" s="674"/>
      <c r="T213" s="619" t="str">
        <f>IF(SUM(T54,T55)=0,"",(T181+T201+T204+T207+T210)/SUM(T54,T55))</f>
        <v/>
      </c>
      <c r="U213" s="619">
        <f>IF(SUM(U54,U55)=0,"",(U181+U201+U204+U207+U210)/SUM(U54,U55))</f>
        <v>0.5</v>
      </c>
      <c r="V213" s="619">
        <f>IF(SUM(V54,V55)=0,"",(V181+V201+V204+V207+V210)/SUM(V54,V55))</f>
        <v>0.6</v>
      </c>
      <c r="W213" s="619" t="str">
        <f>IF(SUM(W54,W55)=0,"",(W181+W201+W204+W207+W210)/SUM(W54,W55))</f>
        <v/>
      </c>
      <c r="X213" s="619" t="str">
        <f>IF(SUM(X54,X55)=0,"",(X181+X201+X204+X207+X210)/SUM(X54,X55))</f>
        <v/>
      </c>
      <c r="Y213" s="619">
        <f>IF(SUM(Y54,Y55)=0,"",(Y181+Y201+Y204+Y207+Y210)/SUM(Y54,Y55))</f>
        <v>0.66666666666666663</v>
      </c>
      <c r="Z213" s="619" t="str">
        <f>IF(SUM(Z54,Z55)=0,"",(Z181+Z201+Z204+Z207+Z210)/SUM(Z54,Z55))</f>
        <v/>
      </c>
      <c r="AA213" s="619" t="str">
        <f>IF(SUM(AA54,AA55)=0,"",(AA181+AA201+AA204+AA207+AA210)/SUM(AA54,AA55))</f>
        <v/>
      </c>
      <c r="AB213" s="619" t="str">
        <f>IF(SUM(AB54,AB55)=0,"",(AB181+AB201+AB204+AB207+AB210)/SUM(AB54,AB55))</f>
        <v/>
      </c>
      <c r="AC213" s="619" t="str">
        <f>IF(SUM(AC54,AC55)=0,"",(AC181+AC201+AC204+AC207+AC210)/SUM(AC54,AC55))</f>
        <v/>
      </c>
      <c r="AD213" s="619" t="str">
        <f>IF(SUM(AD54,AD55)=0,"",(AD181+AD201+AD204+AD207+AD210)/SUM(AD54,AD55))</f>
        <v/>
      </c>
      <c r="AE213" s="619" t="str">
        <f>IF(SUM(AE54,AE55)=0,"",(AE181+AE201+AE204+AE207+AE210)/SUM(AE54,AE55))</f>
        <v/>
      </c>
      <c r="AF213" s="619" t="str">
        <f>IF(SUM(AF54,AF55)=0,"",(AF181+AF201+AF204+AF207+AF210)/SUM(AF54,AF55))</f>
        <v/>
      </c>
      <c r="AG213" s="619" t="str">
        <f>IF(SUM(AG54,AG55)=0,"",(AG181+AG201+AG204+AG207+AG210)/SUM(AG54,AG55))</f>
        <v/>
      </c>
      <c r="AH213" s="619" t="str">
        <f>IF(SUM(AH54,AH55)=0,"",(AH181+AH201+AH204+AH207+AH210)/SUM(AH54,AH55))</f>
        <v/>
      </c>
      <c r="AI213" s="619" t="str">
        <f>IF(SUM(AI54,AI55)=0,"",(AI181+AI201+AI204+AI207+AI210)/SUM(AI54,AI55))</f>
        <v/>
      </c>
      <c r="AJ213" s="619" t="str">
        <f>IF(SUM(AJ54,AJ55)=0,"",(AJ181+AJ201+AJ204+AJ207+AJ210)/SUM(AJ54,AJ55))</f>
        <v/>
      </c>
      <c r="AK213" s="674"/>
      <c r="AL213" s="619">
        <f>IF(SUM(AL54,AL55)=0,"",(AL181+AL201+AL204+AL207+AL210)/SUM(AL54,AL55))</f>
        <v>0.68</v>
      </c>
      <c r="AM213" s="619">
        <f>IF(SUM(AM54,AM55)=0,"",(AM181+AM201+AM204+AM207+AM210)/SUM(AM54,AM55))</f>
        <v>0.8</v>
      </c>
      <c r="AN213" s="619">
        <f>IF(SUM(AN54,AN55)=0,"",(AN181+AN201+AN204+AN207+AN210)/SUM(AN54,AN55))</f>
        <v>0.5</v>
      </c>
      <c r="AO213" s="619">
        <f>IF(SUM(AO54,AO55)=0,"",(AO181+AO201+AO204+AO207+AO210)/SUM(AO54,AO55))</f>
        <v>0</v>
      </c>
      <c r="AP213" s="619">
        <f>IF(SUM(AP54,AP55)=0,"",(AP181+AP201+AP204+AP207+AP210)/SUM(AP54,AP55))</f>
        <v>0.7142857142857143</v>
      </c>
      <c r="AQ213" s="619">
        <f>IF(SUM(AQ54,AQ55)=0,"",(AQ181+AQ201+AQ204+AQ207+AQ210)/SUM(AQ54,AQ55))</f>
        <v>0.1</v>
      </c>
      <c r="AR213" s="619" t="str">
        <f>IF(SUM(AR54,AR55)=0,"",(AR181+AR201+AR204+AR207+AR210)/SUM(AR54,AR55))</f>
        <v/>
      </c>
      <c r="AS213" s="619">
        <f>IF(SUM(AS54,AS55)=0,"",(AS181+AS201+AS204+AS207+AS210)/SUM(AS54,AS55))</f>
        <v>1.1000000000000001</v>
      </c>
      <c r="AT213" s="619" t="str">
        <f>IF(SUM(AT54,AT55)=0,"",(AT181+AT201+AT204+AT207+AT210)/SUM(AT54,AT55))</f>
        <v/>
      </c>
      <c r="AU213" s="619" t="str">
        <f>IF(SUM(AU54,AU55)=0,"",(AU181+AU201+AU204+AU207+AU210)/SUM(AU54,AU55))</f>
        <v/>
      </c>
      <c r="AV213" s="619" t="str">
        <f>IF(SUM(AV54,AV55)=0,"",(AV181+AV201+AV204+AV207+AV210)/SUM(AV54,AV55))</f>
        <v/>
      </c>
      <c r="AW213" s="619" t="str">
        <f>IF(SUM(AW54,AW55)=0,"",(AW181+AW201+AW204+AW207+AW210)/SUM(AW54,AW55))</f>
        <v/>
      </c>
      <c r="AX213" s="619" t="str">
        <f>IF(SUM(AX54,AX55)=0,"",(AX181+AX201+AX204+AX207+AX210)/SUM(AX54,AX55))</f>
        <v/>
      </c>
      <c r="AY213" s="619" t="str">
        <f>IF(SUM(AY54,AY55)=0,"",(AY181+AY201+AY204+AY207+AY210)/SUM(AY54,AY55))</f>
        <v/>
      </c>
      <c r="AZ213" s="619" t="str">
        <f>IF(SUM(AZ54,AZ55)=0,"",(AZ181+AZ201+AZ204+AZ207+AZ210)/SUM(AZ54,AZ55))</f>
        <v/>
      </c>
      <c r="BA213" s="619" t="str">
        <f>IF(SUM(BA54,BA55)=0,"",(BA181+BA201+BA204+BA207+BA210)/SUM(BA54,BA55))</f>
        <v/>
      </c>
      <c r="BB213" s="619" t="str">
        <f>IF(SUM(BB54,BB55)=0,"",(BB181+BB201+BB204+BB207+BB210)/SUM(BB54,BB55))</f>
        <v/>
      </c>
      <c r="BC213" s="674"/>
      <c r="BD213" s="619">
        <f>IF(SUM(BD54,BD55)=0,"",(BD181+BD201+BD204+BD207+BD210)/SUM(BD54,BD55))</f>
        <v>0.32</v>
      </c>
      <c r="BE213" s="619">
        <f>IF(SUM(BE54,BE55)=0,"",(BE181+BE201+BE204+BE207+BE210)/SUM(BE54,BE55))</f>
        <v>0.44</v>
      </c>
      <c r="BF213" s="619">
        <f>IF(SUM(BF54,BF55)=0,"",(BF181+BF201+BF204+BF207+BF210)/SUM(BF54,BF55))</f>
        <v>0</v>
      </c>
      <c r="BG213" s="619">
        <f>IF(SUM(BG54,BG55)=0,"",(BG181+BG201+BG204+BG207+BG210)/SUM(BG54,BG55))</f>
        <v>0.25</v>
      </c>
      <c r="BH213" s="619">
        <f>IF(SUM(BH54,BH55)=0,"",(BH181+BH201+BH204+BH207+BH210)/SUM(BH54,BH55))</f>
        <v>0.6333333333333333</v>
      </c>
      <c r="BI213" s="619">
        <f>IF(SUM(BI54,BI55)=0,"",(BI181+BI201+BI204+BI207+BI210)/SUM(BI54,BI55))</f>
        <v>0.05</v>
      </c>
      <c r="BJ213" s="619" t="str">
        <f>IF(SUM(BJ54,BJ55)=0,"",(BJ181+BJ201+BJ204+BJ207+BJ210)/SUM(BJ54,BJ55))</f>
        <v/>
      </c>
      <c r="BK213" s="619">
        <f>IF(SUM(BK54,BK55)=0,"",(BK181+BK201+BK204+BK207+BK210)/SUM(BK54,BK55))</f>
        <v>0</v>
      </c>
      <c r="BL213" s="619" t="str">
        <f>IF(SUM(BL54,BL55)=0,"",(BL181+BL201+BL204+BL207+BL210)/SUM(BL54,BL55))</f>
        <v/>
      </c>
      <c r="BM213" s="619" t="str">
        <f>IF(SUM(BM54,BM55)=0,"",(BM181+BM201+BM204+BM207+BM210)/SUM(BM54,BM55))</f>
        <v/>
      </c>
      <c r="BN213" s="619" t="str">
        <f>IF(SUM(BN54,BN55)=0,"",(BN181+BN201+BN204+BN207+BN210)/SUM(BN54,BN55))</f>
        <v/>
      </c>
      <c r="BO213" s="619" t="str">
        <f>IF(SUM(BO54,BO55)=0,"",(BO181+BO201+BO204+BO207+BO210)/SUM(BO54,BO55))</f>
        <v/>
      </c>
      <c r="BP213" s="619" t="str">
        <f>IF(SUM(BP54,BP55)=0,"",(BP181+BP201+BP204+BP207+BP210)/SUM(BP54,BP55))</f>
        <v/>
      </c>
      <c r="BQ213" s="619" t="str">
        <f>IF(SUM(BQ54,BQ55)=0,"",(BQ181+BQ201+BQ204+BQ207+BQ210)/SUM(BQ54,BQ55))</f>
        <v/>
      </c>
      <c r="BR213" s="619" t="str">
        <f>IF(SUM(BR54,BR55)=0,"",(BR181+BR201+BR204+BR207+BR210)/SUM(BR54,BR55))</f>
        <v/>
      </c>
      <c r="BS213" s="619" t="str">
        <f>IF(SUM(BS54,BS55)=0,"",(BS181+BS201+BS204+BS207+BS210)/SUM(BS54,BS55))</f>
        <v/>
      </c>
      <c r="BT213" s="619" t="str">
        <f>IF(SUM(BT54,BT55)=0,"",(BT181+BT201+BT204+BT207+BT210)/SUM(BT54,BT55))</f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04"/>
        <v/>
      </c>
      <c r="CA213" s="596">
        <f t="shared" si="505"/>
        <v>0.6</v>
      </c>
      <c r="CB213" s="596">
        <f t="shared" si="506"/>
        <v>0.55885714285714294</v>
      </c>
      <c r="CC213" s="596">
        <f t="shared" si="507"/>
        <v>0.21200000000000002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0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01"/>
        <v/>
      </c>
      <c r="CG213" s="1353" t="str">
        <f t="shared" si="601"/>
        <v/>
      </c>
      <c r="CH213" s="1353" t="str">
        <f t="shared" si="601"/>
        <v/>
      </c>
      <c r="CI213" s="1353">
        <f t="shared" si="601"/>
        <v>0</v>
      </c>
      <c r="CJ213" s="1353">
        <f t="shared" si="601"/>
        <v>0</v>
      </c>
      <c r="CK213" s="1354">
        <f t="shared" si="601"/>
        <v>0.05</v>
      </c>
      <c r="CL213" s="1354">
        <f t="shared" si="601"/>
        <v>0.25</v>
      </c>
      <c r="CM213" s="1354">
        <f t="shared" si="601"/>
        <v>0.32</v>
      </c>
      <c r="CN213" s="1353">
        <f t="shared" si="601"/>
        <v>0.44</v>
      </c>
      <c r="CO213" s="1353">
        <f t="shared" si="601"/>
        <v>0.6333333333333333</v>
      </c>
      <c r="CP213" s="1353" t="str">
        <f t="shared" si="601"/>
        <v/>
      </c>
      <c r="CQ213" s="1353" t="str">
        <f t="shared" si="601"/>
        <v/>
      </c>
      <c r="CR213" s="1353" t="str">
        <f t="shared" si="601"/>
        <v/>
      </c>
      <c r="CS213" s="1352" t="str">
        <f t="shared" si="601"/>
        <v/>
      </c>
      <c r="CT213" s="1355" t="str">
        <f t="shared" si="601"/>
        <v/>
      </c>
      <c r="CU213" s="535" t="str">
        <f t="shared" si="474"/>
        <v/>
      </c>
      <c r="CV213" s="536" t="str">
        <f t="shared" si="475"/>
        <v/>
      </c>
      <c r="CW213" s="537" t="str">
        <f t="shared" si="476"/>
        <v/>
      </c>
      <c r="CX213" s="537" t="str">
        <f t="shared" si="477"/>
        <v/>
      </c>
      <c r="CY213" s="537" t="str">
        <f t="shared" si="478"/>
        <v/>
      </c>
      <c r="CZ213" s="537">
        <f t="shared" si="479"/>
        <v>0</v>
      </c>
      <c r="DA213" s="537">
        <f t="shared" si="480"/>
        <v>0</v>
      </c>
      <c r="DB213" s="538">
        <f t="shared" si="481"/>
        <v>0.05</v>
      </c>
      <c r="DC213" s="538">
        <f t="shared" si="482"/>
        <v>0.25</v>
      </c>
      <c r="DD213" s="538">
        <f t="shared" si="483"/>
        <v>0.32</v>
      </c>
      <c r="DE213" s="537">
        <f t="shared" si="484"/>
        <v>0.44</v>
      </c>
      <c r="DF213" s="537">
        <f t="shared" si="485"/>
        <v>0.6333333333333333</v>
      </c>
      <c r="DG213" s="537" t="str">
        <f t="shared" si="486"/>
        <v/>
      </c>
      <c r="DH213" s="537" t="str">
        <f t="shared" si="487"/>
        <v/>
      </c>
      <c r="DI213" s="537" t="str">
        <f t="shared" si="488"/>
        <v/>
      </c>
      <c r="DJ213" s="536" t="str">
        <f t="shared" si="489"/>
        <v/>
      </c>
      <c r="DK213" s="535" t="str">
        <f t="shared" si="490"/>
        <v/>
      </c>
      <c r="DL213" s="654">
        <f t="shared" si="491"/>
        <v>0</v>
      </c>
      <c r="DM213" s="106">
        <f t="shared" si="492"/>
        <v>3</v>
      </c>
      <c r="DN213" s="106">
        <f t="shared" si="493"/>
        <v>7</v>
      </c>
      <c r="DO213" s="106">
        <f t="shared" si="49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04"/>
        <v/>
      </c>
      <c r="CA214" s="596">
        <f t="shared" si="505"/>
        <v>2.6666666666666665</v>
      </c>
      <c r="CB214" s="596">
        <f t="shared" si="506"/>
        <v>4</v>
      </c>
      <c r="CC214" s="596">
        <f t="shared" si="507"/>
        <v>16</v>
      </c>
      <c r="CD214" s="1346" t="str">
        <f t="shared" ref="CD214:CD225" si="60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01"/>
        <v/>
      </c>
      <c r="CF214" s="1348" t="str">
        <f t="shared" si="601"/>
        <v/>
      </c>
      <c r="CG214" s="1348" t="str">
        <f t="shared" si="601"/>
        <v/>
      </c>
      <c r="CH214" s="1348" t="str">
        <f t="shared" si="601"/>
        <v/>
      </c>
      <c r="CI214" s="1348">
        <f t="shared" si="601"/>
        <v>1</v>
      </c>
      <c r="CJ214" s="1348">
        <f t="shared" si="601"/>
        <v>2</v>
      </c>
      <c r="CK214" s="1349">
        <f t="shared" si="601"/>
        <v>8</v>
      </c>
      <c r="CL214" s="1349">
        <f t="shared" si="601"/>
        <v>10</v>
      </c>
      <c r="CM214" s="1349">
        <f t="shared" si="601"/>
        <v>10</v>
      </c>
      <c r="CN214" s="1348">
        <f t="shared" si="601"/>
        <v>50</v>
      </c>
      <c r="CO214" s="1348">
        <f t="shared" si="601"/>
        <v>50</v>
      </c>
      <c r="CP214" s="1348" t="str">
        <f t="shared" si="601"/>
        <v/>
      </c>
      <c r="CQ214" s="1348" t="str">
        <f t="shared" si="601"/>
        <v/>
      </c>
      <c r="CR214" s="1348" t="str">
        <f t="shared" si="601"/>
        <v/>
      </c>
      <c r="CS214" s="1347" t="str">
        <f t="shared" si="601"/>
        <v/>
      </c>
      <c r="CT214" s="1350" t="str">
        <f t="shared" si="601"/>
        <v/>
      </c>
      <c r="CU214" s="547" t="str">
        <f t="shared" si="474"/>
        <v/>
      </c>
      <c r="CV214" s="548" t="str">
        <f t="shared" si="475"/>
        <v/>
      </c>
      <c r="CW214" s="549" t="str">
        <f t="shared" si="476"/>
        <v/>
      </c>
      <c r="CX214" s="549" t="str">
        <f t="shared" si="477"/>
        <v/>
      </c>
      <c r="CY214" s="549" t="str">
        <f t="shared" si="478"/>
        <v/>
      </c>
      <c r="CZ214" s="549">
        <f t="shared" si="479"/>
        <v>1</v>
      </c>
      <c r="DA214" s="549">
        <f t="shared" si="480"/>
        <v>2</v>
      </c>
      <c r="DB214" s="550">
        <f t="shared" si="481"/>
        <v>8</v>
      </c>
      <c r="DC214" s="550">
        <f t="shared" si="482"/>
        <v>10</v>
      </c>
      <c r="DD214" s="550">
        <f t="shared" si="483"/>
        <v>10</v>
      </c>
      <c r="DE214" s="549">
        <f t="shared" si="484"/>
        <v>50</v>
      </c>
      <c r="DF214" s="549">
        <f t="shared" si="485"/>
        <v>50</v>
      </c>
      <c r="DG214" s="549" t="str">
        <f t="shared" si="486"/>
        <v/>
      </c>
      <c r="DH214" s="549" t="str">
        <f t="shared" si="487"/>
        <v/>
      </c>
      <c r="DI214" s="549" t="str">
        <f t="shared" si="488"/>
        <v/>
      </c>
      <c r="DJ214" s="548" t="str">
        <f t="shared" si="489"/>
        <v/>
      </c>
      <c r="DK214" s="547" t="str">
        <f t="shared" si="490"/>
        <v/>
      </c>
      <c r="DL214" s="654">
        <f t="shared" si="491"/>
        <v>1</v>
      </c>
      <c r="DM214" s="106">
        <f t="shared" si="492"/>
        <v>5</v>
      </c>
      <c r="DN214" s="106">
        <f t="shared" si="493"/>
        <v>8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04"/>
        <v/>
      </c>
      <c r="CA215" s="596">
        <f t="shared" si="505"/>
        <v>23.333333333333332</v>
      </c>
      <c r="CB215" s="596">
        <f t="shared" si="506"/>
        <v>20.833333333333332</v>
      </c>
      <c r="CC215" s="596">
        <f t="shared" si="507"/>
        <v>28</v>
      </c>
      <c r="CD215" s="1346" t="str">
        <f t="shared" si="602"/>
        <v/>
      </c>
      <c r="CE215" s="1347" t="str">
        <f t="shared" si="601"/>
        <v/>
      </c>
      <c r="CF215" s="1348" t="str">
        <f t="shared" si="601"/>
        <v/>
      </c>
      <c r="CG215" s="1348" t="str">
        <f t="shared" si="601"/>
        <v/>
      </c>
      <c r="CH215" s="1348" t="str">
        <f t="shared" si="601"/>
        <v/>
      </c>
      <c r="CI215" s="1348">
        <f t="shared" si="601"/>
        <v>0</v>
      </c>
      <c r="CJ215" s="1348">
        <f t="shared" si="601"/>
        <v>25</v>
      </c>
      <c r="CK215" s="1349">
        <f t="shared" si="601"/>
        <v>25</v>
      </c>
      <c r="CL215" s="1349">
        <f t="shared" si="601"/>
        <v>30</v>
      </c>
      <c r="CM215" s="1349">
        <f t="shared" si="601"/>
        <v>30</v>
      </c>
      <c r="CN215" s="1348">
        <f t="shared" si="601"/>
        <v>30</v>
      </c>
      <c r="CO215" s="1348">
        <f t="shared" si="601"/>
        <v>50</v>
      </c>
      <c r="CP215" s="1348" t="str">
        <f t="shared" si="601"/>
        <v/>
      </c>
      <c r="CQ215" s="1348" t="str">
        <f t="shared" si="601"/>
        <v/>
      </c>
      <c r="CR215" s="1348" t="str">
        <f t="shared" si="601"/>
        <v/>
      </c>
      <c r="CS215" s="1347" t="str">
        <f t="shared" si="601"/>
        <v/>
      </c>
      <c r="CT215" s="1350" t="str">
        <f t="shared" si="601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>
        <f t="shared" si="479"/>
        <v>0</v>
      </c>
      <c r="DA215" s="549">
        <f t="shared" si="480"/>
        <v>25</v>
      </c>
      <c r="DB215" s="550">
        <f t="shared" si="481"/>
        <v>25</v>
      </c>
      <c r="DC215" s="550">
        <f t="shared" si="482"/>
        <v>30</v>
      </c>
      <c r="DD215" s="550">
        <f t="shared" si="483"/>
        <v>30</v>
      </c>
      <c r="DE215" s="549">
        <f t="shared" si="484"/>
        <v>30</v>
      </c>
      <c r="DF215" s="549">
        <f t="shared" si="485"/>
        <v>50</v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603">IF(B214="","",B214*B215)</f>
        <v/>
      </c>
      <c r="C216" s="605" t="str">
        <f t="shared" si="603"/>
        <v/>
      </c>
      <c r="D216" s="605" t="str">
        <f t="shared" si="603"/>
        <v/>
      </c>
      <c r="E216" s="605" t="str">
        <f t="shared" si="603"/>
        <v/>
      </c>
      <c r="F216" s="605">
        <f t="shared" si="603"/>
        <v>60</v>
      </c>
      <c r="G216" s="605" t="str">
        <f t="shared" si="603"/>
        <v/>
      </c>
      <c r="H216" s="605" t="str">
        <f t="shared" si="603"/>
        <v/>
      </c>
      <c r="I216" s="605" t="str">
        <f t="shared" si="603"/>
        <v/>
      </c>
      <c r="J216" s="605" t="str">
        <f t="shared" si="603"/>
        <v/>
      </c>
      <c r="K216" s="605" t="str">
        <f t="shared" si="603"/>
        <v/>
      </c>
      <c r="L216" s="605" t="str">
        <f t="shared" si="603"/>
        <v/>
      </c>
      <c r="M216" s="605" t="str">
        <f t="shared" si="603"/>
        <v/>
      </c>
      <c r="N216" s="605" t="str">
        <f t="shared" si="603"/>
        <v/>
      </c>
      <c r="O216" s="605" t="str">
        <f t="shared" si="603"/>
        <v/>
      </c>
      <c r="P216" s="605" t="str">
        <f t="shared" si="603"/>
        <v/>
      </c>
      <c r="Q216" s="605" t="str">
        <f t="shared" si="603"/>
        <v/>
      </c>
      <c r="R216" s="605" t="str">
        <f t="shared" si="603"/>
        <v/>
      </c>
      <c r="S216" s="645"/>
      <c r="T216" s="605" t="str">
        <f t="shared" ref="T216:AJ216" si="604">IF(T214="","",T214*T215)</f>
        <v/>
      </c>
      <c r="U216" s="605">
        <f t="shared" si="604"/>
        <v>125</v>
      </c>
      <c r="V216" s="605">
        <f t="shared" si="604"/>
        <v>40</v>
      </c>
      <c r="W216" s="605" t="str">
        <f t="shared" si="604"/>
        <v/>
      </c>
      <c r="X216" s="605">
        <f t="shared" si="604"/>
        <v>60</v>
      </c>
      <c r="Y216" s="605" t="str">
        <f t="shared" si="604"/>
        <v/>
      </c>
      <c r="Z216" s="605" t="str">
        <f t="shared" si="604"/>
        <v/>
      </c>
      <c r="AA216" s="605">
        <f t="shared" si="604"/>
        <v>30</v>
      </c>
      <c r="AB216" s="605">
        <f t="shared" si="604"/>
        <v>50</v>
      </c>
      <c r="AC216" s="605" t="str">
        <f t="shared" si="604"/>
        <v/>
      </c>
      <c r="AD216" s="605" t="str">
        <f t="shared" si="604"/>
        <v/>
      </c>
      <c r="AE216" s="605" t="str">
        <f t="shared" si="604"/>
        <v/>
      </c>
      <c r="AF216" s="605" t="str">
        <f t="shared" si="604"/>
        <v/>
      </c>
      <c r="AG216" s="605" t="str">
        <f t="shared" si="604"/>
        <v/>
      </c>
      <c r="AH216" s="605" t="str">
        <f t="shared" si="604"/>
        <v/>
      </c>
      <c r="AI216" s="605" t="str">
        <f t="shared" si="604"/>
        <v/>
      </c>
      <c r="AJ216" s="605" t="str">
        <f t="shared" si="604"/>
        <v/>
      </c>
      <c r="AK216" s="645"/>
      <c r="AL216" s="605">
        <f t="shared" ref="AL216:BB216" si="605">IF(AL214="","",AL214*AL215)</f>
        <v>90</v>
      </c>
      <c r="AM216" s="605">
        <f t="shared" si="605"/>
        <v>200</v>
      </c>
      <c r="AN216" s="605">
        <f t="shared" si="605"/>
        <v>0</v>
      </c>
      <c r="AO216" s="605">
        <f t="shared" si="605"/>
        <v>40</v>
      </c>
      <c r="AP216" s="605">
        <f t="shared" si="605"/>
        <v>175</v>
      </c>
      <c r="AQ216" s="605">
        <f t="shared" si="605"/>
        <v>80</v>
      </c>
      <c r="AR216" s="605">
        <f t="shared" si="605"/>
        <v>75</v>
      </c>
      <c r="AS216" s="605" t="str">
        <f t="shared" si="605"/>
        <v/>
      </c>
      <c r="AT216" s="605">
        <f t="shared" si="605"/>
        <v>60</v>
      </c>
      <c r="AU216" s="605" t="str">
        <f t="shared" si="605"/>
        <v/>
      </c>
      <c r="AV216" s="605" t="str">
        <f t="shared" si="605"/>
        <v/>
      </c>
      <c r="AW216" s="605" t="str">
        <f t="shared" si="605"/>
        <v/>
      </c>
      <c r="AX216" s="605" t="str">
        <f t="shared" si="605"/>
        <v/>
      </c>
      <c r="AY216" s="605" t="str">
        <f t="shared" si="605"/>
        <v/>
      </c>
      <c r="AZ216" s="605" t="str">
        <f t="shared" si="605"/>
        <v/>
      </c>
      <c r="BA216" s="605" t="str">
        <f t="shared" si="605"/>
        <v/>
      </c>
      <c r="BB216" s="605" t="str">
        <f t="shared" si="605"/>
        <v/>
      </c>
      <c r="BC216" s="645"/>
      <c r="BD216" s="605">
        <f t="shared" ref="BD216:BT216" si="606">IF(BD214="","",BD214*BD215)</f>
        <v>1250</v>
      </c>
      <c r="BE216" s="605">
        <f t="shared" si="606"/>
        <v>1250</v>
      </c>
      <c r="BF216" s="605" t="str">
        <f t="shared" si="606"/>
        <v/>
      </c>
      <c r="BG216" s="605">
        <f t="shared" si="606"/>
        <v>300</v>
      </c>
      <c r="BH216" s="605">
        <f t="shared" si="606"/>
        <v>240</v>
      </c>
      <c r="BI216" s="605">
        <f t="shared" si="606"/>
        <v>300</v>
      </c>
      <c r="BJ216" s="605">
        <f t="shared" si="606"/>
        <v>100</v>
      </c>
      <c r="BK216" s="605" t="str">
        <f t="shared" si="606"/>
        <v/>
      </c>
      <c r="BL216" s="605">
        <f t="shared" si="606"/>
        <v>0</v>
      </c>
      <c r="BM216" s="605" t="str">
        <f t="shared" si="606"/>
        <v/>
      </c>
      <c r="BN216" s="605" t="str">
        <f t="shared" si="606"/>
        <v/>
      </c>
      <c r="BO216" s="605" t="str">
        <f t="shared" si="606"/>
        <v/>
      </c>
      <c r="BP216" s="605" t="str">
        <f t="shared" si="606"/>
        <v/>
      </c>
      <c r="BQ216" s="605" t="str">
        <f t="shared" si="606"/>
        <v/>
      </c>
      <c r="BR216" s="605" t="str">
        <f t="shared" si="606"/>
        <v/>
      </c>
      <c r="BS216" s="605" t="str">
        <f t="shared" si="606"/>
        <v/>
      </c>
      <c r="BT216" s="605" t="str">
        <f t="shared" si="606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04"/>
        <v/>
      </c>
      <c r="CA216" s="596">
        <f t="shared" si="505"/>
        <v>50</v>
      </c>
      <c r="CB216" s="596">
        <f t="shared" si="506"/>
        <v>86.666666666666671</v>
      </c>
      <c r="CC216" s="596">
        <f t="shared" si="507"/>
        <v>438</v>
      </c>
      <c r="CD216" s="1346" t="str">
        <f t="shared" si="602"/>
        <v/>
      </c>
      <c r="CE216" s="1347" t="str">
        <f t="shared" si="601"/>
        <v/>
      </c>
      <c r="CF216" s="1348" t="str">
        <f t="shared" si="601"/>
        <v/>
      </c>
      <c r="CG216" s="1348" t="str">
        <f t="shared" si="601"/>
        <v/>
      </c>
      <c r="CH216" s="1348" t="str">
        <f t="shared" si="601"/>
        <v/>
      </c>
      <c r="CI216" s="1348">
        <f t="shared" si="601"/>
        <v>0</v>
      </c>
      <c r="CJ216" s="1348">
        <f t="shared" si="601"/>
        <v>100</v>
      </c>
      <c r="CK216" s="1349">
        <f t="shared" si="601"/>
        <v>240</v>
      </c>
      <c r="CL216" s="1349">
        <f t="shared" si="601"/>
        <v>300</v>
      </c>
      <c r="CM216" s="1349">
        <f t="shared" si="601"/>
        <v>300</v>
      </c>
      <c r="CN216" s="1348">
        <f t="shared" si="601"/>
        <v>1250</v>
      </c>
      <c r="CO216" s="1348">
        <f t="shared" si="601"/>
        <v>1250</v>
      </c>
      <c r="CP216" s="1348" t="str">
        <f t="shared" si="601"/>
        <v/>
      </c>
      <c r="CQ216" s="1348" t="str">
        <f t="shared" si="601"/>
        <v/>
      </c>
      <c r="CR216" s="1348" t="str">
        <f t="shared" si="601"/>
        <v/>
      </c>
      <c r="CS216" s="1347" t="str">
        <f t="shared" si="601"/>
        <v/>
      </c>
      <c r="CT216" s="1350" t="str">
        <f t="shared" si="601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>
        <f t="shared" si="479"/>
        <v>0</v>
      </c>
      <c r="DA216" s="549">
        <f t="shared" si="480"/>
        <v>100</v>
      </c>
      <c r="DB216" s="550">
        <f t="shared" si="481"/>
        <v>240</v>
      </c>
      <c r="DC216" s="550">
        <f t="shared" si="482"/>
        <v>300</v>
      </c>
      <c r="DD216" s="550">
        <f t="shared" si="483"/>
        <v>300</v>
      </c>
      <c r="DE216" s="549">
        <f t="shared" si="484"/>
        <v>1250</v>
      </c>
      <c r="DF216" s="549">
        <f t="shared" si="485"/>
        <v>1250</v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04"/>
        <v/>
      </c>
      <c r="CA217" s="596" t="str">
        <f t="shared" si="505"/>
        <v/>
      </c>
      <c r="CB217" s="596" t="str">
        <f t="shared" si="506"/>
        <v/>
      </c>
      <c r="CC217" s="596" t="str">
        <f t="shared" si="507"/>
        <v/>
      </c>
      <c r="CD217" s="1346" t="str">
        <f t="shared" si="602"/>
        <v/>
      </c>
      <c r="CE217" s="1347" t="str">
        <f t="shared" si="601"/>
        <v/>
      </c>
      <c r="CF217" s="1348" t="str">
        <f t="shared" si="601"/>
        <v/>
      </c>
      <c r="CG217" s="1348" t="str">
        <f t="shared" si="601"/>
        <v/>
      </c>
      <c r="CH217" s="1348" t="str">
        <f t="shared" si="601"/>
        <v/>
      </c>
      <c r="CI217" s="1348" t="str">
        <f t="shared" si="601"/>
        <v/>
      </c>
      <c r="CJ217" s="1348" t="str">
        <f t="shared" si="601"/>
        <v/>
      </c>
      <c r="CK217" s="1349" t="str">
        <f t="shared" si="601"/>
        <v/>
      </c>
      <c r="CL217" s="1349" t="str">
        <f t="shared" si="601"/>
        <v/>
      </c>
      <c r="CM217" s="1349" t="str">
        <f t="shared" si="601"/>
        <v/>
      </c>
      <c r="CN217" s="1348" t="str">
        <f t="shared" si="601"/>
        <v/>
      </c>
      <c r="CO217" s="1348" t="str">
        <f t="shared" si="601"/>
        <v/>
      </c>
      <c r="CP217" s="1348" t="str">
        <f t="shared" si="601"/>
        <v/>
      </c>
      <c r="CQ217" s="1348" t="str">
        <f t="shared" si="601"/>
        <v/>
      </c>
      <c r="CR217" s="1348" t="str">
        <f t="shared" si="601"/>
        <v/>
      </c>
      <c r="CS217" s="1347" t="str">
        <f t="shared" si="601"/>
        <v/>
      </c>
      <c r="CT217" s="1350" t="str">
        <f t="shared" si="601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 t="str">
        <f t="shared" si="480"/>
        <v/>
      </c>
      <c r="DB217" s="550" t="str">
        <f t="shared" si="481"/>
        <v/>
      </c>
      <c r="DC217" s="550" t="str">
        <f t="shared" si="482"/>
        <v/>
      </c>
      <c r="DD217" s="550" t="str">
        <f t="shared" si="483"/>
        <v/>
      </c>
      <c r="DE217" s="549" t="str">
        <f t="shared" si="484"/>
        <v/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0</v>
      </c>
      <c r="DM217" s="106">
        <f t="shared" si="492"/>
        <v>0</v>
      </c>
      <c r="DN217" s="106">
        <f t="shared" si="493"/>
        <v>0</v>
      </c>
      <c r="DO217" s="106">
        <f t="shared" si="49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6" t="str">
        <f t="shared" si="602"/>
        <v/>
      </c>
      <c r="CE218" s="1347" t="str">
        <f t="shared" si="601"/>
        <v/>
      </c>
      <c r="CF218" s="1348" t="str">
        <f t="shared" si="601"/>
        <v/>
      </c>
      <c r="CG218" s="1348" t="str">
        <f t="shared" si="601"/>
        <v/>
      </c>
      <c r="CH218" s="1348" t="str">
        <f t="shared" si="601"/>
        <v/>
      </c>
      <c r="CI218" s="1348" t="str">
        <f t="shared" si="601"/>
        <v/>
      </c>
      <c r="CJ218" s="1348" t="str">
        <f t="shared" si="601"/>
        <v/>
      </c>
      <c r="CK218" s="1349" t="str">
        <f t="shared" si="601"/>
        <v/>
      </c>
      <c r="CL218" s="1349" t="str">
        <f t="shared" si="601"/>
        <v/>
      </c>
      <c r="CM218" s="1349" t="str">
        <f t="shared" si="601"/>
        <v/>
      </c>
      <c r="CN218" s="1348" t="str">
        <f t="shared" si="601"/>
        <v/>
      </c>
      <c r="CO218" s="1348" t="str">
        <f t="shared" si="601"/>
        <v/>
      </c>
      <c r="CP218" s="1348" t="str">
        <f t="shared" si="601"/>
        <v/>
      </c>
      <c r="CQ218" s="1348" t="str">
        <f t="shared" si="601"/>
        <v/>
      </c>
      <c r="CR218" s="1348" t="str">
        <f t="shared" si="601"/>
        <v/>
      </c>
      <c r="CS218" s="1347" t="str">
        <f t="shared" si="601"/>
        <v/>
      </c>
      <c r="CT218" s="1350" t="str">
        <f t="shared" si="601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607">IF(B217="","",B217*B218)</f>
        <v/>
      </c>
      <c r="C219" s="605" t="str">
        <f t="shared" si="607"/>
        <v/>
      </c>
      <c r="D219" s="605" t="str">
        <f t="shared" si="607"/>
        <v/>
      </c>
      <c r="E219" s="605" t="str">
        <f t="shared" si="607"/>
        <v/>
      </c>
      <c r="F219" s="605" t="str">
        <f t="shared" si="607"/>
        <v/>
      </c>
      <c r="G219" s="605" t="str">
        <f t="shared" si="607"/>
        <v/>
      </c>
      <c r="H219" s="605" t="str">
        <f t="shared" si="607"/>
        <v/>
      </c>
      <c r="I219" s="605" t="str">
        <f t="shared" si="607"/>
        <v/>
      </c>
      <c r="J219" s="605" t="str">
        <f t="shared" si="607"/>
        <v/>
      </c>
      <c r="K219" s="605" t="str">
        <f t="shared" si="607"/>
        <v/>
      </c>
      <c r="L219" s="605" t="str">
        <f t="shared" si="607"/>
        <v/>
      </c>
      <c r="M219" s="605" t="str">
        <f t="shared" si="607"/>
        <v/>
      </c>
      <c r="N219" s="605" t="str">
        <f t="shared" si="607"/>
        <v/>
      </c>
      <c r="O219" s="605" t="str">
        <f t="shared" si="607"/>
        <v/>
      </c>
      <c r="P219" s="605" t="str">
        <f t="shared" si="607"/>
        <v/>
      </c>
      <c r="Q219" s="605" t="str">
        <f t="shared" si="607"/>
        <v/>
      </c>
      <c r="R219" s="605" t="str">
        <f t="shared" si="607"/>
        <v/>
      </c>
      <c r="S219" s="645"/>
      <c r="T219" s="605" t="str">
        <f t="shared" ref="T219:AJ219" si="608">IF(T217="","",T217*T218)</f>
        <v/>
      </c>
      <c r="U219" s="605" t="str">
        <f t="shared" si="608"/>
        <v/>
      </c>
      <c r="V219" s="605" t="str">
        <f t="shared" si="608"/>
        <v/>
      </c>
      <c r="W219" s="605" t="str">
        <f t="shared" si="608"/>
        <v/>
      </c>
      <c r="X219" s="605" t="str">
        <f t="shared" si="608"/>
        <v/>
      </c>
      <c r="Y219" s="605" t="str">
        <f t="shared" si="608"/>
        <v/>
      </c>
      <c r="Z219" s="605" t="str">
        <f t="shared" si="608"/>
        <v/>
      </c>
      <c r="AA219" s="605" t="str">
        <f t="shared" si="608"/>
        <v/>
      </c>
      <c r="AB219" s="605" t="str">
        <f t="shared" si="608"/>
        <v/>
      </c>
      <c r="AC219" s="605" t="str">
        <f t="shared" si="608"/>
        <v/>
      </c>
      <c r="AD219" s="605" t="str">
        <f t="shared" si="608"/>
        <v/>
      </c>
      <c r="AE219" s="605" t="str">
        <f t="shared" si="608"/>
        <v/>
      </c>
      <c r="AF219" s="605" t="str">
        <f t="shared" si="608"/>
        <v/>
      </c>
      <c r="AG219" s="605" t="str">
        <f t="shared" si="608"/>
        <v/>
      </c>
      <c r="AH219" s="605" t="str">
        <f t="shared" si="608"/>
        <v/>
      </c>
      <c r="AI219" s="605" t="str">
        <f t="shared" si="608"/>
        <v/>
      </c>
      <c r="AJ219" s="605" t="str">
        <f t="shared" si="608"/>
        <v/>
      </c>
      <c r="AK219" s="645"/>
      <c r="AL219" s="605" t="str">
        <f t="shared" ref="AL219:BB219" si="609">IF(AL217="","",AL217*AL218)</f>
        <v/>
      </c>
      <c r="AM219" s="605" t="str">
        <f t="shared" si="609"/>
        <v/>
      </c>
      <c r="AN219" s="605" t="str">
        <f t="shared" si="609"/>
        <v/>
      </c>
      <c r="AO219" s="605" t="str">
        <f t="shared" si="609"/>
        <v/>
      </c>
      <c r="AP219" s="605" t="str">
        <f t="shared" si="609"/>
        <v/>
      </c>
      <c r="AQ219" s="605" t="str">
        <f t="shared" si="609"/>
        <v/>
      </c>
      <c r="AR219" s="605" t="str">
        <f t="shared" si="609"/>
        <v/>
      </c>
      <c r="AS219" s="605" t="str">
        <f t="shared" si="609"/>
        <v/>
      </c>
      <c r="AT219" s="605" t="str">
        <f t="shared" si="609"/>
        <v/>
      </c>
      <c r="AU219" s="605" t="str">
        <f t="shared" si="609"/>
        <v/>
      </c>
      <c r="AV219" s="605" t="str">
        <f t="shared" si="609"/>
        <v/>
      </c>
      <c r="AW219" s="605" t="str">
        <f t="shared" si="609"/>
        <v/>
      </c>
      <c r="AX219" s="605" t="str">
        <f t="shared" si="609"/>
        <v/>
      </c>
      <c r="AY219" s="605" t="str">
        <f t="shared" si="609"/>
        <v/>
      </c>
      <c r="AZ219" s="605" t="str">
        <f t="shared" si="609"/>
        <v/>
      </c>
      <c r="BA219" s="605" t="str">
        <f t="shared" si="609"/>
        <v/>
      </c>
      <c r="BB219" s="605" t="str">
        <f t="shared" si="609"/>
        <v/>
      </c>
      <c r="BC219" s="645"/>
      <c r="BD219" s="605" t="str">
        <f t="shared" ref="BD219:BT219" si="610">IF(BD217="","",BD217*BD218)</f>
        <v/>
      </c>
      <c r="BE219" s="605" t="str">
        <f t="shared" si="610"/>
        <v/>
      </c>
      <c r="BF219" s="605" t="str">
        <f t="shared" si="610"/>
        <v/>
      </c>
      <c r="BG219" s="605" t="str">
        <f t="shared" si="610"/>
        <v/>
      </c>
      <c r="BH219" s="605" t="str">
        <f t="shared" si="610"/>
        <v/>
      </c>
      <c r="BI219" s="605" t="str">
        <f t="shared" si="610"/>
        <v/>
      </c>
      <c r="BJ219" s="605" t="str">
        <f t="shared" si="610"/>
        <v/>
      </c>
      <c r="BK219" s="605" t="str">
        <f t="shared" si="610"/>
        <v/>
      </c>
      <c r="BL219" s="605" t="str">
        <f t="shared" si="610"/>
        <v/>
      </c>
      <c r="BM219" s="605" t="str">
        <f t="shared" si="610"/>
        <v/>
      </c>
      <c r="BN219" s="605" t="str">
        <f t="shared" si="610"/>
        <v/>
      </c>
      <c r="BO219" s="605" t="str">
        <f t="shared" si="610"/>
        <v/>
      </c>
      <c r="BP219" s="605" t="str">
        <f t="shared" si="610"/>
        <v/>
      </c>
      <c r="BQ219" s="605" t="str">
        <f t="shared" si="610"/>
        <v/>
      </c>
      <c r="BR219" s="605" t="str">
        <f t="shared" si="610"/>
        <v/>
      </c>
      <c r="BS219" s="605" t="str">
        <f t="shared" si="610"/>
        <v/>
      </c>
      <c r="BT219" s="605" t="str">
        <f t="shared" si="610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6" t="str">
        <f t="shared" si="602"/>
        <v/>
      </c>
      <c r="CE219" s="1347" t="str">
        <f t="shared" si="601"/>
        <v/>
      </c>
      <c r="CF219" s="1348" t="str">
        <f t="shared" si="601"/>
        <v/>
      </c>
      <c r="CG219" s="1348" t="str">
        <f t="shared" si="601"/>
        <v/>
      </c>
      <c r="CH219" s="1348" t="str">
        <f t="shared" si="601"/>
        <v/>
      </c>
      <c r="CI219" s="1348" t="str">
        <f t="shared" si="601"/>
        <v/>
      </c>
      <c r="CJ219" s="1348" t="str">
        <f t="shared" si="601"/>
        <v/>
      </c>
      <c r="CK219" s="1349" t="str">
        <f t="shared" si="601"/>
        <v/>
      </c>
      <c r="CL219" s="1349" t="str">
        <f t="shared" si="601"/>
        <v/>
      </c>
      <c r="CM219" s="1349" t="str">
        <f t="shared" si="601"/>
        <v/>
      </c>
      <c r="CN219" s="1348" t="str">
        <f t="shared" si="601"/>
        <v/>
      </c>
      <c r="CO219" s="1348" t="str">
        <f t="shared" si="601"/>
        <v/>
      </c>
      <c r="CP219" s="1348" t="str">
        <f t="shared" si="601"/>
        <v/>
      </c>
      <c r="CQ219" s="1348" t="str">
        <f t="shared" si="601"/>
        <v/>
      </c>
      <c r="CR219" s="1348" t="str">
        <f t="shared" si="601"/>
        <v/>
      </c>
      <c r="CS219" s="1347" t="str">
        <f t="shared" si="601"/>
        <v/>
      </c>
      <c r="CT219" s="1350" t="str">
        <f t="shared" si="601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04"/>
        <v/>
      </c>
      <c r="CA220" s="596" t="str">
        <f t="shared" si="505"/>
        <v/>
      </c>
      <c r="CB220" s="596">
        <f t="shared" si="506"/>
        <v>1.5</v>
      </c>
      <c r="CC220" s="596" t="str">
        <f t="shared" si="507"/>
        <v/>
      </c>
      <c r="CD220" s="1346" t="str">
        <f t="shared" si="602"/>
        <v/>
      </c>
      <c r="CE220" s="1347" t="str">
        <f t="shared" si="601"/>
        <v/>
      </c>
      <c r="CF220" s="1348" t="str">
        <f t="shared" si="601"/>
        <v/>
      </c>
      <c r="CG220" s="1348" t="str">
        <f t="shared" si="601"/>
        <v/>
      </c>
      <c r="CH220" s="1348" t="str">
        <f t="shared" si="601"/>
        <v/>
      </c>
      <c r="CI220" s="1348" t="str">
        <f t="shared" si="601"/>
        <v/>
      </c>
      <c r="CJ220" s="1348" t="str">
        <f t="shared" si="601"/>
        <v/>
      </c>
      <c r="CK220" s="1349" t="str">
        <f t="shared" si="601"/>
        <v/>
      </c>
      <c r="CL220" s="1349">
        <f t="shared" si="601"/>
        <v>2</v>
      </c>
      <c r="CM220" s="1349">
        <f t="shared" si="601"/>
        <v>12</v>
      </c>
      <c r="CN220" s="1348" t="str">
        <f t="shared" si="601"/>
        <v/>
      </c>
      <c r="CO220" s="1348" t="str">
        <f t="shared" si="601"/>
        <v/>
      </c>
      <c r="CP220" s="1348" t="str">
        <f t="shared" si="601"/>
        <v/>
      </c>
      <c r="CQ220" s="1348" t="str">
        <f t="shared" si="601"/>
        <v/>
      </c>
      <c r="CR220" s="1348" t="str">
        <f t="shared" si="601"/>
        <v/>
      </c>
      <c r="CS220" s="1347" t="str">
        <f t="shared" si="601"/>
        <v/>
      </c>
      <c r="CT220" s="1350" t="str">
        <f t="shared" si="601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>
        <f t="shared" si="482"/>
        <v>2</v>
      </c>
      <c r="DD220" s="550">
        <f t="shared" si="483"/>
        <v>12</v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4</v>
      </c>
      <c r="DO220" s="106">
        <f t="shared" si="49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11">IF(DL221&lt;3,"",(SUM(B221:R221)-MIN(B221:R221)-MAX(B221:R221))/(DL221-2))</f>
        <v/>
      </c>
      <c r="CA221" s="596" t="str">
        <f t="shared" ref="CA221:CA284" si="612">IF(DM221&lt;3,"",(SUM(T221:AJ221)-MIN(T221:AJ221)-MAX(T221:AJ221))/(DM221-2))</f>
        <v/>
      </c>
      <c r="CB221" s="596">
        <f t="shared" ref="CB221:CB284" si="613">IF(DN221&lt;3,"",(SUM(AL221:BB221)-MIN(AL221:BB221)-MAX(AL221:BB221))/(DN221-2))</f>
        <v>200</v>
      </c>
      <c r="CC221" s="596" t="str">
        <f t="shared" ref="CC221:CC284" si="614">IF(DO221&lt;3,"",(SUM(BD221:BT221)-MIN(BD221:BT221)-MAX(BD221:BT221))/(DO221-2))</f>
        <v/>
      </c>
      <c r="CD221" s="1346" t="str">
        <f t="shared" si="602"/>
        <v/>
      </c>
      <c r="CE221" s="1347" t="str">
        <f t="shared" si="601"/>
        <v/>
      </c>
      <c r="CF221" s="1348" t="str">
        <f t="shared" si="601"/>
        <v/>
      </c>
      <c r="CG221" s="1348" t="str">
        <f t="shared" si="601"/>
        <v/>
      </c>
      <c r="CH221" s="1348" t="str">
        <f t="shared" si="601"/>
        <v/>
      </c>
      <c r="CI221" s="1348" t="str">
        <f t="shared" si="601"/>
        <v/>
      </c>
      <c r="CJ221" s="1348" t="str">
        <f t="shared" si="601"/>
        <v/>
      </c>
      <c r="CK221" s="1349" t="str">
        <f t="shared" si="601"/>
        <v/>
      </c>
      <c r="CL221" s="1349">
        <f t="shared" si="601"/>
        <v>120</v>
      </c>
      <c r="CM221" s="1349">
        <f t="shared" si="601"/>
        <v>400</v>
      </c>
      <c r="CN221" s="1348" t="str">
        <f t="shared" si="601"/>
        <v/>
      </c>
      <c r="CO221" s="1348" t="str">
        <f t="shared" si="601"/>
        <v/>
      </c>
      <c r="CP221" s="1348" t="str">
        <f t="shared" si="601"/>
        <v/>
      </c>
      <c r="CQ221" s="1348" t="str">
        <f t="shared" si="601"/>
        <v/>
      </c>
      <c r="CR221" s="1348" t="str">
        <f t="shared" si="601"/>
        <v/>
      </c>
      <c r="CS221" s="1347" t="str">
        <f t="shared" si="601"/>
        <v/>
      </c>
      <c r="CT221" s="1350" t="str">
        <f t="shared" si="601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>
        <f t="shared" si="482"/>
        <v>120</v>
      </c>
      <c r="DD221" s="550">
        <f t="shared" si="483"/>
        <v>400</v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615">IF(B220="","",B220*B221)</f>
        <v/>
      </c>
      <c r="C222" s="606" t="str">
        <f t="shared" si="615"/>
        <v/>
      </c>
      <c r="D222" s="606" t="str">
        <f t="shared" si="615"/>
        <v/>
      </c>
      <c r="E222" s="606" t="str">
        <f t="shared" si="615"/>
        <v/>
      </c>
      <c r="F222" s="606" t="str">
        <f t="shared" si="615"/>
        <v/>
      </c>
      <c r="G222" s="606" t="str">
        <f t="shared" si="615"/>
        <v/>
      </c>
      <c r="H222" s="606" t="str">
        <f t="shared" si="615"/>
        <v/>
      </c>
      <c r="I222" s="606" t="str">
        <f t="shared" si="615"/>
        <v/>
      </c>
      <c r="J222" s="606" t="str">
        <f t="shared" si="615"/>
        <v/>
      </c>
      <c r="K222" s="606" t="str">
        <f t="shared" si="615"/>
        <v/>
      </c>
      <c r="L222" s="606" t="str">
        <f t="shared" si="615"/>
        <v/>
      </c>
      <c r="M222" s="606" t="str">
        <f t="shared" si="615"/>
        <v/>
      </c>
      <c r="N222" s="606" t="str">
        <f t="shared" si="615"/>
        <v/>
      </c>
      <c r="O222" s="606" t="str">
        <f t="shared" si="615"/>
        <v/>
      </c>
      <c r="P222" s="606" t="str">
        <f t="shared" si="615"/>
        <v/>
      </c>
      <c r="Q222" s="606" t="str">
        <f t="shared" si="615"/>
        <v/>
      </c>
      <c r="R222" s="606" t="str">
        <f t="shared" si="615"/>
        <v/>
      </c>
      <c r="S222" s="648"/>
      <c r="T222" s="606" t="str">
        <f t="shared" ref="T222:AJ222" si="616">IF(T220="","",T220*T221)</f>
        <v/>
      </c>
      <c r="U222" s="606" t="str">
        <f t="shared" si="616"/>
        <v/>
      </c>
      <c r="V222" s="606" t="str">
        <f t="shared" si="616"/>
        <v/>
      </c>
      <c r="W222" s="606" t="str">
        <f t="shared" si="616"/>
        <v/>
      </c>
      <c r="X222" s="606" t="str">
        <f t="shared" si="616"/>
        <v/>
      </c>
      <c r="Y222" s="606" t="str">
        <f t="shared" si="616"/>
        <v/>
      </c>
      <c r="Z222" s="606" t="str">
        <f t="shared" si="616"/>
        <v/>
      </c>
      <c r="AA222" s="606" t="str">
        <f t="shared" si="616"/>
        <v/>
      </c>
      <c r="AB222" s="606" t="str">
        <f t="shared" si="616"/>
        <v/>
      </c>
      <c r="AC222" s="606" t="str">
        <f t="shared" si="616"/>
        <v/>
      </c>
      <c r="AD222" s="606" t="str">
        <f t="shared" si="616"/>
        <v/>
      </c>
      <c r="AE222" s="606" t="str">
        <f t="shared" si="616"/>
        <v/>
      </c>
      <c r="AF222" s="606" t="str">
        <f t="shared" si="616"/>
        <v/>
      </c>
      <c r="AG222" s="606" t="str">
        <f t="shared" si="616"/>
        <v/>
      </c>
      <c r="AH222" s="606" t="str">
        <f t="shared" si="616"/>
        <v/>
      </c>
      <c r="AI222" s="606" t="str">
        <f t="shared" si="616"/>
        <v/>
      </c>
      <c r="AJ222" s="606" t="str">
        <f t="shared" si="616"/>
        <v/>
      </c>
      <c r="AK222" s="648"/>
      <c r="AL222" s="606">
        <f t="shared" ref="AL222:BB222" si="617">IF(AL220="","",AL220*AL221)</f>
        <v>200</v>
      </c>
      <c r="AM222" s="606">
        <f t="shared" si="617"/>
        <v>0</v>
      </c>
      <c r="AN222" s="606">
        <f t="shared" si="617"/>
        <v>1200</v>
      </c>
      <c r="AO222" s="606" t="str">
        <f t="shared" si="617"/>
        <v/>
      </c>
      <c r="AP222" s="606">
        <f t="shared" si="617"/>
        <v>400</v>
      </c>
      <c r="AQ222" s="606" t="str">
        <f t="shared" si="617"/>
        <v/>
      </c>
      <c r="AR222" s="606" t="str">
        <f t="shared" si="617"/>
        <v/>
      </c>
      <c r="AS222" s="606" t="str">
        <f t="shared" si="617"/>
        <v/>
      </c>
      <c r="AT222" s="606" t="str">
        <f t="shared" si="617"/>
        <v/>
      </c>
      <c r="AU222" s="606" t="str">
        <f t="shared" si="617"/>
        <v/>
      </c>
      <c r="AV222" s="606" t="str">
        <f t="shared" si="617"/>
        <v/>
      </c>
      <c r="AW222" s="606" t="str">
        <f t="shared" si="617"/>
        <v/>
      </c>
      <c r="AX222" s="606" t="str">
        <f t="shared" si="617"/>
        <v/>
      </c>
      <c r="AY222" s="606" t="str">
        <f t="shared" si="617"/>
        <v/>
      </c>
      <c r="AZ222" s="606" t="str">
        <f t="shared" si="617"/>
        <v/>
      </c>
      <c r="BA222" s="606" t="str">
        <f t="shared" si="617"/>
        <v/>
      </c>
      <c r="BB222" s="606" t="str">
        <f t="shared" si="617"/>
        <v/>
      </c>
      <c r="BC222" s="648"/>
      <c r="BD222" s="605">
        <f t="shared" ref="BD222:BT222" si="618">IF(BD220="","",BD220*BD221)</f>
        <v>1440</v>
      </c>
      <c r="BE222" s="605" t="str">
        <f t="shared" si="618"/>
        <v/>
      </c>
      <c r="BF222" s="605" t="str">
        <f t="shared" si="618"/>
        <v/>
      </c>
      <c r="BG222" s="606">
        <f t="shared" si="618"/>
        <v>800</v>
      </c>
      <c r="BH222" s="606" t="str">
        <f t="shared" si="618"/>
        <v/>
      </c>
      <c r="BI222" s="606" t="str">
        <f t="shared" si="618"/>
        <v/>
      </c>
      <c r="BJ222" s="606" t="str">
        <f t="shared" si="618"/>
        <v/>
      </c>
      <c r="BK222" s="606" t="str">
        <f t="shared" si="618"/>
        <v/>
      </c>
      <c r="BL222" s="606" t="str">
        <f t="shared" si="618"/>
        <v/>
      </c>
      <c r="BM222" s="606" t="str">
        <f t="shared" si="618"/>
        <v/>
      </c>
      <c r="BN222" s="606" t="str">
        <f t="shared" si="618"/>
        <v/>
      </c>
      <c r="BO222" s="606" t="str">
        <f t="shared" si="618"/>
        <v/>
      </c>
      <c r="BP222" s="606" t="str">
        <f t="shared" si="618"/>
        <v/>
      </c>
      <c r="BQ222" s="606" t="str">
        <f t="shared" si="618"/>
        <v/>
      </c>
      <c r="BR222" s="606" t="str">
        <f t="shared" si="618"/>
        <v/>
      </c>
      <c r="BS222" s="606" t="str">
        <f t="shared" si="618"/>
        <v/>
      </c>
      <c r="BT222" s="606" t="str">
        <f t="shared" si="618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11"/>
        <v/>
      </c>
      <c r="CA222" s="596" t="str">
        <f t="shared" si="612"/>
        <v/>
      </c>
      <c r="CB222" s="596">
        <f t="shared" si="613"/>
        <v>300</v>
      </c>
      <c r="CC222" s="596" t="str">
        <f t="shared" si="614"/>
        <v/>
      </c>
      <c r="CD222" s="1346" t="str">
        <f t="shared" si="602"/>
        <v/>
      </c>
      <c r="CE222" s="1347" t="str">
        <f t="shared" si="601"/>
        <v/>
      </c>
      <c r="CF222" s="1348" t="str">
        <f t="shared" si="601"/>
        <v/>
      </c>
      <c r="CG222" s="1348" t="str">
        <f t="shared" si="601"/>
        <v/>
      </c>
      <c r="CH222" s="1348" t="str">
        <f t="shared" si="601"/>
        <v/>
      </c>
      <c r="CI222" s="1348" t="str">
        <f t="shared" si="601"/>
        <v/>
      </c>
      <c r="CJ222" s="1348" t="str">
        <f t="shared" si="601"/>
        <v/>
      </c>
      <c r="CK222" s="1349" t="str">
        <f t="shared" si="601"/>
        <v/>
      </c>
      <c r="CL222" s="1349">
        <f t="shared" si="601"/>
        <v>800</v>
      </c>
      <c r="CM222" s="1349">
        <f t="shared" si="601"/>
        <v>1440</v>
      </c>
      <c r="CN222" s="1348" t="str">
        <f t="shared" si="601"/>
        <v/>
      </c>
      <c r="CO222" s="1348" t="str">
        <f t="shared" si="601"/>
        <v/>
      </c>
      <c r="CP222" s="1348" t="str">
        <f t="shared" si="601"/>
        <v/>
      </c>
      <c r="CQ222" s="1348" t="str">
        <f t="shared" si="601"/>
        <v/>
      </c>
      <c r="CR222" s="1348" t="str">
        <f t="shared" si="601"/>
        <v/>
      </c>
      <c r="CS222" s="1347" t="str">
        <f t="shared" si="601"/>
        <v/>
      </c>
      <c r="CT222" s="1350" t="str">
        <f t="shared" si="601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>
        <f t="shared" si="482"/>
        <v>800</v>
      </c>
      <c r="DD222" s="550">
        <f t="shared" si="483"/>
        <v>1440</v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880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11"/>
        <v/>
      </c>
      <c r="CA223" s="596" t="str">
        <f t="shared" si="612"/>
        <v/>
      </c>
      <c r="CB223" s="596" t="str">
        <f t="shared" si="613"/>
        <v/>
      </c>
      <c r="CC223" s="596" t="str">
        <f t="shared" si="614"/>
        <v/>
      </c>
      <c r="CD223" s="1346" t="str">
        <f t="shared" si="602"/>
        <v/>
      </c>
      <c r="CE223" s="1347" t="str">
        <f t="shared" si="601"/>
        <v/>
      </c>
      <c r="CF223" s="1348" t="str">
        <f t="shared" si="601"/>
        <v/>
      </c>
      <c r="CG223" s="1348" t="str">
        <f t="shared" si="601"/>
        <v/>
      </c>
      <c r="CH223" s="1348" t="str">
        <f t="shared" si="601"/>
        <v/>
      </c>
      <c r="CI223" s="1348" t="str">
        <f t="shared" si="601"/>
        <v/>
      </c>
      <c r="CJ223" s="1348" t="str">
        <f t="shared" si="601"/>
        <v/>
      </c>
      <c r="CK223" s="1349" t="str">
        <f t="shared" si="601"/>
        <v/>
      </c>
      <c r="CL223" s="1349" t="str">
        <f t="shared" si="601"/>
        <v/>
      </c>
      <c r="CM223" s="1349" t="str">
        <f t="shared" si="601"/>
        <v/>
      </c>
      <c r="CN223" s="1348" t="str">
        <f t="shared" si="601"/>
        <v/>
      </c>
      <c r="CO223" s="1348" t="str">
        <f t="shared" si="601"/>
        <v/>
      </c>
      <c r="CP223" s="1348" t="str">
        <f t="shared" si="601"/>
        <v/>
      </c>
      <c r="CQ223" s="1348" t="str">
        <f t="shared" si="601"/>
        <v/>
      </c>
      <c r="CR223" s="1348" t="str">
        <f t="shared" si="601"/>
        <v/>
      </c>
      <c r="CS223" s="1347" t="str">
        <f t="shared" si="601"/>
        <v/>
      </c>
      <c r="CT223" s="1350" t="str">
        <f t="shared" si="601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0</v>
      </c>
      <c r="DO223" s="106">
        <f t="shared" si="49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11"/>
        <v/>
      </c>
      <c r="CA224" s="596" t="str">
        <f t="shared" si="612"/>
        <v/>
      </c>
      <c r="CB224" s="596" t="str">
        <f t="shared" si="613"/>
        <v/>
      </c>
      <c r="CC224" s="596" t="str">
        <f t="shared" si="614"/>
        <v/>
      </c>
      <c r="CD224" s="1346" t="str">
        <f t="shared" si="602"/>
        <v/>
      </c>
      <c r="CE224" s="1347" t="str">
        <f t="shared" si="601"/>
        <v/>
      </c>
      <c r="CF224" s="1348" t="str">
        <f t="shared" si="601"/>
        <v/>
      </c>
      <c r="CG224" s="1348" t="str">
        <f t="shared" si="601"/>
        <v/>
      </c>
      <c r="CH224" s="1348" t="str">
        <f t="shared" si="601"/>
        <v/>
      </c>
      <c r="CI224" s="1348" t="str">
        <f t="shared" si="601"/>
        <v/>
      </c>
      <c r="CJ224" s="1348" t="str">
        <f t="shared" si="601"/>
        <v/>
      </c>
      <c r="CK224" s="1349" t="str">
        <f t="shared" si="601"/>
        <v/>
      </c>
      <c r="CL224" s="1349" t="str">
        <f t="shared" si="601"/>
        <v/>
      </c>
      <c r="CM224" s="1349" t="str">
        <f t="shared" si="601"/>
        <v/>
      </c>
      <c r="CN224" s="1348" t="str">
        <f t="shared" si="601"/>
        <v/>
      </c>
      <c r="CO224" s="1348" t="str">
        <f t="shared" si="601"/>
        <v/>
      </c>
      <c r="CP224" s="1348" t="str">
        <f t="shared" si="601"/>
        <v/>
      </c>
      <c r="CQ224" s="1348" t="str">
        <f t="shared" si="601"/>
        <v/>
      </c>
      <c r="CR224" s="1348" t="str">
        <f t="shared" si="601"/>
        <v/>
      </c>
      <c r="CS224" s="1347" t="str">
        <f t="shared" si="601"/>
        <v/>
      </c>
      <c r="CT224" s="1350" t="str">
        <f t="shared" si="601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619">IF(B223="","",B223*B224)</f>
        <v/>
      </c>
      <c r="C225" s="606" t="str">
        <f t="shared" si="619"/>
        <v/>
      </c>
      <c r="D225" s="606" t="str">
        <f t="shared" si="619"/>
        <v/>
      </c>
      <c r="E225" s="606" t="str">
        <f t="shared" si="619"/>
        <v/>
      </c>
      <c r="F225" s="606" t="str">
        <f t="shared" si="619"/>
        <v/>
      </c>
      <c r="G225" s="606" t="str">
        <f t="shared" si="619"/>
        <v/>
      </c>
      <c r="H225" s="606" t="str">
        <f t="shared" si="619"/>
        <v/>
      </c>
      <c r="I225" s="606" t="str">
        <f t="shared" si="619"/>
        <v/>
      </c>
      <c r="J225" s="606" t="str">
        <f t="shared" si="619"/>
        <v/>
      </c>
      <c r="K225" s="606" t="str">
        <f t="shared" si="619"/>
        <v/>
      </c>
      <c r="L225" s="606" t="str">
        <f t="shared" si="619"/>
        <v/>
      </c>
      <c r="M225" s="606" t="str">
        <f t="shared" si="619"/>
        <v/>
      </c>
      <c r="N225" s="606" t="str">
        <f t="shared" si="619"/>
        <v/>
      </c>
      <c r="O225" s="606" t="str">
        <f t="shared" si="619"/>
        <v/>
      </c>
      <c r="P225" s="606" t="str">
        <f t="shared" si="619"/>
        <v/>
      </c>
      <c r="Q225" s="606" t="str">
        <f t="shared" si="619"/>
        <v/>
      </c>
      <c r="R225" s="606" t="str">
        <f t="shared" si="619"/>
        <v/>
      </c>
      <c r="S225" s="648"/>
      <c r="T225" s="606" t="str">
        <f t="shared" ref="T225:AJ225" si="620">IF(T223="","",T223*T224)</f>
        <v/>
      </c>
      <c r="U225" s="606" t="str">
        <f t="shared" si="620"/>
        <v/>
      </c>
      <c r="V225" s="606" t="str">
        <f t="shared" si="620"/>
        <v/>
      </c>
      <c r="W225" s="606" t="str">
        <f t="shared" si="620"/>
        <v/>
      </c>
      <c r="X225" s="606" t="str">
        <f t="shared" si="620"/>
        <v/>
      </c>
      <c r="Y225" s="606" t="str">
        <f t="shared" si="620"/>
        <v/>
      </c>
      <c r="Z225" s="606" t="str">
        <f t="shared" si="620"/>
        <v/>
      </c>
      <c r="AA225" s="606" t="str">
        <f t="shared" si="620"/>
        <v/>
      </c>
      <c r="AB225" s="606" t="str">
        <f t="shared" si="620"/>
        <v/>
      </c>
      <c r="AC225" s="606" t="str">
        <f t="shared" si="620"/>
        <v/>
      </c>
      <c r="AD225" s="606" t="str">
        <f t="shared" si="620"/>
        <v/>
      </c>
      <c r="AE225" s="606" t="str">
        <f t="shared" si="620"/>
        <v/>
      </c>
      <c r="AF225" s="606" t="str">
        <f t="shared" si="620"/>
        <v/>
      </c>
      <c r="AG225" s="606" t="str">
        <f t="shared" si="620"/>
        <v/>
      </c>
      <c r="AH225" s="606" t="str">
        <f t="shared" si="620"/>
        <v/>
      </c>
      <c r="AI225" s="606" t="str">
        <f t="shared" si="620"/>
        <v/>
      </c>
      <c r="AJ225" s="606" t="str">
        <f t="shared" si="620"/>
        <v/>
      </c>
      <c r="AK225" s="648"/>
      <c r="AL225" s="606" t="str">
        <f t="shared" ref="AL225:BB225" si="621">IF(AL223="","",AL223*AL224)</f>
        <v/>
      </c>
      <c r="AM225" s="606" t="str">
        <f t="shared" si="621"/>
        <v/>
      </c>
      <c r="AN225" s="606" t="str">
        <f t="shared" si="621"/>
        <v/>
      </c>
      <c r="AO225" s="606" t="str">
        <f t="shared" si="621"/>
        <v/>
      </c>
      <c r="AP225" s="606" t="str">
        <f t="shared" si="621"/>
        <v/>
      </c>
      <c r="AQ225" s="606" t="str">
        <f t="shared" si="621"/>
        <v/>
      </c>
      <c r="AR225" s="606" t="str">
        <f t="shared" si="621"/>
        <v/>
      </c>
      <c r="AS225" s="606" t="str">
        <f t="shared" si="621"/>
        <v/>
      </c>
      <c r="AT225" s="606" t="str">
        <f t="shared" si="621"/>
        <v/>
      </c>
      <c r="AU225" s="606" t="str">
        <f t="shared" si="621"/>
        <v/>
      </c>
      <c r="AV225" s="606" t="str">
        <f t="shared" si="621"/>
        <v/>
      </c>
      <c r="AW225" s="606" t="str">
        <f t="shared" si="621"/>
        <v/>
      </c>
      <c r="AX225" s="606" t="str">
        <f t="shared" si="621"/>
        <v/>
      </c>
      <c r="AY225" s="606" t="str">
        <f t="shared" si="621"/>
        <v/>
      </c>
      <c r="AZ225" s="606" t="str">
        <f t="shared" si="621"/>
        <v/>
      </c>
      <c r="BA225" s="606" t="str">
        <f t="shared" si="621"/>
        <v/>
      </c>
      <c r="BB225" s="606" t="str">
        <f t="shared" si="621"/>
        <v/>
      </c>
      <c r="BC225" s="648"/>
      <c r="BD225" s="606" t="str">
        <f t="shared" ref="BD225:BT225" si="622">IF(BD223="","",BD223*BD224)</f>
        <v/>
      </c>
      <c r="BE225" s="606" t="str">
        <f t="shared" si="622"/>
        <v/>
      </c>
      <c r="BF225" s="606" t="str">
        <f t="shared" si="622"/>
        <v/>
      </c>
      <c r="BG225" s="606" t="str">
        <f t="shared" si="622"/>
        <v/>
      </c>
      <c r="BH225" s="606" t="str">
        <f t="shared" si="622"/>
        <v/>
      </c>
      <c r="BI225" s="606" t="str">
        <f t="shared" si="622"/>
        <v/>
      </c>
      <c r="BJ225" s="606" t="str">
        <f t="shared" si="622"/>
        <v/>
      </c>
      <c r="BK225" s="606" t="str">
        <f t="shared" si="622"/>
        <v/>
      </c>
      <c r="BL225" s="606" t="str">
        <f t="shared" si="622"/>
        <v/>
      </c>
      <c r="BM225" s="606" t="str">
        <f t="shared" si="622"/>
        <v/>
      </c>
      <c r="BN225" s="606" t="str">
        <f t="shared" si="622"/>
        <v/>
      </c>
      <c r="BO225" s="606" t="str">
        <f t="shared" si="622"/>
        <v/>
      </c>
      <c r="BP225" s="606" t="str">
        <f t="shared" si="622"/>
        <v/>
      </c>
      <c r="BQ225" s="606" t="str">
        <f t="shared" si="622"/>
        <v/>
      </c>
      <c r="BR225" s="606" t="str">
        <f t="shared" si="622"/>
        <v/>
      </c>
      <c r="BS225" s="606" t="str">
        <f t="shared" si="622"/>
        <v/>
      </c>
      <c r="BT225" s="606" t="str">
        <f t="shared" si="622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11"/>
        <v/>
      </c>
      <c r="CA225" s="596" t="str">
        <f t="shared" si="612"/>
        <v/>
      </c>
      <c r="CB225" s="596" t="str">
        <f t="shared" si="613"/>
        <v/>
      </c>
      <c r="CC225" s="596" t="str">
        <f t="shared" si="614"/>
        <v/>
      </c>
      <c r="CD225" s="1346" t="str">
        <f t="shared" si="602"/>
        <v/>
      </c>
      <c r="CE225" s="1347" t="str">
        <f t="shared" si="601"/>
        <v/>
      </c>
      <c r="CF225" s="1348" t="str">
        <f t="shared" si="601"/>
        <v/>
      </c>
      <c r="CG225" s="1348" t="str">
        <f t="shared" si="601"/>
        <v/>
      </c>
      <c r="CH225" s="1348" t="str">
        <f t="shared" si="601"/>
        <v/>
      </c>
      <c r="CI225" s="1348" t="str">
        <f t="shared" si="601"/>
        <v/>
      </c>
      <c r="CJ225" s="1348" t="str">
        <f t="shared" si="601"/>
        <v/>
      </c>
      <c r="CK225" s="1349" t="str">
        <f t="shared" si="601"/>
        <v/>
      </c>
      <c r="CL225" s="1349" t="str">
        <f t="shared" si="601"/>
        <v/>
      </c>
      <c r="CM225" s="1349" t="str">
        <f t="shared" si="601"/>
        <v/>
      </c>
      <c r="CN225" s="1348" t="str">
        <f t="shared" si="601"/>
        <v/>
      </c>
      <c r="CO225" s="1348" t="str">
        <f t="shared" si="601"/>
        <v/>
      </c>
      <c r="CP225" s="1348" t="str">
        <f t="shared" si="601"/>
        <v/>
      </c>
      <c r="CQ225" s="1348" t="str">
        <f t="shared" si="601"/>
        <v/>
      </c>
      <c r="CR225" s="1348" t="str">
        <f t="shared" si="601"/>
        <v/>
      </c>
      <c r="CS225" s="1347" t="str">
        <f t="shared" si="601"/>
        <v/>
      </c>
      <c r="CT225" s="1350" t="str">
        <f t="shared" si="601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11"/>
        <v/>
      </c>
      <c r="CA226" s="588" t="str">
        <f t="shared" si="612"/>
        <v/>
      </c>
      <c r="CB226" s="588" t="str">
        <f t="shared" si="613"/>
        <v/>
      </c>
      <c r="CC226" s="688" t="str">
        <f t="shared" si="614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11"/>
        <v/>
      </c>
      <c r="CA227" s="596" t="str">
        <f t="shared" si="612"/>
        <v/>
      </c>
      <c r="CB227" s="596" t="str">
        <f t="shared" si="613"/>
        <v/>
      </c>
      <c r="CC227" s="690" t="str">
        <f t="shared" si="614"/>
        <v/>
      </c>
      <c r="CD227" s="1346" t="str">
        <f t="shared" ref="CD227:CD232" si="62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2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24"/>
        <v/>
      </c>
      <c r="CG227" s="1348" t="str">
        <f t="shared" si="624"/>
        <v/>
      </c>
      <c r="CH227" s="1348" t="str">
        <f t="shared" si="624"/>
        <v/>
      </c>
      <c r="CI227" s="1348" t="str">
        <f t="shared" si="624"/>
        <v/>
      </c>
      <c r="CJ227" s="1348" t="str">
        <f t="shared" si="624"/>
        <v/>
      </c>
      <c r="CK227" s="1349" t="str">
        <f t="shared" si="624"/>
        <v/>
      </c>
      <c r="CL227" s="1349" t="str">
        <f t="shared" si="624"/>
        <v/>
      </c>
      <c r="CM227" s="1349" t="str">
        <f t="shared" si="624"/>
        <v/>
      </c>
      <c r="CN227" s="1348" t="str">
        <f t="shared" si="624"/>
        <v/>
      </c>
      <c r="CO227" s="1348" t="str">
        <f t="shared" si="624"/>
        <v/>
      </c>
      <c r="CP227" s="1348" t="str">
        <f t="shared" si="624"/>
        <v/>
      </c>
      <c r="CQ227" s="1348" t="str">
        <f t="shared" si="624"/>
        <v/>
      </c>
      <c r="CR227" s="1348" t="str">
        <f t="shared" si="624"/>
        <v/>
      </c>
      <c r="CS227" s="1347" t="str">
        <f t="shared" si="624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2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2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2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2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2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3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3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3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3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3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3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3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3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3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3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4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4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42">COUNT(B227:R227)</f>
        <v>2</v>
      </c>
      <c r="DM227" s="106">
        <f t="shared" ref="DM227:DM299" si="643">COUNT(T227:AJ227)</f>
        <v>1</v>
      </c>
      <c r="DN227" s="106">
        <f t="shared" ref="DN227:DN299" si="644">COUNT(AL227:BB227)</f>
        <v>0</v>
      </c>
      <c r="DO227" s="106">
        <f t="shared" ref="DO227:DO299" si="645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11"/>
        <v/>
      </c>
      <c r="CA228" s="596" t="str">
        <f t="shared" si="612"/>
        <v/>
      </c>
      <c r="CB228" s="596" t="str">
        <f t="shared" si="613"/>
        <v/>
      </c>
      <c r="CC228" s="690" t="str">
        <f t="shared" si="614"/>
        <v/>
      </c>
      <c r="CD228" s="1351" t="str">
        <f t="shared" si="623"/>
        <v/>
      </c>
      <c r="CE228" s="1352" t="str">
        <f t="shared" si="624"/>
        <v/>
      </c>
      <c r="CF228" s="1353" t="str">
        <f t="shared" si="624"/>
        <v/>
      </c>
      <c r="CG228" s="1353" t="str">
        <f t="shared" si="624"/>
        <v/>
      </c>
      <c r="CH228" s="1353" t="str">
        <f t="shared" si="624"/>
        <v/>
      </c>
      <c r="CI228" s="1353" t="str">
        <f t="shared" si="624"/>
        <v/>
      </c>
      <c r="CJ228" s="1353" t="str">
        <f t="shared" si="624"/>
        <v/>
      </c>
      <c r="CK228" s="1354" t="str">
        <f t="shared" si="624"/>
        <v/>
      </c>
      <c r="CL228" s="1354" t="str">
        <f t="shared" si="624"/>
        <v/>
      </c>
      <c r="CM228" s="1354" t="str">
        <f t="shared" si="624"/>
        <v/>
      </c>
      <c r="CN228" s="1353" t="str">
        <f t="shared" si="624"/>
        <v/>
      </c>
      <c r="CO228" s="1353" t="str">
        <f t="shared" si="624"/>
        <v/>
      </c>
      <c r="CP228" s="1353" t="str">
        <f t="shared" si="624"/>
        <v/>
      </c>
      <c r="CQ228" s="1353" t="str">
        <f t="shared" si="624"/>
        <v/>
      </c>
      <c r="CR228" s="1353" t="str">
        <f t="shared" si="624"/>
        <v/>
      </c>
      <c r="CS228" s="1352" t="str">
        <f t="shared" si="624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25"/>
        <v/>
      </c>
      <c r="CV228" s="548" t="str">
        <f t="shared" si="626"/>
        <v/>
      </c>
      <c r="CW228" s="549" t="str">
        <f t="shared" si="627"/>
        <v/>
      </c>
      <c r="CX228" s="549" t="str">
        <f t="shared" si="628"/>
        <v/>
      </c>
      <c r="CY228" s="549" t="str">
        <f t="shared" si="629"/>
        <v/>
      </c>
      <c r="CZ228" s="549" t="str">
        <f t="shared" si="630"/>
        <v/>
      </c>
      <c r="DA228" s="549" t="str">
        <f t="shared" si="631"/>
        <v/>
      </c>
      <c r="DB228" s="550" t="str">
        <f t="shared" si="632"/>
        <v/>
      </c>
      <c r="DC228" s="550" t="str">
        <f t="shared" si="633"/>
        <v/>
      </c>
      <c r="DD228" s="550" t="str">
        <f t="shared" si="634"/>
        <v/>
      </c>
      <c r="DE228" s="549" t="str">
        <f t="shared" si="635"/>
        <v/>
      </c>
      <c r="DF228" s="549" t="str">
        <f t="shared" si="636"/>
        <v/>
      </c>
      <c r="DG228" s="549" t="str">
        <f t="shared" si="637"/>
        <v/>
      </c>
      <c r="DH228" s="549" t="str">
        <f t="shared" si="638"/>
        <v/>
      </c>
      <c r="DI228" s="549" t="str">
        <f t="shared" si="639"/>
        <v/>
      </c>
      <c r="DJ228" s="548" t="str">
        <f t="shared" si="640"/>
        <v/>
      </c>
      <c r="DK228" s="547" t="str">
        <f t="shared" si="641"/>
        <v/>
      </c>
      <c r="DL228" s="654">
        <f t="shared" si="642"/>
        <v>2</v>
      </c>
      <c r="DM228" s="106">
        <f t="shared" si="643"/>
        <v>1</v>
      </c>
      <c r="DN228" s="106">
        <f t="shared" si="644"/>
        <v>0</v>
      </c>
      <c r="DO228" s="106">
        <f t="shared" si="645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$H$1 &amp; " (%)"</f>
        <v>kcal (%)</v>
      </c>
      <c r="B229" s="631" t="str">
        <f t="shared" ref="B229:R229" si="646">IF(B227="","",(B227/12)*B228)</f>
        <v/>
      </c>
      <c r="C229" s="631" t="str">
        <f t="shared" si="646"/>
        <v/>
      </c>
      <c r="D229" s="631" t="str">
        <f t="shared" si="646"/>
        <v/>
      </c>
      <c r="E229" s="631" t="str">
        <f t="shared" si="646"/>
        <v/>
      </c>
      <c r="F229" s="631">
        <f t="shared" si="646"/>
        <v>3.3333333333333333E-2</v>
      </c>
      <c r="G229" s="631">
        <f t="shared" si="646"/>
        <v>8.3333333333333332E-3</v>
      </c>
      <c r="H229" s="631" t="str">
        <f t="shared" si="646"/>
        <v/>
      </c>
      <c r="I229" s="631" t="str">
        <f t="shared" si="646"/>
        <v/>
      </c>
      <c r="J229" s="631" t="str">
        <f t="shared" si="646"/>
        <v/>
      </c>
      <c r="K229" s="631" t="str">
        <f t="shared" si="646"/>
        <v/>
      </c>
      <c r="L229" s="631" t="str">
        <f t="shared" si="646"/>
        <v/>
      </c>
      <c r="M229" s="631" t="str">
        <f t="shared" si="646"/>
        <v/>
      </c>
      <c r="N229" s="631" t="str">
        <f t="shared" si="646"/>
        <v/>
      </c>
      <c r="O229" s="631" t="str">
        <f t="shared" si="646"/>
        <v/>
      </c>
      <c r="P229" s="631" t="str">
        <f t="shared" si="646"/>
        <v/>
      </c>
      <c r="Q229" s="631" t="str">
        <f t="shared" si="646"/>
        <v/>
      </c>
      <c r="R229" s="631" t="str">
        <f t="shared" si="646"/>
        <v/>
      </c>
      <c r="S229" s="653"/>
      <c r="T229" s="631" t="str">
        <f t="shared" ref="T229:AJ229" si="647">IF(T227="","",(T227/12)*T228)</f>
        <v/>
      </c>
      <c r="U229" s="631" t="str">
        <f t="shared" si="647"/>
        <v/>
      </c>
      <c r="V229" s="631" t="str">
        <f t="shared" si="647"/>
        <v/>
      </c>
      <c r="W229" s="631" t="str">
        <f t="shared" si="647"/>
        <v/>
      </c>
      <c r="X229" s="631" t="str">
        <f t="shared" si="647"/>
        <v/>
      </c>
      <c r="Y229" s="631" t="str">
        <f t="shared" si="647"/>
        <v/>
      </c>
      <c r="Z229" s="631" t="str">
        <f t="shared" si="647"/>
        <v/>
      </c>
      <c r="AA229" s="631">
        <f t="shared" si="647"/>
        <v>4.1666666666666664E-2</v>
      </c>
      <c r="AB229" s="631" t="str">
        <f t="shared" si="647"/>
        <v/>
      </c>
      <c r="AC229" s="631" t="str">
        <f t="shared" si="647"/>
        <v/>
      </c>
      <c r="AD229" s="631" t="str">
        <f t="shared" si="647"/>
        <v/>
      </c>
      <c r="AE229" s="631" t="str">
        <f t="shared" si="647"/>
        <v/>
      </c>
      <c r="AF229" s="631" t="str">
        <f t="shared" si="647"/>
        <v/>
      </c>
      <c r="AG229" s="631" t="str">
        <f t="shared" si="647"/>
        <v/>
      </c>
      <c r="AH229" s="631" t="str">
        <f t="shared" si="647"/>
        <v/>
      </c>
      <c r="AI229" s="631" t="str">
        <f t="shared" si="647"/>
        <v/>
      </c>
      <c r="AJ229" s="631" t="str">
        <f t="shared" si="647"/>
        <v/>
      </c>
      <c r="AK229" s="653"/>
      <c r="AL229" s="631" t="str">
        <f t="shared" ref="AL229:BB229" si="648">IF(AL227="","",(AL227/12)*AL228)</f>
        <v/>
      </c>
      <c r="AM229" s="631" t="str">
        <f t="shared" si="648"/>
        <v/>
      </c>
      <c r="AN229" s="631" t="str">
        <f t="shared" si="648"/>
        <v/>
      </c>
      <c r="AO229" s="631" t="str">
        <f t="shared" si="648"/>
        <v/>
      </c>
      <c r="AP229" s="631" t="str">
        <f t="shared" si="648"/>
        <v/>
      </c>
      <c r="AQ229" s="631" t="str">
        <f t="shared" si="648"/>
        <v/>
      </c>
      <c r="AR229" s="631" t="str">
        <f t="shared" si="648"/>
        <v/>
      </c>
      <c r="AS229" s="631" t="str">
        <f t="shared" si="648"/>
        <v/>
      </c>
      <c r="AT229" s="631" t="str">
        <f t="shared" si="648"/>
        <v/>
      </c>
      <c r="AU229" s="631" t="str">
        <f t="shared" si="648"/>
        <v/>
      </c>
      <c r="AV229" s="631" t="str">
        <f t="shared" si="648"/>
        <v/>
      </c>
      <c r="AW229" s="631" t="str">
        <f t="shared" si="648"/>
        <v/>
      </c>
      <c r="AX229" s="631" t="str">
        <f t="shared" si="648"/>
        <v/>
      </c>
      <c r="AY229" s="631" t="str">
        <f t="shared" si="648"/>
        <v/>
      </c>
      <c r="AZ229" s="631" t="str">
        <f t="shared" si="648"/>
        <v/>
      </c>
      <c r="BA229" s="631" t="str">
        <f t="shared" si="648"/>
        <v/>
      </c>
      <c r="BB229" s="631" t="str">
        <f t="shared" si="648"/>
        <v/>
      </c>
      <c r="BC229" s="653"/>
      <c r="BD229" s="631" t="str">
        <f t="shared" ref="BD229:BT229" si="649">IF(BD227="","",(BD227/12)*BD228)</f>
        <v/>
      </c>
      <c r="BE229" s="631" t="str">
        <f t="shared" si="649"/>
        <v/>
      </c>
      <c r="BF229" s="631" t="str">
        <f t="shared" si="649"/>
        <v/>
      </c>
      <c r="BG229" s="631" t="str">
        <f t="shared" si="649"/>
        <v/>
      </c>
      <c r="BH229" s="631" t="str">
        <f t="shared" si="649"/>
        <v/>
      </c>
      <c r="BI229" s="631" t="str">
        <f t="shared" si="649"/>
        <v/>
      </c>
      <c r="BJ229" s="631" t="str">
        <f t="shared" si="649"/>
        <v/>
      </c>
      <c r="BK229" s="631" t="str">
        <f t="shared" si="649"/>
        <v/>
      </c>
      <c r="BL229" s="631" t="str">
        <f t="shared" si="649"/>
        <v/>
      </c>
      <c r="BM229" s="631" t="str">
        <f t="shared" si="649"/>
        <v/>
      </c>
      <c r="BN229" s="631" t="str">
        <f t="shared" si="649"/>
        <v/>
      </c>
      <c r="BO229" s="631" t="str">
        <f t="shared" si="649"/>
        <v/>
      </c>
      <c r="BP229" s="631" t="str">
        <f t="shared" si="649"/>
        <v/>
      </c>
      <c r="BQ229" s="631" t="str">
        <f t="shared" si="649"/>
        <v/>
      </c>
      <c r="BR229" s="631" t="str">
        <f t="shared" si="649"/>
        <v/>
      </c>
      <c r="BS229" s="631" t="str">
        <f t="shared" si="649"/>
        <v/>
      </c>
      <c r="BT229" s="631" t="str">
        <f t="shared" si="649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11"/>
        <v/>
      </c>
      <c r="CA229" s="621" t="str">
        <f t="shared" si="612"/>
        <v/>
      </c>
      <c r="CB229" s="621" t="str">
        <f t="shared" si="613"/>
        <v/>
      </c>
      <c r="CC229" s="693" t="str">
        <f t="shared" si="614"/>
        <v/>
      </c>
      <c r="CD229" s="1351" t="str">
        <f t="shared" si="623"/>
        <v/>
      </c>
      <c r="CE229" s="1352" t="str">
        <f t="shared" ref="CE229:CT230" si="65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50"/>
        <v/>
      </c>
      <c r="CG229" s="1353" t="str">
        <f t="shared" si="650"/>
        <v/>
      </c>
      <c r="CH229" s="1353" t="str">
        <f t="shared" si="650"/>
        <v/>
      </c>
      <c r="CI229" s="1353" t="str">
        <f t="shared" si="650"/>
        <v/>
      </c>
      <c r="CJ229" s="1353" t="str">
        <f t="shared" si="650"/>
        <v/>
      </c>
      <c r="CK229" s="1354" t="str">
        <f t="shared" si="650"/>
        <v/>
      </c>
      <c r="CL229" s="1354" t="str">
        <f t="shared" si="650"/>
        <v/>
      </c>
      <c r="CM229" s="1354" t="str">
        <f t="shared" si="650"/>
        <v/>
      </c>
      <c r="CN229" s="1353" t="str">
        <f t="shared" si="650"/>
        <v/>
      </c>
      <c r="CO229" s="1353" t="str">
        <f t="shared" si="650"/>
        <v/>
      </c>
      <c r="CP229" s="1353" t="str">
        <f t="shared" si="650"/>
        <v/>
      </c>
      <c r="CQ229" s="1353" t="str">
        <f t="shared" si="650"/>
        <v/>
      </c>
      <c r="CR229" s="1353" t="str">
        <f t="shared" si="650"/>
        <v/>
      </c>
      <c r="CS229" s="1352" t="str">
        <f t="shared" si="650"/>
        <v/>
      </c>
      <c r="CT229" s="1355" t="str">
        <f t="shared" si="650"/>
        <v/>
      </c>
      <c r="CU229" s="535" t="str">
        <f t="shared" si="625"/>
        <v/>
      </c>
      <c r="CV229" s="536" t="str">
        <f t="shared" si="626"/>
        <v/>
      </c>
      <c r="CW229" s="537" t="str">
        <f t="shared" si="627"/>
        <v/>
      </c>
      <c r="CX229" s="537" t="str">
        <f t="shared" si="628"/>
        <v/>
      </c>
      <c r="CY229" s="537" t="str">
        <f t="shared" si="629"/>
        <v/>
      </c>
      <c r="CZ229" s="537" t="str">
        <f t="shared" si="630"/>
        <v/>
      </c>
      <c r="DA229" s="537" t="str">
        <f t="shared" si="631"/>
        <v/>
      </c>
      <c r="DB229" s="538" t="str">
        <f t="shared" si="632"/>
        <v/>
      </c>
      <c r="DC229" s="538" t="str">
        <f t="shared" si="633"/>
        <v/>
      </c>
      <c r="DD229" s="538" t="str">
        <f t="shared" si="634"/>
        <v/>
      </c>
      <c r="DE229" s="537" t="str">
        <f t="shared" si="635"/>
        <v/>
      </c>
      <c r="DF229" s="537" t="str">
        <f t="shared" si="636"/>
        <v/>
      </c>
      <c r="DG229" s="537" t="str">
        <f t="shared" si="637"/>
        <v/>
      </c>
      <c r="DH229" s="537" t="str">
        <f t="shared" si="638"/>
        <v/>
      </c>
      <c r="DI229" s="537" t="str">
        <f t="shared" si="639"/>
        <v/>
      </c>
      <c r="DJ229" s="536" t="str">
        <f t="shared" si="640"/>
        <v/>
      </c>
      <c r="DK229" s="535" t="str">
        <f t="shared" si="641"/>
        <v/>
      </c>
      <c r="DL229" s="654">
        <f t="shared" si="642"/>
        <v>2</v>
      </c>
      <c r="DM229" s="106">
        <f t="shared" si="643"/>
        <v>1</v>
      </c>
      <c r="DN229" s="106">
        <f t="shared" si="644"/>
        <v>0</v>
      </c>
      <c r="DO229" s="106">
        <f t="shared" si="645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11"/>
        <v/>
      </c>
      <c r="CA230" s="596" t="str">
        <f t="shared" si="612"/>
        <v/>
      </c>
      <c r="CB230" s="596" t="str">
        <f t="shared" si="613"/>
        <v/>
      </c>
      <c r="CC230" s="690" t="str">
        <f t="shared" si="614"/>
        <v/>
      </c>
      <c r="CD230" s="1346" t="str">
        <f t="shared" si="623"/>
        <v/>
      </c>
      <c r="CE230" s="1347" t="str">
        <f t="shared" si="650"/>
        <v/>
      </c>
      <c r="CF230" s="1348" t="str">
        <f t="shared" si="650"/>
        <v/>
      </c>
      <c r="CG230" s="1348" t="str">
        <f t="shared" si="650"/>
        <v/>
      </c>
      <c r="CH230" s="1348" t="str">
        <f t="shared" si="650"/>
        <v/>
      </c>
      <c r="CI230" s="1348" t="str">
        <f t="shared" si="650"/>
        <v/>
      </c>
      <c r="CJ230" s="1348" t="str">
        <f t="shared" si="650"/>
        <v/>
      </c>
      <c r="CK230" s="1349" t="str">
        <f t="shared" si="650"/>
        <v/>
      </c>
      <c r="CL230" s="1349" t="str">
        <f t="shared" si="650"/>
        <v/>
      </c>
      <c r="CM230" s="1349" t="str">
        <f t="shared" si="650"/>
        <v/>
      </c>
      <c r="CN230" s="1348" t="str">
        <f t="shared" si="650"/>
        <v/>
      </c>
      <c r="CO230" s="1348" t="str">
        <f t="shared" si="650"/>
        <v/>
      </c>
      <c r="CP230" s="1348" t="str">
        <f t="shared" si="650"/>
        <v/>
      </c>
      <c r="CQ230" s="1348" t="str">
        <f t="shared" si="650"/>
        <v/>
      </c>
      <c r="CR230" s="1348" t="str">
        <f t="shared" si="650"/>
        <v/>
      </c>
      <c r="CS230" s="1347" t="str">
        <f t="shared" si="650"/>
        <v/>
      </c>
      <c r="CT230" s="1350" t="str">
        <f t="shared" si="650"/>
        <v/>
      </c>
      <c r="CU230" s="547" t="str">
        <f t="shared" si="625"/>
        <v/>
      </c>
      <c r="CV230" s="548" t="str">
        <f t="shared" si="626"/>
        <v/>
      </c>
      <c r="CW230" s="549" t="str">
        <f t="shared" si="627"/>
        <v/>
      </c>
      <c r="CX230" s="549" t="str">
        <f t="shared" si="628"/>
        <v/>
      </c>
      <c r="CY230" s="549" t="str">
        <f t="shared" si="629"/>
        <v/>
      </c>
      <c r="CZ230" s="549" t="str">
        <f t="shared" si="630"/>
        <v/>
      </c>
      <c r="DA230" s="549" t="str">
        <f t="shared" si="631"/>
        <v/>
      </c>
      <c r="DB230" s="550" t="str">
        <f t="shared" si="632"/>
        <v/>
      </c>
      <c r="DC230" s="550" t="str">
        <f t="shared" si="633"/>
        <v/>
      </c>
      <c r="DD230" s="550" t="str">
        <f t="shared" si="634"/>
        <v/>
      </c>
      <c r="DE230" s="549" t="str">
        <f t="shared" si="635"/>
        <v/>
      </c>
      <c r="DF230" s="549" t="str">
        <f t="shared" si="636"/>
        <v/>
      </c>
      <c r="DG230" s="549" t="str">
        <f t="shared" si="637"/>
        <v/>
      </c>
      <c r="DH230" s="549" t="str">
        <f t="shared" si="638"/>
        <v/>
      </c>
      <c r="DI230" s="549" t="str">
        <f t="shared" si="639"/>
        <v/>
      </c>
      <c r="DJ230" s="548" t="str">
        <f t="shared" si="640"/>
        <v/>
      </c>
      <c r="DK230" s="547" t="str">
        <f t="shared" si="641"/>
        <v/>
      </c>
      <c r="DL230" s="654">
        <f t="shared" si="642"/>
        <v>0</v>
      </c>
      <c r="DM230" s="106">
        <f t="shared" si="643"/>
        <v>0</v>
      </c>
      <c r="DN230" s="106">
        <f t="shared" si="644"/>
        <v>0</v>
      </c>
      <c r="DO230" s="106">
        <f t="shared" si="645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11"/>
        <v/>
      </c>
      <c r="CA231" s="596" t="str">
        <f t="shared" si="612"/>
        <v/>
      </c>
      <c r="CB231" s="596" t="str">
        <f t="shared" si="613"/>
        <v/>
      </c>
      <c r="CC231" s="690" t="str">
        <f t="shared" si="614"/>
        <v/>
      </c>
      <c r="CD231" s="1351" t="str">
        <f t="shared" si="623"/>
        <v/>
      </c>
      <c r="CE231" s="1352" t="str">
        <f t="shared" ref="CE231:CT241" si="65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51"/>
        <v/>
      </c>
      <c r="CG231" s="1353" t="str">
        <f t="shared" si="651"/>
        <v/>
      </c>
      <c r="CH231" s="1353" t="str">
        <f t="shared" si="651"/>
        <v/>
      </c>
      <c r="CI231" s="1353" t="str">
        <f t="shared" si="651"/>
        <v/>
      </c>
      <c r="CJ231" s="1353" t="str">
        <f t="shared" si="651"/>
        <v/>
      </c>
      <c r="CK231" s="1354" t="str">
        <f t="shared" si="651"/>
        <v/>
      </c>
      <c r="CL231" s="1354" t="str">
        <f t="shared" si="651"/>
        <v/>
      </c>
      <c r="CM231" s="1354" t="str">
        <f t="shared" si="651"/>
        <v/>
      </c>
      <c r="CN231" s="1353" t="str">
        <f t="shared" si="651"/>
        <v/>
      </c>
      <c r="CO231" s="1353" t="str">
        <f t="shared" si="651"/>
        <v/>
      </c>
      <c r="CP231" s="1353" t="str">
        <f t="shared" si="651"/>
        <v/>
      </c>
      <c r="CQ231" s="1353" t="str">
        <f t="shared" si="651"/>
        <v/>
      </c>
      <c r="CR231" s="1353" t="str">
        <f t="shared" si="651"/>
        <v/>
      </c>
      <c r="CS231" s="1352" t="str">
        <f t="shared" si="651"/>
        <v/>
      </c>
      <c r="CT231" s="1355" t="str">
        <f t="shared" si="651"/>
        <v/>
      </c>
      <c r="CU231" s="547" t="str">
        <f t="shared" si="625"/>
        <v/>
      </c>
      <c r="CV231" s="548" t="str">
        <f t="shared" si="626"/>
        <v/>
      </c>
      <c r="CW231" s="549" t="str">
        <f t="shared" si="627"/>
        <v/>
      </c>
      <c r="CX231" s="549" t="str">
        <f t="shared" si="628"/>
        <v/>
      </c>
      <c r="CY231" s="549" t="str">
        <f t="shared" si="629"/>
        <v/>
      </c>
      <c r="CZ231" s="549" t="str">
        <f t="shared" si="630"/>
        <v/>
      </c>
      <c r="DA231" s="549" t="str">
        <f t="shared" si="631"/>
        <v/>
      </c>
      <c r="DB231" s="550" t="str">
        <f t="shared" si="632"/>
        <v/>
      </c>
      <c r="DC231" s="550" t="str">
        <f t="shared" si="633"/>
        <v/>
      </c>
      <c r="DD231" s="550" t="str">
        <f t="shared" si="634"/>
        <v/>
      </c>
      <c r="DE231" s="549" t="str">
        <f t="shared" si="635"/>
        <v/>
      </c>
      <c r="DF231" s="549" t="str">
        <f t="shared" si="636"/>
        <v/>
      </c>
      <c r="DG231" s="549" t="str">
        <f t="shared" si="637"/>
        <v/>
      </c>
      <c r="DH231" s="549" t="str">
        <f t="shared" si="638"/>
        <v/>
      </c>
      <c r="DI231" s="549" t="str">
        <f t="shared" si="639"/>
        <v/>
      </c>
      <c r="DJ231" s="548" t="str">
        <f t="shared" si="640"/>
        <v/>
      </c>
      <c r="DK231" s="547" t="str">
        <f t="shared" si="641"/>
        <v/>
      </c>
      <c r="DL231" s="654">
        <f t="shared" si="642"/>
        <v>0</v>
      </c>
      <c r="DM231" s="106">
        <f t="shared" si="643"/>
        <v>0</v>
      </c>
      <c r="DN231" s="106">
        <f t="shared" si="644"/>
        <v>0</v>
      </c>
      <c r="DO231" s="106">
        <f t="shared" si="645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$H$1 &amp; " (%)"</f>
        <v>kcal (%)</v>
      </c>
      <c r="B232" s="631" t="str">
        <f t="shared" ref="B232:R232" si="652">IF(B230="","",(B230/12)*B231)</f>
        <v/>
      </c>
      <c r="C232" s="631" t="str">
        <f t="shared" si="652"/>
        <v/>
      </c>
      <c r="D232" s="631" t="str">
        <f t="shared" si="652"/>
        <v/>
      </c>
      <c r="E232" s="631" t="str">
        <f t="shared" si="652"/>
        <v/>
      </c>
      <c r="F232" s="631" t="str">
        <f t="shared" si="652"/>
        <v/>
      </c>
      <c r="G232" s="631" t="str">
        <f t="shared" si="652"/>
        <v/>
      </c>
      <c r="H232" s="631" t="str">
        <f t="shared" si="652"/>
        <v/>
      </c>
      <c r="I232" s="631" t="str">
        <f t="shared" si="652"/>
        <v/>
      </c>
      <c r="J232" s="631" t="str">
        <f t="shared" si="652"/>
        <v/>
      </c>
      <c r="K232" s="631" t="str">
        <f t="shared" si="652"/>
        <v/>
      </c>
      <c r="L232" s="631" t="str">
        <f t="shared" si="652"/>
        <v/>
      </c>
      <c r="M232" s="631" t="str">
        <f t="shared" si="652"/>
        <v/>
      </c>
      <c r="N232" s="631" t="str">
        <f t="shared" si="652"/>
        <v/>
      </c>
      <c r="O232" s="631" t="str">
        <f t="shared" si="652"/>
        <v/>
      </c>
      <c r="P232" s="631" t="str">
        <f t="shared" si="652"/>
        <v/>
      </c>
      <c r="Q232" s="631" t="str">
        <f t="shared" si="652"/>
        <v/>
      </c>
      <c r="R232" s="631" t="str">
        <f t="shared" si="652"/>
        <v/>
      </c>
      <c r="S232" s="653"/>
      <c r="T232" s="631" t="str">
        <f t="shared" ref="T232:AJ232" si="653">IF(T230="","",(T230/12)*T231)</f>
        <v/>
      </c>
      <c r="U232" s="631" t="str">
        <f t="shared" si="653"/>
        <v/>
      </c>
      <c r="V232" s="631" t="str">
        <f t="shared" si="653"/>
        <v/>
      </c>
      <c r="W232" s="631" t="str">
        <f t="shared" si="653"/>
        <v/>
      </c>
      <c r="X232" s="631" t="str">
        <f t="shared" si="653"/>
        <v/>
      </c>
      <c r="Y232" s="631" t="str">
        <f t="shared" si="653"/>
        <v/>
      </c>
      <c r="Z232" s="631" t="str">
        <f t="shared" si="653"/>
        <v/>
      </c>
      <c r="AA232" s="631" t="str">
        <f t="shared" si="653"/>
        <v/>
      </c>
      <c r="AB232" s="631" t="str">
        <f t="shared" si="653"/>
        <v/>
      </c>
      <c r="AC232" s="631" t="str">
        <f t="shared" si="653"/>
        <v/>
      </c>
      <c r="AD232" s="631" t="str">
        <f t="shared" si="653"/>
        <v/>
      </c>
      <c r="AE232" s="631" t="str">
        <f t="shared" si="653"/>
        <v/>
      </c>
      <c r="AF232" s="631" t="str">
        <f t="shared" si="653"/>
        <v/>
      </c>
      <c r="AG232" s="631" t="str">
        <f t="shared" si="653"/>
        <v/>
      </c>
      <c r="AH232" s="631" t="str">
        <f t="shared" si="653"/>
        <v/>
      </c>
      <c r="AI232" s="631" t="str">
        <f t="shared" si="653"/>
        <v/>
      </c>
      <c r="AJ232" s="631" t="str">
        <f t="shared" si="653"/>
        <v/>
      </c>
      <c r="AK232" s="653"/>
      <c r="AL232" s="631" t="str">
        <f t="shared" ref="AL232:BB232" si="654">IF(AL230="","",(AL230/12)*AL231)</f>
        <v/>
      </c>
      <c r="AM232" s="631" t="str">
        <f t="shared" si="654"/>
        <v/>
      </c>
      <c r="AN232" s="631" t="str">
        <f t="shared" si="654"/>
        <v/>
      </c>
      <c r="AO232" s="631" t="str">
        <f t="shared" si="654"/>
        <v/>
      </c>
      <c r="AP232" s="631" t="str">
        <f t="shared" si="654"/>
        <v/>
      </c>
      <c r="AQ232" s="631" t="str">
        <f t="shared" si="654"/>
        <v/>
      </c>
      <c r="AR232" s="631" t="str">
        <f t="shared" si="654"/>
        <v/>
      </c>
      <c r="AS232" s="631" t="str">
        <f t="shared" si="654"/>
        <v/>
      </c>
      <c r="AT232" s="631" t="str">
        <f t="shared" si="654"/>
        <v/>
      </c>
      <c r="AU232" s="631" t="str">
        <f t="shared" si="654"/>
        <v/>
      </c>
      <c r="AV232" s="631" t="str">
        <f t="shared" si="654"/>
        <v/>
      </c>
      <c r="AW232" s="631" t="str">
        <f t="shared" si="654"/>
        <v/>
      </c>
      <c r="AX232" s="631" t="str">
        <f t="shared" si="654"/>
        <v/>
      </c>
      <c r="AY232" s="631" t="str">
        <f t="shared" si="654"/>
        <v/>
      </c>
      <c r="AZ232" s="631" t="str">
        <f t="shared" si="654"/>
        <v/>
      </c>
      <c r="BA232" s="631" t="str">
        <f t="shared" si="654"/>
        <v/>
      </c>
      <c r="BB232" s="631" t="str">
        <f t="shared" si="654"/>
        <v/>
      </c>
      <c r="BC232" s="653"/>
      <c r="BD232" s="631" t="str">
        <f t="shared" ref="BD232:BT232" si="655">IF(BD230="","",(BD230/12)*BD231)</f>
        <v/>
      </c>
      <c r="BE232" s="631" t="str">
        <f t="shared" si="655"/>
        <v/>
      </c>
      <c r="BF232" s="631" t="str">
        <f t="shared" si="655"/>
        <v/>
      </c>
      <c r="BG232" s="631" t="str">
        <f t="shared" si="655"/>
        <v/>
      </c>
      <c r="BH232" s="631" t="str">
        <f t="shared" si="655"/>
        <v/>
      </c>
      <c r="BI232" s="631" t="str">
        <f t="shared" si="655"/>
        <v/>
      </c>
      <c r="BJ232" s="631" t="str">
        <f t="shared" si="655"/>
        <v/>
      </c>
      <c r="BK232" s="631" t="str">
        <f t="shared" si="655"/>
        <v/>
      </c>
      <c r="BL232" s="631" t="str">
        <f t="shared" si="655"/>
        <v/>
      </c>
      <c r="BM232" s="631" t="str">
        <f t="shared" si="655"/>
        <v/>
      </c>
      <c r="BN232" s="631" t="str">
        <f t="shared" si="655"/>
        <v/>
      </c>
      <c r="BO232" s="631" t="str">
        <f t="shared" si="655"/>
        <v/>
      </c>
      <c r="BP232" s="631" t="str">
        <f t="shared" si="655"/>
        <v/>
      </c>
      <c r="BQ232" s="631" t="str">
        <f t="shared" si="655"/>
        <v/>
      </c>
      <c r="BR232" s="631" t="str">
        <f t="shared" si="655"/>
        <v/>
      </c>
      <c r="BS232" s="631" t="str">
        <f t="shared" si="655"/>
        <v/>
      </c>
      <c r="BT232" s="631" t="str">
        <f t="shared" si="655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11"/>
        <v/>
      </c>
      <c r="CA232" s="621" t="str">
        <f t="shared" si="612"/>
        <v/>
      </c>
      <c r="CB232" s="621" t="str">
        <f t="shared" si="613"/>
        <v/>
      </c>
      <c r="CC232" s="693" t="str">
        <f t="shared" si="614"/>
        <v/>
      </c>
      <c r="CD232" s="1351" t="str">
        <f t="shared" si="623"/>
        <v/>
      </c>
      <c r="CE232" s="1352" t="str">
        <f t="shared" si="651"/>
        <v/>
      </c>
      <c r="CF232" s="1353" t="str">
        <f t="shared" si="651"/>
        <v/>
      </c>
      <c r="CG232" s="1353" t="str">
        <f t="shared" si="651"/>
        <v/>
      </c>
      <c r="CH232" s="1353" t="str">
        <f t="shared" si="651"/>
        <v/>
      </c>
      <c r="CI232" s="1353" t="str">
        <f t="shared" si="651"/>
        <v/>
      </c>
      <c r="CJ232" s="1353" t="str">
        <f t="shared" si="651"/>
        <v/>
      </c>
      <c r="CK232" s="1354" t="str">
        <f t="shared" si="651"/>
        <v/>
      </c>
      <c r="CL232" s="1354" t="str">
        <f t="shared" si="651"/>
        <v/>
      </c>
      <c r="CM232" s="1354" t="str">
        <f t="shared" si="651"/>
        <v/>
      </c>
      <c r="CN232" s="1353" t="str">
        <f t="shared" si="651"/>
        <v/>
      </c>
      <c r="CO232" s="1353" t="str">
        <f t="shared" si="651"/>
        <v/>
      </c>
      <c r="CP232" s="1353" t="str">
        <f t="shared" si="651"/>
        <v/>
      </c>
      <c r="CQ232" s="1353" t="str">
        <f t="shared" si="651"/>
        <v/>
      </c>
      <c r="CR232" s="1353" t="str">
        <f t="shared" si="651"/>
        <v/>
      </c>
      <c r="CS232" s="1352" t="str">
        <f t="shared" si="651"/>
        <v/>
      </c>
      <c r="CT232" s="1355" t="str">
        <f t="shared" si="651"/>
        <v/>
      </c>
      <c r="CU232" s="535" t="str">
        <f t="shared" si="625"/>
        <v/>
      </c>
      <c r="CV232" s="536" t="str">
        <f t="shared" si="626"/>
        <v/>
      </c>
      <c r="CW232" s="537" t="str">
        <f t="shared" si="627"/>
        <v/>
      </c>
      <c r="CX232" s="537" t="str">
        <f t="shared" si="628"/>
        <v/>
      </c>
      <c r="CY232" s="537" t="str">
        <f t="shared" si="629"/>
        <v/>
      </c>
      <c r="CZ232" s="537" t="str">
        <f t="shared" si="630"/>
        <v/>
      </c>
      <c r="DA232" s="537" t="str">
        <f t="shared" si="631"/>
        <v/>
      </c>
      <c r="DB232" s="538" t="str">
        <f t="shared" si="632"/>
        <v/>
      </c>
      <c r="DC232" s="538" t="str">
        <f t="shared" si="633"/>
        <v/>
      </c>
      <c r="DD232" s="538" t="str">
        <f t="shared" si="634"/>
        <v/>
      </c>
      <c r="DE232" s="537" t="str">
        <f t="shared" si="635"/>
        <v/>
      </c>
      <c r="DF232" s="537" t="str">
        <f t="shared" si="636"/>
        <v/>
      </c>
      <c r="DG232" s="537" t="str">
        <f t="shared" si="637"/>
        <v/>
      </c>
      <c r="DH232" s="537" t="str">
        <f t="shared" si="638"/>
        <v/>
      </c>
      <c r="DI232" s="537" t="str">
        <f t="shared" si="639"/>
        <v/>
      </c>
      <c r="DJ232" s="536" t="str">
        <f t="shared" si="640"/>
        <v/>
      </c>
      <c r="DK232" s="535" t="str">
        <f t="shared" si="641"/>
        <v/>
      </c>
      <c r="DL232" s="654">
        <f t="shared" si="642"/>
        <v>0</v>
      </c>
      <c r="DM232" s="106">
        <f t="shared" si="643"/>
        <v>0</v>
      </c>
      <c r="DN232" s="106">
        <f t="shared" si="644"/>
        <v>0</v>
      </c>
      <c r="DO232" s="106">
        <f t="shared" si="645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11"/>
        <v/>
      </c>
      <c r="CA233" s="596" t="str">
        <f t="shared" si="612"/>
        <v/>
      </c>
      <c r="CB233" s="596" t="str">
        <f t="shared" si="613"/>
        <v/>
      </c>
      <c r="CC233" s="690" t="str">
        <f t="shared" si="614"/>
        <v/>
      </c>
      <c r="CD233" s="1346" t="str">
        <f t="shared" ref="CD233:CD241" si="65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51"/>
        <v/>
      </c>
      <c r="CF233" s="1348" t="str">
        <f t="shared" si="651"/>
        <v/>
      </c>
      <c r="CG233" s="1348" t="str">
        <f t="shared" si="651"/>
        <v/>
      </c>
      <c r="CH233" s="1348" t="str">
        <f t="shared" si="651"/>
        <v/>
      </c>
      <c r="CI233" s="1348" t="str">
        <f t="shared" si="651"/>
        <v/>
      </c>
      <c r="CJ233" s="1348" t="str">
        <f t="shared" si="651"/>
        <v/>
      </c>
      <c r="CK233" s="1349" t="str">
        <f t="shared" si="651"/>
        <v/>
      </c>
      <c r="CL233" s="1349">
        <f t="shared" si="651"/>
        <v>1</v>
      </c>
      <c r="CM233" s="1349" t="str">
        <f t="shared" si="651"/>
        <v/>
      </c>
      <c r="CN233" s="1348" t="str">
        <f t="shared" si="651"/>
        <v/>
      </c>
      <c r="CO233" s="1348" t="str">
        <f t="shared" si="651"/>
        <v/>
      </c>
      <c r="CP233" s="1348" t="str">
        <f t="shared" si="651"/>
        <v/>
      </c>
      <c r="CQ233" s="1348" t="str">
        <f t="shared" si="651"/>
        <v/>
      </c>
      <c r="CR233" s="1348" t="str">
        <f t="shared" si="651"/>
        <v/>
      </c>
      <c r="CS233" s="1347" t="str">
        <f t="shared" si="651"/>
        <v/>
      </c>
      <c r="CT233" s="1350" t="str">
        <f t="shared" si="651"/>
        <v/>
      </c>
      <c r="CU233" s="547" t="str">
        <f t="shared" si="625"/>
        <v/>
      </c>
      <c r="CV233" s="548" t="str">
        <f t="shared" si="626"/>
        <v/>
      </c>
      <c r="CW233" s="549" t="str">
        <f t="shared" si="627"/>
        <v/>
      </c>
      <c r="CX233" s="549" t="str">
        <f t="shared" si="628"/>
        <v/>
      </c>
      <c r="CY233" s="549" t="str">
        <f t="shared" si="629"/>
        <v/>
      </c>
      <c r="CZ233" s="549" t="str">
        <f t="shared" si="630"/>
        <v/>
      </c>
      <c r="DA233" s="549" t="str">
        <f t="shared" si="631"/>
        <v/>
      </c>
      <c r="DB233" s="550" t="str">
        <f t="shared" si="632"/>
        <v/>
      </c>
      <c r="DC233" s="550">
        <f t="shared" si="633"/>
        <v>1</v>
      </c>
      <c r="DD233" s="550" t="str">
        <f t="shared" si="634"/>
        <v/>
      </c>
      <c r="DE233" s="549" t="str">
        <f t="shared" si="635"/>
        <v/>
      </c>
      <c r="DF233" s="549" t="str">
        <f t="shared" si="636"/>
        <v/>
      </c>
      <c r="DG233" s="549" t="str">
        <f t="shared" si="637"/>
        <v/>
      </c>
      <c r="DH233" s="549" t="str">
        <f t="shared" si="638"/>
        <v/>
      </c>
      <c r="DI233" s="549" t="str">
        <f t="shared" si="639"/>
        <v/>
      </c>
      <c r="DJ233" s="548" t="str">
        <f t="shared" si="640"/>
        <v/>
      </c>
      <c r="DK233" s="547" t="str">
        <f t="shared" si="641"/>
        <v/>
      </c>
      <c r="DL233" s="654">
        <f t="shared" si="642"/>
        <v>1</v>
      </c>
      <c r="DM233" s="106">
        <f t="shared" si="643"/>
        <v>1</v>
      </c>
      <c r="DN233" s="106">
        <f t="shared" si="644"/>
        <v>0</v>
      </c>
      <c r="DO233" s="106">
        <f t="shared" si="645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11"/>
        <v/>
      </c>
      <c r="CA234" s="596" t="str">
        <f t="shared" si="612"/>
        <v/>
      </c>
      <c r="CB234" s="596" t="str">
        <f t="shared" si="613"/>
        <v/>
      </c>
      <c r="CC234" s="690" t="str">
        <f t="shared" si="614"/>
        <v/>
      </c>
      <c r="CD234" s="1346" t="str">
        <f t="shared" si="656"/>
        <v/>
      </c>
      <c r="CE234" s="1347" t="str">
        <f t="shared" si="651"/>
        <v/>
      </c>
      <c r="CF234" s="1348" t="str">
        <f t="shared" si="651"/>
        <v/>
      </c>
      <c r="CG234" s="1348" t="str">
        <f t="shared" si="651"/>
        <v/>
      </c>
      <c r="CH234" s="1348" t="str">
        <f t="shared" si="651"/>
        <v/>
      </c>
      <c r="CI234" s="1348" t="str">
        <f t="shared" si="651"/>
        <v/>
      </c>
      <c r="CJ234" s="1348" t="str">
        <f t="shared" si="651"/>
        <v/>
      </c>
      <c r="CK234" s="1349" t="str">
        <f t="shared" si="651"/>
        <v/>
      </c>
      <c r="CL234" s="1349">
        <f t="shared" si="651"/>
        <v>300</v>
      </c>
      <c r="CM234" s="1349" t="str">
        <f t="shared" si="651"/>
        <v/>
      </c>
      <c r="CN234" s="1348" t="str">
        <f t="shared" si="651"/>
        <v/>
      </c>
      <c r="CO234" s="1348" t="str">
        <f t="shared" si="651"/>
        <v/>
      </c>
      <c r="CP234" s="1348" t="str">
        <f t="shared" si="651"/>
        <v/>
      </c>
      <c r="CQ234" s="1348" t="str">
        <f t="shared" si="651"/>
        <v/>
      </c>
      <c r="CR234" s="1348" t="str">
        <f t="shared" si="651"/>
        <v/>
      </c>
      <c r="CS234" s="1347" t="str">
        <f t="shared" si="651"/>
        <v/>
      </c>
      <c r="CT234" s="1350" t="str">
        <f t="shared" si="651"/>
        <v/>
      </c>
      <c r="CU234" s="547" t="str">
        <f t="shared" si="625"/>
        <v/>
      </c>
      <c r="CV234" s="548" t="str">
        <f t="shared" si="626"/>
        <v/>
      </c>
      <c r="CW234" s="549" t="str">
        <f t="shared" si="627"/>
        <v/>
      </c>
      <c r="CX234" s="549" t="str">
        <f t="shared" si="628"/>
        <v/>
      </c>
      <c r="CY234" s="549" t="str">
        <f t="shared" si="629"/>
        <v/>
      </c>
      <c r="CZ234" s="549" t="str">
        <f t="shared" si="630"/>
        <v/>
      </c>
      <c r="DA234" s="549" t="str">
        <f t="shared" si="631"/>
        <v/>
      </c>
      <c r="DB234" s="550" t="str">
        <f t="shared" si="632"/>
        <v/>
      </c>
      <c r="DC234" s="550">
        <f t="shared" si="633"/>
        <v>300</v>
      </c>
      <c r="DD234" s="550" t="str">
        <f t="shared" si="634"/>
        <v/>
      </c>
      <c r="DE234" s="549" t="str">
        <f t="shared" si="635"/>
        <v/>
      </c>
      <c r="DF234" s="549" t="str">
        <f t="shared" si="636"/>
        <v/>
      </c>
      <c r="DG234" s="549" t="str">
        <f t="shared" si="637"/>
        <v/>
      </c>
      <c r="DH234" s="549" t="str">
        <f t="shared" si="638"/>
        <v/>
      </c>
      <c r="DI234" s="549" t="str">
        <f t="shared" si="639"/>
        <v/>
      </c>
      <c r="DJ234" s="548" t="str">
        <f t="shared" si="640"/>
        <v/>
      </c>
      <c r="DK234" s="547" t="str">
        <f t="shared" si="641"/>
        <v/>
      </c>
      <c r="DL234" s="654">
        <f t="shared" si="642"/>
        <v>1</v>
      </c>
      <c r="DM234" s="106">
        <f t="shared" si="643"/>
        <v>1</v>
      </c>
      <c r="DN234" s="106">
        <f t="shared" si="644"/>
        <v>0</v>
      </c>
      <c r="DO234" s="106">
        <f t="shared" si="645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57">IF(B233="","",B233*B234)</f>
        <v/>
      </c>
      <c r="C235" s="628" t="str">
        <f t="shared" si="657"/>
        <v/>
      </c>
      <c r="D235" s="628" t="str">
        <f t="shared" si="657"/>
        <v/>
      </c>
      <c r="E235" s="628" t="str">
        <f t="shared" si="657"/>
        <v/>
      </c>
      <c r="F235" s="628" t="str">
        <f t="shared" si="657"/>
        <v/>
      </c>
      <c r="G235" s="628" t="str">
        <f t="shared" si="657"/>
        <v/>
      </c>
      <c r="H235" s="628" t="str">
        <f t="shared" si="657"/>
        <v/>
      </c>
      <c r="I235" s="628" t="str">
        <f t="shared" si="657"/>
        <v/>
      </c>
      <c r="J235" s="628">
        <f t="shared" si="657"/>
        <v>160.00200000000001</v>
      </c>
      <c r="K235" s="628" t="str">
        <f t="shared" si="657"/>
        <v/>
      </c>
      <c r="L235" s="628" t="str">
        <f t="shared" si="657"/>
        <v/>
      </c>
      <c r="M235" s="628" t="str">
        <f t="shared" si="657"/>
        <v/>
      </c>
      <c r="N235" s="628" t="str">
        <f t="shared" si="657"/>
        <v/>
      </c>
      <c r="O235" s="628" t="str">
        <f t="shared" si="657"/>
        <v/>
      </c>
      <c r="P235" s="628" t="str">
        <f t="shared" si="657"/>
        <v/>
      </c>
      <c r="Q235" s="628" t="str">
        <f t="shared" si="657"/>
        <v/>
      </c>
      <c r="R235" s="628" t="str">
        <f t="shared" si="657"/>
        <v/>
      </c>
      <c r="S235" s="663"/>
      <c r="T235" s="628" t="str">
        <f t="shared" ref="T235:AJ235" si="658">IF(T233="","",T233*T234)</f>
        <v/>
      </c>
      <c r="U235" s="628" t="str">
        <f t="shared" si="658"/>
        <v/>
      </c>
      <c r="V235" s="628" t="str">
        <f t="shared" si="658"/>
        <v/>
      </c>
      <c r="W235" s="628" t="str">
        <f t="shared" si="658"/>
        <v/>
      </c>
      <c r="X235" s="628" t="str">
        <f t="shared" si="658"/>
        <v/>
      </c>
      <c r="Y235" s="628" t="str">
        <f t="shared" si="658"/>
        <v/>
      </c>
      <c r="Z235" s="628" t="str">
        <f t="shared" si="658"/>
        <v/>
      </c>
      <c r="AA235" s="628" t="str">
        <f t="shared" si="658"/>
        <v/>
      </c>
      <c r="AB235" s="628">
        <f t="shared" si="658"/>
        <v>160</v>
      </c>
      <c r="AC235" s="628" t="str">
        <f t="shared" si="658"/>
        <v/>
      </c>
      <c r="AD235" s="628" t="str">
        <f t="shared" si="658"/>
        <v/>
      </c>
      <c r="AE235" s="628" t="str">
        <f t="shared" si="658"/>
        <v/>
      </c>
      <c r="AF235" s="628" t="str">
        <f t="shared" si="658"/>
        <v/>
      </c>
      <c r="AG235" s="628" t="str">
        <f t="shared" si="658"/>
        <v/>
      </c>
      <c r="AH235" s="628" t="str">
        <f t="shared" si="658"/>
        <v/>
      </c>
      <c r="AI235" s="628" t="str">
        <f t="shared" si="658"/>
        <v/>
      </c>
      <c r="AJ235" s="628" t="str">
        <f t="shared" si="658"/>
        <v/>
      </c>
      <c r="AK235" s="663"/>
      <c r="AL235" s="628" t="str">
        <f t="shared" ref="AL235:BB235" si="659">IF(AL233="","",AL233*AL234)</f>
        <v/>
      </c>
      <c r="AM235" s="628" t="str">
        <f t="shared" si="659"/>
        <v/>
      </c>
      <c r="AN235" s="628" t="str">
        <f t="shared" si="659"/>
        <v/>
      </c>
      <c r="AO235" s="628" t="str">
        <f t="shared" si="659"/>
        <v/>
      </c>
      <c r="AP235" s="628" t="str">
        <f t="shared" si="659"/>
        <v/>
      </c>
      <c r="AQ235" s="628" t="str">
        <f t="shared" si="659"/>
        <v/>
      </c>
      <c r="AR235" s="628" t="str">
        <f t="shared" si="659"/>
        <v/>
      </c>
      <c r="AS235" s="628" t="str">
        <f t="shared" si="659"/>
        <v/>
      </c>
      <c r="AT235" s="628" t="str">
        <f t="shared" si="659"/>
        <v/>
      </c>
      <c r="AU235" s="628" t="str">
        <f t="shared" si="659"/>
        <v/>
      </c>
      <c r="AV235" s="628" t="str">
        <f t="shared" si="659"/>
        <v/>
      </c>
      <c r="AW235" s="628" t="str">
        <f t="shared" si="659"/>
        <v/>
      </c>
      <c r="AX235" s="628" t="str">
        <f t="shared" si="659"/>
        <v/>
      </c>
      <c r="AY235" s="628" t="str">
        <f t="shared" si="659"/>
        <v/>
      </c>
      <c r="AZ235" s="628" t="str">
        <f t="shared" si="659"/>
        <v/>
      </c>
      <c r="BA235" s="628" t="str">
        <f t="shared" si="659"/>
        <v/>
      </c>
      <c r="BB235" s="628" t="str">
        <f t="shared" si="659"/>
        <v/>
      </c>
      <c r="BC235" s="663"/>
      <c r="BD235" s="628" t="str">
        <f t="shared" ref="BD235:BT235" si="660">IF(BD233="","",BD233*BD234)</f>
        <v/>
      </c>
      <c r="BE235" s="628">
        <f t="shared" si="660"/>
        <v>300</v>
      </c>
      <c r="BF235" s="628" t="str">
        <f t="shared" si="660"/>
        <v/>
      </c>
      <c r="BG235" s="628" t="str">
        <f t="shared" si="660"/>
        <v/>
      </c>
      <c r="BH235" s="628" t="str">
        <f t="shared" si="660"/>
        <v/>
      </c>
      <c r="BI235" s="628" t="str">
        <f t="shared" si="660"/>
        <v/>
      </c>
      <c r="BJ235" s="628" t="str">
        <f t="shared" si="660"/>
        <v/>
      </c>
      <c r="BK235" s="628" t="str">
        <f t="shared" si="660"/>
        <v/>
      </c>
      <c r="BL235" s="628" t="str">
        <f t="shared" si="660"/>
        <v/>
      </c>
      <c r="BM235" s="628" t="str">
        <f t="shared" si="660"/>
        <v/>
      </c>
      <c r="BN235" s="628" t="str">
        <f t="shared" si="660"/>
        <v/>
      </c>
      <c r="BO235" s="628" t="str">
        <f t="shared" si="660"/>
        <v/>
      </c>
      <c r="BP235" s="628" t="str">
        <f t="shared" si="660"/>
        <v/>
      </c>
      <c r="BQ235" s="628" t="str">
        <f t="shared" si="660"/>
        <v/>
      </c>
      <c r="BR235" s="628" t="str">
        <f t="shared" si="660"/>
        <v/>
      </c>
      <c r="BS235" s="628" t="str">
        <f t="shared" si="660"/>
        <v/>
      </c>
      <c r="BT235" s="628" t="str">
        <f t="shared" si="660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11"/>
        <v/>
      </c>
      <c r="CA235" s="596" t="str">
        <f t="shared" si="612"/>
        <v/>
      </c>
      <c r="CB235" s="596" t="str">
        <f t="shared" si="613"/>
        <v/>
      </c>
      <c r="CC235" s="690" t="str">
        <f t="shared" si="614"/>
        <v/>
      </c>
      <c r="CD235" s="1346" t="str">
        <f t="shared" si="656"/>
        <v/>
      </c>
      <c r="CE235" s="1347" t="str">
        <f t="shared" si="651"/>
        <v/>
      </c>
      <c r="CF235" s="1348" t="str">
        <f t="shared" si="651"/>
        <v/>
      </c>
      <c r="CG235" s="1348" t="str">
        <f t="shared" si="651"/>
        <v/>
      </c>
      <c r="CH235" s="1348" t="str">
        <f t="shared" si="651"/>
        <v/>
      </c>
      <c r="CI235" s="1348" t="str">
        <f t="shared" si="651"/>
        <v/>
      </c>
      <c r="CJ235" s="1348" t="str">
        <f t="shared" si="651"/>
        <v/>
      </c>
      <c r="CK235" s="1349" t="str">
        <f t="shared" si="651"/>
        <v/>
      </c>
      <c r="CL235" s="1349">
        <f t="shared" si="651"/>
        <v>300</v>
      </c>
      <c r="CM235" s="1349" t="str">
        <f t="shared" si="651"/>
        <v/>
      </c>
      <c r="CN235" s="1348" t="str">
        <f t="shared" si="651"/>
        <v/>
      </c>
      <c r="CO235" s="1348" t="str">
        <f t="shared" si="651"/>
        <v/>
      </c>
      <c r="CP235" s="1348" t="str">
        <f t="shared" si="651"/>
        <v/>
      </c>
      <c r="CQ235" s="1348" t="str">
        <f t="shared" si="651"/>
        <v/>
      </c>
      <c r="CR235" s="1348" t="str">
        <f t="shared" si="651"/>
        <v/>
      </c>
      <c r="CS235" s="1347" t="str">
        <f t="shared" si="651"/>
        <v/>
      </c>
      <c r="CT235" s="1350" t="str">
        <f t="shared" si="651"/>
        <v/>
      </c>
      <c r="CU235" s="547" t="str">
        <f t="shared" si="625"/>
        <v/>
      </c>
      <c r="CV235" s="548" t="str">
        <f t="shared" si="626"/>
        <v/>
      </c>
      <c r="CW235" s="549" t="str">
        <f t="shared" si="627"/>
        <v/>
      </c>
      <c r="CX235" s="549" t="str">
        <f t="shared" si="628"/>
        <v/>
      </c>
      <c r="CY235" s="549" t="str">
        <f t="shared" si="629"/>
        <v/>
      </c>
      <c r="CZ235" s="549" t="str">
        <f t="shared" si="630"/>
        <v/>
      </c>
      <c r="DA235" s="549" t="str">
        <f t="shared" si="631"/>
        <v/>
      </c>
      <c r="DB235" s="550" t="str">
        <f t="shared" si="632"/>
        <v/>
      </c>
      <c r="DC235" s="550">
        <f t="shared" si="633"/>
        <v>300</v>
      </c>
      <c r="DD235" s="550" t="str">
        <f t="shared" si="634"/>
        <v/>
      </c>
      <c r="DE235" s="549" t="str">
        <f t="shared" si="635"/>
        <v/>
      </c>
      <c r="DF235" s="549" t="str">
        <f t="shared" si="636"/>
        <v/>
      </c>
      <c r="DG235" s="549" t="str">
        <f t="shared" si="637"/>
        <v/>
      </c>
      <c r="DH235" s="549" t="str">
        <f t="shared" si="638"/>
        <v/>
      </c>
      <c r="DI235" s="549" t="str">
        <f t="shared" si="639"/>
        <v/>
      </c>
      <c r="DJ235" s="548" t="str">
        <f t="shared" si="640"/>
        <v/>
      </c>
      <c r="DK235" s="547" t="str">
        <f t="shared" si="641"/>
        <v/>
      </c>
      <c r="DL235" s="654">
        <f t="shared" si="642"/>
        <v>1</v>
      </c>
      <c r="DM235" s="106">
        <f t="shared" si="643"/>
        <v>1</v>
      </c>
      <c r="DN235" s="106">
        <f t="shared" si="644"/>
        <v>0</v>
      </c>
      <c r="DO235" s="106">
        <f t="shared" si="645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11"/>
        <v>350</v>
      </c>
      <c r="CA236" s="596">
        <f t="shared" si="612"/>
        <v>557.14285714285711</v>
      </c>
      <c r="CB236" s="596">
        <f t="shared" si="613"/>
        <v>1200</v>
      </c>
      <c r="CC236" s="690">
        <f t="shared" si="614"/>
        <v>1616.6666666666667</v>
      </c>
      <c r="CD236" s="1346" t="str">
        <f t="shared" si="656"/>
        <v/>
      </c>
      <c r="CE236" s="1347" t="str">
        <f t="shared" si="651"/>
        <v/>
      </c>
      <c r="CF236" s="1348" t="str">
        <f t="shared" si="651"/>
        <v/>
      </c>
      <c r="CG236" s="1348" t="str">
        <f t="shared" si="651"/>
        <v/>
      </c>
      <c r="CH236" s="1348" t="str">
        <f t="shared" si="651"/>
        <v/>
      </c>
      <c r="CI236" s="1348">
        <f t="shared" si="651"/>
        <v>250</v>
      </c>
      <c r="CJ236" s="1348">
        <f t="shared" si="651"/>
        <v>300</v>
      </c>
      <c r="CK236" s="1349">
        <f t="shared" si="651"/>
        <v>1500</v>
      </c>
      <c r="CL236" s="1349">
        <f t="shared" si="651"/>
        <v>1500</v>
      </c>
      <c r="CM236" s="1349">
        <f t="shared" si="651"/>
        <v>1700</v>
      </c>
      <c r="CN236" s="1348">
        <f t="shared" si="651"/>
        <v>2100</v>
      </c>
      <c r="CO236" s="1348">
        <f t="shared" si="651"/>
        <v>2600</v>
      </c>
      <c r="CP236" s="1348">
        <f t="shared" si="651"/>
        <v>3000</v>
      </c>
      <c r="CQ236" s="1348" t="str">
        <f t="shared" si="651"/>
        <v/>
      </c>
      <c r="CR236" s="1348" t="str">
        <f t="shared" si="651"/>
        <v/>
      </c>
      <c r="CS236" s="1347" t="str">
        <f t="shared" si="651"/>
        <v/>
      </c>
      <c r="CT236" s="1350" t="str">
        <f t="shared" si="651"/>
        <v/>
      </c>
      <c r="CU236" s="547" t="str">
        <f t="shared" si="625"/>
        <v/>
      </c>
      <c r="CV236" s="548" t="str">
        <f t="shared" si="626"/>
        <v/>
      </c>
      <c r="CW236" s="549" t="str">
        <f t="shared" si="627"/>
        <v/>
      </c>
      <c r="CX236" s="549" t="str">
        <f t="shared" si="628"/>
        <v/>
      </c>
      <c r="CY236" s="549" t="str">
        <f t="shared" si="629"/>
        <v/>
      </c>
      <c r="CZ236" s="549">
        <f t="shared" si="630"/>
        <v>250</v>
      </c>
      <c r="DA236" s="549">
        <f t="shared" si="631"/>
        <v>300</v>
      </c>
      <c r="DB236" s="550">
        <f t="shared" si="632"/>
        <v>1500</v>
      </c>
      <c r="DC236" s="550">
        <f t="shared" si="633"/>
        <v>1500</v>
      </c>
      <c r="DD236" s="550">
        <f t="shared" si="634"/>
        <v>1700</v>
      </c>
      <c r="DE236" s="549">
        <f t="shared" si="635"/>
        <v>2100</v>
      </c>
      <c r="DF236" s="549">
        <f t="shared" si="636"/>
        <v>2600</v>
      </c>
      <c r="DG236" s="549">
        <f t="shared" si="637"/>
        <v>3000</v>
      </c>
      <c r="DH236" s="549" t="str">
        <f t="shared" si="638"/>
        <v/>
      </c>
      <c r="DI236" s="549" t="str">
        <f t="shared" si="639"/>
        <v/>
      </c>
      <c r="DJ236" s="548" t="str">
        <f t="shared" si="640"/>
        <v/>
      </c>
      <c r="DK236" s="547" t="str">
        <f t="shared" si="641"/>
        <v/>
      </c>
      <c r="DL236" s="654">
        <f t="shared" si="642"/>
        <v>7</v>
      </c>
      <c r="DM236" s="106">
        <f t="shared" si="643"/>
        <v>9</v>
      </c>
      <c r="DN236" s="106">
        <f t="shared" si="644"/>
        <v>8</v>
      </c>
      <c r="DO236" s="106">
        <f t="shared" si="645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$H$1 &amp; " per kg"</f>
        <v>kcal per kg</v>
      </c>
      <c r="B237" s="704">
        <f t="shared" ref="B237:R237" si="661">3630*$K$1</f>
        <v>3630</v>
      </c>
      <c r="C237" s="704">
        <f t="shared" si="661"/>
        <v>3630</v>
      </c>
      <c r="D237" s="704">
        <f t="shared" si="661"/>
        <v>3630</v>
      </c>
      <c r="E237" s="704">
        <f t="shared" si="661"/>
        <v>3630</v>
      </c>
      <c r="F237" s="704">
        <f t="shared" si="661"/>
        <v>3630</v>
      </c>
      <c r="G237" s="704">
        <f t="shared" si="661"/>
        <v>3630</v>
      </c>
      <c r="H237" s="704">
        <f t="shared" si="661"/>
        <v>3630</v>
      </c>
      <c r="I237" s="704">
        <f t="shared" si="661"/>
        <v>3630</v>
      </c>
      <c r="J237" s="704">
        <v>3630</v>
      </c>
      <c r="K237" s="704">
        <f t="shared" si="661"/>
        <v>3630</v>
      </c>
      <c r="L237" s="704">
        <f t="shared" si="661"/>
        <v>3630</v>
      </c>
      <c r="M237" s="704">
        <f t="shared" si="661"/>
        <v>3630</v>
      </c>
      <c r="N237" s="704">
        <f t="shared" si="661"/>
        <v>3630</v>
      </c>
      <c r="O237" s="704">
        <f t="shared" si="661"/>
        <v>3630</v>
      </c>
      <c r="P237" s="704">
        <f t="shared" si="661"/>
        <v>3630</v>
      </c>
      <c r="Q237" s="704">
        <f t="shared" si="661"/>
        <v>3630</v>
      </c>
      <c r="R237" s="704">
        <f t="shared" si="661"/>
        <v>3630</v>
      </c>
      <c r="S237" s="705"/>
      <c r="T237" s="704">
        <f t="shared" ref="T237:AJ237" si="662">3630*$K$1</f>
        <v>3630</v>
      </c>
      <c r="U237" s="704">
        <f t="shared" si="662"/>
        <v>3630</v>
      </c>
      <c r="V237" s="704">
        <f t="shared" si="662"/>
        <v>3630</v>
      </c>
      <c r="W237" s="704">
        <f t="shared" si="662"/>
        <v>3630</v>
      </c>
      <c r="X237" s="704">
        <f t="shared" si="662"/>
        <v>3630</v>
      </c>
      <c r="Y237" s="704">
        <f t="shared" si="662"/>
        <v>3630</v>
      </c>
      <c r="Z237" s="704">
        <f t="shared" si="662"/>
        <v>3630</v>
      </c>
      <c r="AA237" s="704">
        <f t="shared" si="662"/>
        <v>3630</v>
      </c>
      <c r="AB237" s="704">
        <f t="shared" si="662"/>
        <v>3630</v>
      </c>
      <c r="AC237" s="704">
        <f t="shared" si="662"/>
        <v>3630</v>
      </c>
      <c r="AD237" s="704">
        <f t="shared" si="662"/>
        <v>3630</v>
      </c>
      <c r="AE237" s="704">
        <f t="shared" si="662"/>
        <v>3630</v>
      </c>
      <c r="AF237" s="704">
        <f t="shared" si="662"/>
        <v>3630</v>
      </c>
      <c r="AG237" s="704">
        <f t="shared" si="662"/>
        <v>3630</v>
      </c>
      <c r="AH237" s="704">
        <f t="shared" si="662"/>
        <v>3630</v>
      </c>
      <c r="AI237" s="704">
        <f t="shared" si="662"/>
        <v>3630</v>
      </c>
      <c r="AJ237" s="704">
        <f t="shared" si="662"/>
        <v>3630</v>
      </c>
      <c r="AK237" s="705"/>
      <c r="AL237" s="704">
        <f t="shared" ref="AL237:BB237" si="663">3630*$K$1</f>
        <v>3630</v>
      </c>
      <c r="AM237" s="704">
        <f t="shared" si="663"/>
        <v>3630</v>
      </c>
      <c r="AN237" s="704">
        <f t="shared" si="663"/>
        <v>3630</v>
      </c>
      <c r="AO237" s="704">
        <f t="shared" si="663"/>
        <v>3630</v>
      </c>
      <c r="AP237" s="704">
        <f t="shared" si="663"/>
        <v>3630</v>
      </c>
      <c r="AQ237" s="704">
        <f t="shared" si="663"/>
        <v>3630</v>
      </c>
      <c r="AR237" s="704">
        <f t="shared" si="663"/>
        <v>3630</v>
      </c>
      <c r="AS237" s="704">
        <f t="shared" si="663"/>
        <v>3630</v>
      </c>
      <c r="AT237" s="704">
        <f t="shared" si="663"/>
        <v>3630</v>
      </c>
      <c r="AU237" s="704">
        <f t="shared" si="663"/>
        <v>3630</v>
      </c>
      <c r="AV237" s="704">
        <f t="shared" si="663"/>
        <v>3630</v>
      </c>
      <c r="AW237" s="704">
        <f t="shared" si="663"/>
        <v>3630</v>
      </c>
      <c r="AX237" s="704">
        <f t="shared" si="663"/>
        <v>3630</v>
      </c>
      <c r="AY237" s="704">
        <f t="shared" si="663"/>
        <v>3630</v>
      </c>
      <c r="AZ237" s="704">
        <f t="shared" si="663"/>
        <v>3630</v>
      </c>
      <c r="BA237" s="704">
        <f t="shared" si="663"/>
        <v>3630</v>
      </c>
      <c r="BB237" s="704">
        <f t="shared" si="663"/>
        <v>3630</v>
      </c>
      <c r="BC237" s="705"/>
      <c r="BD237" s="704">
        <f t="shared" ref="BD237:BT237" si="664">3630*$K$1</f>
        <v>3630</v>
      </c>
      <c r="BE237" s="704">
        <f t="shared" si="664"/>
        <v>3630</v>
      </c>
      <c r="BF237" s="704">
        <f t="shared" si="664"/>
        <v>3630</v>
      </c>
      <c r="BG237" s="704">
        <f t="shared" si="664"/>
        <v>3630</v>
      </c>
      <c r="BH237" s="704">
        <f t="shared" si="664"/>
        <v>3630</v>
      </c>
      <c r="BI237" s="704">
        <f t="shared" si="664"/>
        <v>3630</v>
      </c>
      <c r="BJ237" s="704">
        <f t="shared" si="664"/>
        <v>3630</v>
      </c>
      <c r="BK237" s="704">
        <f t="shared" si="664"/>
        <v>3630</v>
      </c>
      <c r="BL237" s="704">
        <f t="shared" si="664"/>
        <v>3630</v>
      </c>
      <c r="BM237" s="704">
        <f t="shared" si="664"/>
        <v>3630</v>
      </c>
      <c r="BN237" s="704">
        <f t="shared" si="664"/>
        <v>3630</v>
      </c>
      <c r="BO237" s="704">
        <f t="shared" si="664"/>
        <v>3630</v>
      </c>
      <c r="BP237" s="704">
        <f t="shared" si="664"/>
        <v>3630</v>
      </c>
      <c r="BQ237" s="704">
        <f t="shared" si="664"/>
        <v>3630</v>
      </c>
      <c r="BR237" s="704">
        <f t="shared" si="664"/>
        <v>3630</v>
      </c>
      <c r="BS237" s="704">
        <f t="shared" si="664"/>
        <v>3630</v>
      </c>
      <c r="BT237" s="704">
        <f t="shared" si="664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11"/>
        <v>3630</v>
      </c>
      <c r="CA237" s="596">
        <f t="shared" si="612"/>
        <v>3630</v>
      </c>
      <c r="CB237" s="596">
        <f t="shared" si="613"/>
        <v>3630</v>
      </c>
      <c r="CC237" s="690">
        <f t="shared" si="614"/>
        <v>3630</v>
      </c>
      <c r="CD237" s="1346">
        <f t="shared" si="656"/>
        <v>3630</v>
      </c>
      <c r="CE237" s="1347">
        <f t="shared" si="651"/>
        <v>3630</v>
      </c>
      <c r="CF237" s="1348">
        <f t="shared" si="651"/>
        <v>3630</v>
      </c>
      <c r="CG237" s="1348">
        <f t="shared" si="651"/>
        <v>3630</v>
      </c>
      <c r="CH237" s="1348">
        <f t="shared" si="651"/>
        <v>3630</v>
      </c>
      <c r="CI237" s="1348">
        <f t="shared" si="651"/>
        <v>3630</v>
      </c>
      <c r="CJ237" s="1348">
        <f t="shared" si="651"/>
        <v>3630</v>
      </c>
      <c r="CK237" s="1349">
        <f t="shared" si="651"/>
        <v>3630</v>
      </c>
      <c r="CL237" s="1349">
        <f t="shared" si="651"/>
        <v>3630</v>
      </c>
      <c r="CM237" s="1349">
        <f t="shared" si="651"/>
        <v>3630</v>
      </c>
      <c r="CN237" s="1348">
        <f t="shared" si="651"/>
        <v>3630</v>
      </c>
      <c r="CO237" s="1348">
        <f t="shared" si="651"/>
        <v>3630</v>
      </c>
      <c r="CP237" s="1348">
        <f t="shared" si="651"/>
        <v>3630</v>
      </c>
      <c r="CQ237" s="1348">
        <f t="shared" si="651"/>
        <v>3630</v>
      </c>
      <c r="CR237" s="1348">
        <f t="shared" si="651"/>
        <v>3630</v>
      </c>
      <c r="CS237" s="1347">
        <f t="shared" si="651"/>
        <v>3630</v>
      </c>
      <c r="CT237" s="1350">
        <f t="shared" si="651"/>
        <v>3630</v>
      </c>
      <c r="CU237" s="547">
        <f t="shared" si="625"/>
        <v>3630</v>
      </c>
      <c r="CV237" s="548">
        <f t="shared" si="626"/>
        <v>3630</v>
      </c>
      <c r="CW237" s="549">
        <f t="shared" si="627"/>
        <v>3630</v>
      </c>
      <c r="CX237" s="549">
        <f t="shared" si="628"/>
        <v>3630</v>
      </c>
      <c r="CY237" s="549">
        <f t="shared" si="629"/>
        <v>3630</v>
      </c>
      <c r="CZ237" s="549">
        <f t="shared" si="630"/>
        <v>3630</v>
      </c>
      <c r="DA237" s="549">
        <f t="shared" si="631"/>
        <v>3630</v>
      </c>
      <c r="DB237" s="550">
        <f t="shared" si="632"/>
        <v>3630</v>
      </c>
      <c r="DC237" s="550">
        <f t="shared" si="633"/>
        <v>3630</v>
      </c>
      <c r="DD237" s="550">
        <f t="shared" si="634"/>
        <v>3630</v>
      </c>
      <c r="DE237" s="549">
        <f t="shared" si="635"/>
        <v>3630</v>
      </c>
      <c r="DF237" s="549">
        <f t="shared" si="636"/>
        <v>3630</v>
      </c>
      <c r="DG237" s="549">
        <f t="shared" si="637"/>
        <v>3630</v>
      </c>
      <c r="DH237" s="549">
        <f t="shared" si="638"/>
        <v>3630</v>
      </c>
      <c r="DI237" s="549">
        <f t="shared" si="639"/>
        <v>3630</v>
      </c>
      <c r="DJ237" s="548">
        <f t="shared" si="640"/>
        <v>3630</v>
      </c>
      <c r="DK237" s="547">
        <f t="shared" si="641"/>
        <v>3630</v>
      </c>
      <c r="DL237" s="654">
        <f t="shared" si="642"/>
        <v>17</v>
      </c>
      <c r="DM237" s="707">
        <f t="shared" si="643"/>
        <v>17</v>
      </c>
      <c r="DN237" s="707">
        <f t="shared" si="644"/>
        <v>17</v>
      </c>
      <c r="DO237" s="707">
        <f t="shared" si="645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11"/>
        <v/>
      </c>
      <c r="CA238" s="596" t="str">
        <f t="shared" si="612"/>
        <v/>
      </c>
      <c r="CB238" s="596">
        <f t="shared" si="613"/>
        <v>250</v>
      </c>
      <c r="CC238" s="690">
        <f t="shared" si="614"/>
        <v>750</v>
      </c>
      <c r="CD238" s="1346" t="str">
        <f t="shared" si="656"/>
        <v/>
      </c>
      <c r="CE238" s="1347" t="str">
        <f t="shared" si="651"/>
        <v/>
      </c>
      <c r="CF238" s="1348" t="str">
        <f t="shared" si="651"/>
        <v/>
      </c>
      <c r="CG238" s="1348" t="str">
        <f t="shared" si="651"/>
        <v/>
      </c>
      <c r="CH238" s="1348" t="str">
        <f t="shared" si="651"/>
        <v/>
      </c>
      <c r="CI238" s="1348" t="str">
        <f t="shared" si="651"/>
        <v/>
      </c>
      <c r="CJ238" s="1348" t="str">
        <f t="shared" si="651"/>
        <v/>
      </c>
      <c r="CK238" s="1349">
        <f t="shared" si="651"/>
        <v>500</v>
      </c>
      <c r="CL238" s="1349">
        <f t="shared" si="651"/>
        <v>500</v>
      </c>
      <c r="CM238" s="1349">
        <f t="shared" si="651"/>
        <v>1000</v>
      </c>
      <c r="CN238" s="1348">
        <f t="shared" si="651"/>
        <v>1050</v>
      </c>
      <c r="CO238" s="1348" t="str">
        <f t="shared" si="651"/>
        <v/>
      </c>
      <c r="CP238" s="1348" t="str">
        <f t="shared" si="651"/>
        <v/>
      </c>
      <c r="CQ238" s="1348" t="str">
        <f t="shared" si="651"/>
        <v/>
      </c>
      <c r="CR238" s="1348" t="str">
        <f t="shared" si="651"/>
        <v/>
      </c>
      <c r="CS238" s="1347" t="str">
        <f t="shared" si="651"/>
        <v/>
      </c>
      <c r="CT238" s="1350" t="str">
        <f t="shared" si="651"/>
        <v/>
      </c>
      <c r="CU238" s="547" t="str">
        <f t="shared" si="625"/>
        <v/>
      </c>
      <c r="CV238" s="548" t="str">
        <f t="shared" si="626"/>
        <v/>
      </c>
      <c r="CW238" s="549" t="str">
        <f t="shared" si="627"/>
        <v/>
      </c>
      <c r="CX238" s="549" t="str">
        <f t="shared" si="628"/>
        <v/>
      </c>
      <c r="CY238" s="549" t="str">
        <f t="shared" si="629"/>
        <v/>
      </c>
      <c r="CZ238" s="549" t="str">
        <f t="shared" si="630"/>
        <v/>
      </c>
      <c r="DA238" s="549" t="str">
        <f t="shared" si="631"/>
        <v/>
      </c>
      <c r="DB238" s="550">
        <f t="shared" si="632"/>
        <v>500</v>
      </c>
      <c r="DC238" s="550">
        <f t="shared" si="633"/>
        <v>500</v>
      </c>
      <c r="DD238" s="550">
        <f t="shared" si="634"/>
        <v>1000</v>
      </c>
      <c r="DE238" s="549">
        <f t="shared" si="635"/>
        <v>1050</v>
      </c>
      <c r="DF238" s="549" t="str">
        <f t="shared" si="636"/>
        <v/>
      </c>
      <c r="DG238" s="549" t="str">
        <f t="shared" si="637"/>
        <v/>
      </c>
      <c r="DH238" s="549" t="str">
        <f t="shared" si="638"/>
        <v/>
      </c>
      <c r="DI238" s="549" t="str">
        <f t="shared" si="639"/>
        <v/>
      </c>
      <c r="DJ238" s="548" t="str">
        <f t="shared" si="640"/>
        <v/>
      </c>
      <c r="DK238" s="547" t="str">
        <f t="shared" si="641"/>
        <v/>
      </c>
      <c r="DL238" s="654">
        <f t="shared" si="642"/>
        <v>0</v>
      </c>
      <c r="DM238" s="106">
        <f t="shared" si="643"/>
        <v>2</v>
      </c>
      <c r="DN238" s="106">
        <f t="shared" si="644"/>
        <v>4</v>
      </c>
      <c r="DO238" s="106">
        <f t="shared" si="645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4" t="str">
        <f t="shared" si="611"/>
        <v/>
      </c>
      <c r="CA239" s="1324" t="str">
        <f t="shared" si="612"/>
        <v/>
      </c>
      <c r="CB239" s="1324">
        <f t="shared" si="613"/>
        <v>1.2999999999999998</v>
      </c>
      <c r="CC239" s="1325">
        <f t="shared" si="614"/>
        <v>1.4</v>
      </c>
      <c r="CD239" s="1384" t="str">
        <f t="shared" si="656"/>
        <v/>
      </c>
      <c r="CE239" s="1385" t="str">
        <f t="shared" si="651"/>
        <v/>
      </c>
      <c r="CF239" s="1386" t="str">
        <f t="shared" si="651"/>
        <v/>
      </c>
      <c r="CG239" s="1386" t="str">
        <f t="shared" si="651"/>
        <v/>
      </c>
      <c r="CH239" s="1386" t="str">
        <f t="shared" si="651"/>
        <v/>
      </c>
      <c r="CI239" s="1386" t="str">
        <f t="shared" si="651"/>
        <v/>
      </c>
      <c r="CJ239" s="1386" t="str">
        <f t="shared" si="651"/>
        <v/>
      </c>
      <c r="CK239" s="1387">
        <f t="shared" si="651"/>
        <v>1.3</v>
      </c>
      <c r="CL239" s="1387">
        <f t="shared" si="651"/>
        <v>1.3</v>
      </c>
      <c r="CM239" s="1387">
        <f t="shared" si="651"/>
        <v>1.5</v>
      </c>
      <c r="CN239" s="1386">
        <f t="shared" si="651"/>
        <v>1.5</v>
      </c>
      <c r="CO239" s="1386" t="str">
        <f t="shared" si="651"/>
        <v/>
      </c>
      <c r="CP239" s="1386" t="str">
        <f t="shared" si="651"/>
        <v/>
      </c>
      <c r="CQ239" s="1386" t="str">
        <f t="shared" si="651"/>
        <v/>
      </c>
      <c r="CR239" s="1386" t="str">
        <f t="shared" si="651"/>
        <v/>
      </c>
      <c r="CS239" s="1385" t="str">
        <f t="shared" si="651"/>
        <v/>
      </c>
      <c r="CT239" s="1388" t="str">
        <f t="shared" si="651"/>
        <v/>
      </c>
      <c r="CU239" s="547" t="str">
        <f t="shared" si="625"/>
        <v/>
      </c>
      <c r="CV239" s="548" t="str">
        <f t="shared" si="626"/>
        <v/>
      </c>
      <c r="CW239" s="549" t="str">
        <f t="shared" si="627"/>
        <v/>
      </c>
      <c r="CX239" s="549" t="str">
        <f t="shared" si="628"/>
        <v/>
      </c>
      <c r="CY239" s="549" t="str">
        <f t="shared" si="629"/>
        <v/>
      </c>
      <c r="CZ239" s="549" t="str">
        <f t="shared" si="630"/>
        <v/>
      </c>
      <c r="DA239" s="549" t="str">
        <f t="shared" si="631"/>
        <v/>
      </c>
      <c r="DB239" s="550">
        <f t="shared" si="632"/>
        <v>1.3</v>
      </c>
      <c r="DC239" s="550">
        <f t="shared" si="633"/>
        <v>1.3</v>
      </c>
      <c r="DD239" s="550">
        <f t="shared" si="634"/>
        <v>1.5</v>
      </c>
      <c r="DE239" s="549">
        <f t="shared" si="635"/>
        <v>1.5</v>
      </c>
      <c r="DF239" s="549" t="str">
        <f t="shared" si="636"/>
        <v/>
      </c>
      <c r="DG239" s="549" t="str">
        <f t="shared" si="637"/>
        <v/>
      </c>
      <c r="DH239" s="549" t="str">
        <f t="shared" si="638"/>
        <v/>
      </c>
      <c r="DI239" s="549" t="str">
        <f t="shared" si="639"/>
        <v/>
      </c>
      <c r="DJ239" s="548" t="str">
        <f t="shared" si="640"/>
        <v/>
      </c>
      <c r="DK239" s="547" t="str">
        <f t="shared" si="641"/>
        <v/>
      </c>
      <c r="DL239" s="654">
        <f t="shared" si="642"/>
        <v>0</v>
      </c>
      <c r="DM239" s="106">
        <f t="shared" si="643"/>
        <v>1</v>
      </c>
      <c r="DN239" s="106">
        <f t="shared" si="644"/>
        <v>4</v>
      </c>
      <c r="DO239" s="106">
        <f t="shared" si="645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65">IF(B238="","",B238*B239)</f>
        <v/>
      </c>
      <c r="C240" s="628" t="str">
        <f t="shared" si="665"/>
        <v/>
      </c>
      <c r="D240" s="628" t="str">
        <f t="shared" si="665"/>
        <v/>
      </c>
      <c r="E240" s="628" t="str">
        <f t="shared" si="665"/>
        <v/>
      </c>
      <c r="F240" s="628" t="str">
        <f t="shared" si="665"/>
        <v/>
      </c>
      <c r="G240" s="628" t="str">
        <f t="shared" si="665"/>
        <v/>
      </c>
      <c r="H240" s="628" t="str">
        <f t="shared" si="665"/>
        <v/>
      </c>
      <c r="I240" s="628" t="str">
        <f t="shared" si="665"/>
        <v/>
      </c>
      <c r="J240" s="628" t="str">
        <f t="shared" si="665"/>
        <v/>
      </c>
      <c r="K240" s="628" t="str">
        <f t="shared" si="665"/>
        <v/>
      </c>
      <c r="L240" s="628" t="str">
        <f t="shared" si="665"/>
        <v/>
      </c>
      <c r="M240" s="628" t="str">
        <f t="shared" si="665"/>
        <v/>
      </c>
      <c r="N240" s="628" t="str">
        <f t="shared" si="665"/>
        <v/>
      </c>
      <c r="O240" s="628" t="str">
        <f t="shared" si="665"/>
        <v/>
      </c>
      <c r="P240" s="628" t="str">
        <f t="shared" si="665"/>
        <v/>
      </c>
      <c r="Q240" s="628" t="str">
        <f t="shared" si="665"/>
        <v/>
      </c>
      <c r="R240" s="628" t="str">
        <f t="shared" si="665"/>
        <v/>
      </c>
      <c r="S240" s="663"/>
      <c r="T240" s="628" t="str">
        <f t="shared" ref="T240:AJ240" si="666">IF(T238="","",T238*T239)</f>
        <v/>
      </c>
      <c r="U240" s="628" t="str">
        <f t="shared" si="666"/>
        <v/>
      </c>
      <c r="V240" s="628" t="str">
        <f t="shared" si="666"/>
        <v/>
      </c>
      <c r="W240" s="628" t="str">
        <f t="shared" si="666"/>
        <v/>
      </c>
      <c r="X240" s="628" t="str">
        <f t="shared" si="666"/>
        <v/>
      </c>
      <c r="Y240" s="628">
        <f t="shared" si="666"/>
        <v>700</v>
      </c>
      <c r="Z240" s="628" t="str">
        <f t="shared" si="666"/>
        <v/>
      </c>
      <c r="AA240" s="628" t="str">
        <f t="shared" si="666"/>
        <v/>
      </c>
      <c r="AB240" s="628">
        <f t="shared" si="666"/>
        <v>0</v>
      </c>
      <c r="AC240" s="628" t="str">
        <f t="shared" si="666"/>
        <v/>
      </c>
      <c r="AD240" s="628" t="str">
        <f t="shared" si="666"/>
        <v/>
      </c>
      <c r="AE240" s="628" t="str">
        <f t="shared" si="666"/>
        <v/>
      </c>
      <c r="AF240" s="628" t="str">
        <f t="shared" si="666"/>
        <v/>
      </c>
      <c r="AG240" s="628" t="str">
        <f t="shared" si="666"/>
        <v/>
      </c>
      <c r="AH240" s="628" t="str">
        <f t="shared" si="666"/>
        <v/>
      </c>
      <c r="AI240" s="628" t="str">
        <f t="shared" si="666"/>
        <v/>
      </c>
      <c r="AJ240" s="628" t="str">
        <f t="shared" si="666"/>
        <v/>
      </c>
      <c r="AK240" s="663"/>
      <c r="AL240" s="628">
        <f t="shared" ref="AL240:BB240" si="667">IF(AL238="","",AL238*AL239)</f>
        <v>650</v>
      </c>
      <c r="AM240" s="628">
        <f t="shared" si="667"/>
        <v>325</v>
      </c>
      <c r="AN240" s="628">
        <f t="shared" si="667"/>
        <v>70</v>
      </c>
      <c r="AO240" s="628" t="str">
        <f t="shared" si="667"/>
        <v/>
      </c>
      <c r="AP240" s="628" t="str">
        <f t="shared" si="667"/>
        <v/>
      </c>
      <c r="AQ240" s="628">
        <f t="shared" si="667"/>
        <v>450</v>
      </c>
      <c r="AR240" s="628" t="str">
        <f t="shared" si="667"/>
        <v/>
      </c>
      <c r="AS240" s="628" t="str">
        <f t="shared" si="667"/>
        <v/>
      </c>
      <c r="AT240" s="628" t="str">
        <f t="shared" si="667"/>
        <v/>
      </c>
      <c r="AU240" s="628" t="str">
        <f t="shared" si="667"/>
        <v/>
      </c>
      <c r="AV240" s="628" t="str">
        <f t="shared" si="667"/>
        <v/>
      </c>
      <c r="AW240" s="628" t="str">
        <f t="shared" si="667"/>
        <v/>
      </c>
      <c r="AX240" s="628" t="str">
        <f t="shared" si="667"/>
        <v/>
      </c>
      <c r="AY240" s="628" t="str">
        <f t="shared" si="667"/>
        <v/>
      </c>
      <c r="AZ240" s="628" t="str">
        <f t="shared" si="667"/>
        <v/>
      </c>
      <c r="BA240" s="628" t="str">
        <f t="shared" si="667"/>
        <v/>
      </c>
      <c r="BB240" s="628" t="str">
        <f t="shared" si="667"/>
        <v/>
      </c>
      <c r="BC240" s="663"/>
      <c r="BD240" s="628">
        <f t="shared" ref="BD240:BT240" si="668">IF(BD238="","",BD238*BD239)</f>
        <v>650</v>
      </c>
      <c r="BE240" s="628" t="str">
        <f t="shared" si="668"/>
        <v/>
      </c>
      <c r="BF240" s="628" t="str">
        <f t="shared" si="668"/>
        <v/>
      </c>
      <c r="BG240" s="628">
        <f t="shared" si="668"/>
        <v>750</v>
      </c>
      <c r="BH240" s="628" t="str">
        <f t="shared" si="668"/>
        <v/>
      </c>
      <c r="BI240" s="628">
        <f t="shared" si="668"/>
        <v>1500</v>
      </c>
      <c r="BJ240" s="628" t="str">
        <f t="shared" si="668"/>
        <v/>
      </c>
      <c r="BK240" s="628">
        <f t="shared" si="668"/>
        <v>1365</v>
      </c>
      <c r="BL240" s="628" t="str">
        <f t="shared" si="668"/>
        <v/>
      </c>
      <c r="BM240" s="628" t="str">
        <f t="shared" si="668"/>
        <v/>
      </c>
      <c r="BN240" s="628" t="str">
        <f t="shared" si="668"/>
        <v/>
      </c>
      <c r="BO240" s="628" t="str">
        <f t="shared" si="668"/>
        <v/>
      </c>
      <c r="BP240" s="628" t="str">
        <f t="shared" si="668"/>
        <v/>
      </c>
      <c r="BQ240" s="628" t="str">
        <f t="shared" si="668"/>
        <v/>
      </c>
      <c r="BR240" s="628" t="str">
        <f t="shared" si="668"/>
        <v/>
      </c>
      <c r="BS240" s="628" t="str">
        <f t="shared" si="668"/>
        <v/>
      </c>
      <c r="BT240" s="628" t="str">
        <f t="shared" si="668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11"/>
        <v/>
      </c>
      <c r="CA240" s="596" t="str">
        <f t="shared" si="612"/>
        <v/>
      </c>
      <c r="CB240" s="596">
        <f t="shared" si="613"/>
        <v>387.5</v>
      </c>
      <c r="CC240" s="690">
        <f t="shared" si="614"/>
        <v>1057.5</v>
      </c>
      <c r="CD240" s="1346" t="str">
        <f t="shared" si="656"/>
        <v/>
      </c>
      <c r="CE240" s="1347" t="str">
        <f t="shared" si="651"/>
        <v/>
      </c>
      <c r="CF240" s="1348" t="str">
        <f t="shared" si="651"/>
        <v/>
      </c>
      <c r="CG240" s="1348" t="str">
        <f t="shared" si="651"/>
        <v/>
      </c>
      <c r="CH240" s="1348" t="str">
        <f t="shared" si="651"/>
        <v/>
      </c>
      <c r="CI240" s="1348" t="str">
        <f t="shared" si="651"/>
        <v/>
      </c>
      <c r="CJ240" s="1348" t="str">
        <f t="shared" si="651"/>
        <v/>
      </c>
      <c r="CK240" s="1349">
        <f t="shared" si="651"/>
        <v>650</v>
      </c>
      <c r="CL240" s="1349">
        <f t="shared" si="651"/>
        <v>750</v>
      </c>
      <c r="CM240" s="1349">
        <f t="shared" si="651"/>
        <v>1365</v>
      </c>
      <c r="CN240" s="1348">
        <f t="shared" si="651"/>
        <v>1500</v>
      </c>
      <c r="CO240" s="1348" t="str">
        <f t="shared" si="651"/>
        <v/>
      </c>
      <c r="CP240" s="1348" t="str">
        <f t="shared" si="651"/>
        <v/>
      </c>
      <c r="CQ240" s="1348" t="str">
        <f t="shared" si="651"/>
        <v/>
      </c>
      <c r="CR240" s="1348" t="str">
        <f t="shared" si="651"/>
        <v/>
      </c>
      <c r="CS240" s="1347" t="str">
        <f t="shared" si="651"/>
        <v/>
      </c>
      <c r="CT240" s="1350" t="str">
        <f t="shared" si="651"/>
        <v/>
      </c>
      <c r="CU240" s="547" t="str">
        <f t="shared" si="625"/>
        <v/>
      </c>
      <c r="CV240" s="548" t="str">
        <f t="shared" si="626"/>
        <v/>
      </c>
      <c r="CW240" s="549" t="str">
        <f t="shared" si="627"/>
        <v/>
      </c>
      <c r="CX240" s="549" t="str">
        <f t="shared" si="628"/>
        <v/>
      </c>
      <c r="CY240" s="549" t="str">
        <f t="shared" si="629"/>
        <v/>
      </c>
      <c r="CZ240" s="549" t="str">
        <f t="shared" si="630"/>
        <v/>
      </c>
      <c r="DA240" s="549" t="str">
        <f t="shared" si="631"/>
        <v/>
      </c>
      <c r="DB240" s="550">
        <f t="shared" si="632"/>
        <v>650</v>
      </c>
      <c r="DC240" s="550">
        <f t="shared" si="633"/>
        <v>750</v>
      </c>
      <c r="DD240" s="550">
        <f t="shared" si="634"/>
        <v>1365</v>
      </c>
      <c r="DE240" s="549">
        <f t="shared" si="635"/>
        <v>1500</v>
      </c>
      <c r="DF240" s="549" t="str">
        <f t="shared" si="636"/>
        <v/>
      </c>
      <c r="DG240" s="549" t="str">
        <f t="shared" si="637"/>
        <v/>
      </c>
      <c r="DH240" s="549" t="str">
        <f t="shared" si="638"/>
        <v/>
      </c>
      <c r="DI240" s="549" t="str">
        <f t="shared" si="639"/>
        <v/>
      </c>
      <c r="DJ240" s="548" t="str">
        <f t="shared" si="640"/>
        <v/>
      </c>
      <c r="DK240" s="547" t="str">
        <f t="shared" si="641"/>
        <v/>
      </c>
      <c r="DL240" s="654">
        <f t="shared" si="642"/>
        <v>0</v>
      </c>
      <c r="DM240" s="106">
        <f t="shared" si="643"/>
        <v>2</v>
      </c>
      <c r="DN240" s="106">
        <f t="shared" si="644"/>
        <v>4</v>
      </c>
      <c r="DO240" s="106">
        <f t="shared" si="645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11"/>
        <v/>
      </c>
      <c r="CA241" s="596" t="str">
        <f t="shared" si="612"/>
        <v/>
      </c>
      <c r="CB241" s="596" t="str">
        <f t="shared" si="613"/>
        <v/>
      </c>
      <c r="CC241" s="690">
        <f t="shared" si="614"/>
        <v>41.666666666666664</v>
      </c>
      <c r="CD241" s="1346" t="str">
        <f t="shared" si="656"/>
        <v/>
      </c>
      <c r="CE241" s="1347" t="str">
        <f t="shared" si="651"/>
        <v/>
      </c>
      <c r="CF241" s="1348" t="str">
        <f t="shared" si="651"/>
        <v/>
      </c>
      <c r="CG241" s="1348" t="str">
        <f t="shared" si="651"/>
        <v/>
      </c>
      <c r="CH241" s="1348" t="str">
        <f t="shared" si="651"/>
        <v/>
      </c>
      <c r="CI241" s="1348">
        <f t="shared" si="651"/>
        <v>0</v>
      </c>
      <c r="CJ241" s="1348">
        <f t="shared" si="651"/>
        <v>0</v>
      </c>
      <c r="CK241" s="1349">
        <f t="shared" si="651"/>
        <v>0</v>
      </c>
      <c r="CL241" s="1349">
        <f t="shared" si="651"/>
        <v>0</v>
      </c>
      <c r="CM241" s="1349">
        <f t="shared" si="651"/>
        <v>0</v>
      </c>
      <c r="CN241" s="1348">
        <f t="shared" si="651"/>
        <v>0</v>
      </c>
      <c r="CO241" s="1348">
        <f t="shared" si="651"/>
        <v>250</v>
      </c>
      <c r="CP241" s="1348">
        <f t="shared" si="651"/>
        <v>500</v>
      </c>
      <c r="CQ241" s="1348" t="str">
        <f t="shared" si="651"/>
        <v/>
      </c>
      <c r="CR241" s="1348" t="str">
        <f t="shared" si="651"/>
        <v/>
      </c>
      <c r="CS241" s="1347" t="str">
        <f t="shared" si="651"/>
        <v/>
      </c>
      <c r="CT241" s="1350" t="str">
        <f t="shared" si="651"/>
        <v/>
      </c>
      <c r="CU241" s="547" t="str">
        <f t="shared" si="625"/>
        <v/>
      </c>
      <c r="CV241" s="548" t="str">
        <f t="shared" si="626"/>
        <v/>
      </c>
      <c r="CW241" s="549" t="str">
        <f t="shared" si="627"/>
        <v/>
      </c>
      <c r="CX241" s="549" t="str">
        <f t="shared" si="628"/>
        <v/>
      </c>
      <c r="CY241" s="549" t="str">
        <f t="shared" si="629"/>
        <v/>
      </c>
      <c r="CZ241" s="549">
        <f t="shared" si="630"/>
        <v>0</v>
      </c>
      <c r="DA241" s="549">
        <f t="shared" si="631"/>
        <v>0</v>
      </c>
      <c r="DB241" s="550">
        <f t="shared" si="632"/>
        <v>0</v>
      </c>
      <c r="DC241" s="550">
        <f t="shared" si="633"/>
        <v>0</v>
      </c>
      <c r="DD241" s="550">
        <f t="shared" si="634"/>
        <v>0</v>
      </c>
      <c r="DE241" s="549">
        <f t="shared" si="635"/>
        <v>0</v>
      </c>
      <c r="DF241" s="549">
        <f t="shared" si="636"/>
        <v>250</v>
      </c>
      <c r="DG241" s="549">
        <f t="shared" si="637"/>
        <v>500</v>
      </c>
      <c r="DH241" s="549" t="str">
        <f t="shared" si="638"/>
        <v/>
      </c>
      <c r="DI241" s="549" t="str">
        <f t="shared" si="639"/>
        <v/>
      </c>
      <c r="DJ241" s="548" t="str">
        <f t="shared" si="640"/>
        <v/>
      </c>
      <c r="DK241" s="547" t="str">
        <f t="shared" si="641"/>
        <v/>
      </c>
      <c r="DL241" s="654">
        <f t="shared" si="642"/>
        <v>0</v>
      </c>
      <c r="DM241" s="106">
        <f t="shared" si="643"/>
        <v>2</v>
      </c>
      <c r="DN241" s="106">
        <f t="shared" si="644"/>
        <v>2</v>
      </c>
      <c r="DO241" s="106">
        <f t="shared" si="645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$H$1 &amp; " (%)"</f>
        <v>kcal (%)</v>
      </c>
      <c r="B242" s="631">
        <f t="shared" ref="B242:R242" si="669">IF(B236="","",(B236-B238-B241)*B237/B$46/365/$G$1)</f>
        <v>7.893020221787346E-2</v>
      </c>
      <c r="C242" s="631">
        <f t="shared" si="669"/>
        <v>0.50318003913894316</v>
      </c>
      <c r="D242" s="631">
        <f t="shared" si="669"/>
        <v>0.23679060665362037</v>
      </c>
      <c r="E242" s="631" t="str">
        <f t="shared" si="669"/>
        <v/>
      </c>
      <c r="F242" s="631">
        <f t="shared" si="669"/>
        <v>0.28414872798434443</v>
      </c>
      <c r="G242" s="631">
        <f t="shared" si="669"/>
        <v>0.11050228310502283</v>
      </c>
      <c r="H242" s="631" t="str">
        <f t="shared" si="669"/>
        <v/>
      </c>
      <c r="I242" s="631">
        <f t="shared" si="669"/>
        <v>0.11839530332681018</v>
      </c>
      <c r="J242" s="631">
        <f t="shared" si="669"/>
        <v>0.20296337713167462</v>
      </c>
      <c r="K242" s="631" t="str">
        <f t="shared" si="669"/>
        <v/>
      </c>
      <c r="L242" s="631" t="str">
        <f t="shared" si="669"/>
        <v/>
      </c>
      <c r="M242" s="631" t="str">
        <f t="shared" si="669"/>
        <v/>
      </c>
      <c r="N242" s="631" t="str">
        <f t="shared" si="669"/>
        <v/>
      </c>
      <c r="O242" s="631" t="str">
        <f t="shared" si="669"/>
        <v/>
      </c>
      <c r="P242" s="631" t="str">
        <f t="shared" si="669"/>
        <v/>
      </c>
      <c r="Q242" s="631" t="str">
        <f t="shared" si="669"/>
        <v/>
      </c>
      <c r="R242" s="631" t="str">
        <f t="shared" si="669"/>
        <v/>
      </c>
      <c r="S242" s="653"/>
      <c r="T242" s="631">
        <f t="shared" ref="T242:AJ242" si="670">IF(T236="","",(T236-T238-T241)*T237/T$46/365/$G$1)</f>
        <v>3.946510110893673E-2</v>
      </c>
      <c r="U242" s="631">
        <f t="shared" si="670"/>
        <v>0.19732550554468362</v>
      </c>
      <c r="V242" s="631">
        <f t="shared" si="670"/>
        <v>0.26836268754076975</v>
      </c>
      <c r="W242" s="631">
        <f t="shared" si="670"/>
        <v>1.4799412915851273E-2</v>
      </c>
      <c r="X242" s="631">
        <f t="shared" si="670"/>
        <v>0.44727114590128286</v>
      </c>
      <c r="Y242" s="631">
        <f t="shared" si="670"/>
        <v>0.19732550554468362</v>
      </c>
      <c r="Z242" s="631">
        <f t="shared" si="670"/>
        <v>0.20296337713167462</v>
      </c>
      <c r="AA242" s="631">
        <f t="shared" si="670"/>
        <v>0.35518590998043054</v>
      </c>
      <c r="AB242" s="631">
        <f t="shared" si="670"/>
        <v>0.35518590998043054</v>
      </c>
      <c r="AC242" s="631" t="str">
        <f t="shared" si="670"/>
        <v/>
      </c>
      <c r="AD242" s="631" t="str">
        <f t="shared" si="670"/>
        <v/>
      </c>
      <c r="AE242" s="631" t="str">
        <f t="shared" si="670"/>
        <v/>
      </c>
      <c r="AF242" s="631" t="str">
        <f t="shared" si="670"/>
        <v/>
      </c>
      <c r="AG242" s="631" t="str">
        <f t="shared" si="670"/>
        <v/>
      </c>
      <c r="AH242" s="631" t="str">
        <f t="shared" si="670"/>
        <v/>
      </c>
      <c r="AI242" s="631" t="str">
        <f t="shared" si="670"/>
        <v/>
      </c>
      <c r="AJ242" s="631" t="str">
        <f t="shared" si="670"/>
        <v/>
      </c>
      <c r="AK242" s="653"/>
      <c r="AL242" s="631">
        <f t="shared" ref="AL242:BB242" si="671">IF(AL236="","",(AL236-AL238-AL241)*AL237/AL$46/365/$G$1)</f>
        <v>0.22199119373776907</v>
      </c>
      <c r="AM242" s="631">
        <f t="shared" si="671"/>
        <v>0.44200913242009132</v>
      </c>
      <c r="AN242" s="631">
        <f t="shared" si="671"/>
        <v>0.25370422141459326</v>
      </c>
      <c r="AO242" s="631">
        <f t="shared" si="671"/>
        <v>0.59197651663405093</v>
      </c>
      <c r="AP242" s="631">
        <f t="shared" si="671"/>
        <v>0.49331376386170905</v>
      </c>
      <c r="AQ242" s="631">
        <f t="shared" si="671"/>
        <v>0.23679060665362037</v>
      </c>
      <c r="AR242" s="631" t="str">
        <f t="shared" si="671"/>
        <v/>
      </c>
      <c r="AS242" s="631">
        <f t="shared" si="671"/>
        <v>0.69063926940639275</v>
      </c>
      <c r="AT242" s="631">
        <f t="shared" si="671"/>
        <v>0.33827229521945767</v>
      </c>
      <c r="AU242" s="631" t="str">
        <f t="shared" si="671"/>
        <v/>
      </c>
      <c r="AV242" s="631" t="str">
        <f t="shared" si="671"/>
        <v/>
      </c>
      <c r="AW242" s="631" t="str">
        <f t="shared" si="671"/>
        <v/>
      </c>
      <c r="AX242" s="631" t="str">
        <f t="shared" si="671"/>
        <v/>
      </c>
      <c r="AY242" s="631" t="str">
        <f t="shared" si="671"/>
        <v/>
      </c>
      <c r="AZ242" s="631" t="str">
        <f t="shared" si="671"/>
        <v/>
      </c>
      <c r="BA242" s="631" t="str">
        <f t="shared" si="671"/>
        <v/>
      </c>
      <c r="BB242" s="631" t="str">
        <f t="shared" si="671"/>
        <v/>
      </c>
      <c r="BC242" s="653"/>
      <c r="BD242" s="631">
        <f t="shared" ref="BD242:BT242" si="672">IF(BD236="","",(BD236-BD238-BD241)*BD237/BD$46/365/$G$1)</f>
        <v>0.34729288975864314</v>
      </c>
      <c r="BE242" s="631">
        <f t="shared" si="672"/>
        <v>0.86823222439660797</v>
      </c>
      <c r="BF242" s="631" t="str">
        <f t="shared" si="672"/>
        <v/>
      </c>
      <c r="BG242" s="631">
        <f t="shared" si="672"/>
        <v>0.39465101108936723</v>
      </c>
      <c r="BH242" s="631">
        <f t="shared" si="672"/>
        <v>0.11839530332681018</v>
      </c>
      <c r="BI242" s="631">
        <f t="shared" si="672"/>
        <v>0.33150684931506846</v>
      </c>
      <c r="BJ242" s="631">
        <f t="shared" si="672"/>
        <v>0.20296337713167462</v>
      </c>
      <c r="BK242" s="631">
        <f t="shared" si="672"/>
        <v>0.61170906718851925</v>
      </c>
      <c r="BL242" s="631">
        <f t="shared" si="672"/>
        <v>0.71037181996086107</v>
      </c>
      <c r="BM242" s="631" t="str">
        <f t="shared" si="672"/>
        <v/>
      </c>
      <c r="BN242" s="631" t="str">
        <f t="shared" si="672"/>
        <v/>
      </c>
      <c r="BO242" s="631" t="str">
        <f t="shared" si="672"/>
        <v/>
      </c>
      <c r="BP242" s="631" t="str">
        <f t="shared" si="672"/>
        <v/>
      </c>
      <c r="BQ242" s="631" t="str">
        <f t="shared" si="672"/>
        <v/>
      </c>
      <c r="BR242" s="631" t="str">
        <f t="shared" si="672"/>
        <v/>
      </c>
      <c r="BS242" s="631" t="str">
        <f t="shared" si="672"/>
        <v/>
      </c>
      <c r="BT242" s="631" t="str">
        <f t="shared" si="672"/>
        <v/>
      </c>
      <c r="BU242" s="653"/>
      <c r="BV242" s="631">
        <f>IF(BV236="","",(BV236-BV238-BV241)*BV237/BV$46/365/$G$1)</f>
        <v>0.16913614760972884</v>
      </c>
      <c r="BW242" s="631">
        <f>IF(BW236="","",(BW236-BW238-BW241)*BW237/BW$46/365/$G$1)</f>
        <v>0.35518590998043054</v>
      </c>
      <c r="BX242" s="631">
        <f>IF(BX236="","",(BX236-BX238-BX241)*BX237/BX$46/365/$G$1)</f>
        <v>0.43806262230919762</v>
      </c>
      <c r="BY242" s="631">
        <f>IF(BY236="","",(BY236-BY238-BY241)*BY237/BY$46/365/$G$1)</f>
        <v>0.35255490323983468</v>
      </c>
      <c r="BZ242" s="621">
        <f t="shared" si="611"/>
        <v>0.19056005964029449</v>
      </c>
      <c r="CA242" s="621">
        <f t="shared" si="612"/>
        <v>0.2308305709759442</v>
      </c>
      <c r="CB242" s="621">
        <f t="shared" si="613"/>
        <v>0.39267775603392047</v>
      </c>
      <c r="CC242" s="693">
        <f t="shared" si="614"/>
        <v>0.43308250240735563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7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73"/>
        <v/>
      </c>
      <c r="CG242" s="1353" t="str">
        <f t="shared" si="673"/>
        <v/>
      </c>
      <c r="CH242" s="1353" t="str">
        <f t="shared" si="673"/>
        <v/>
      </c>
      <c r="CI242" s="1353">
        <f t="shared" si="673"/>
        <v>0.11839530332681018</v>
      </c>
      <c r="CJ242" s="1353">
        <f t="shared" si="673"/>
        <v>0.20296337713167462</v>
      </c>
      <c r="CK242" s="1354">
        <f t="shared" si="673"/>
        <v>0.33150684931506846</v>
      </c>
      <c r="CL242" s="1354">
        <f t="shared" si="673"/>
        <v>0.34729288975864314</v>
      </c>
      <c r="CM242" s="1354">
        <f t="shared" si="673"/>
        <v>0.39465101108936723</v>
      </c>
      <c r="CN242" s="1353">
        <f t="shared" si="673"/>
        <v>0.61170906718851925</v>
      </c>
      <c r="CO242" s="1353">
        <f t="shared" si="673"/>
        <v>0.71037181996086107</v>
      </c>
      <c r="CP242" s="1353">
        <f t="shared" si="673"/>
        <v>0.86823222439660797</v>
      </c>
      <c r="CQ242" s="1353" t="str">
        <f t="shared" si="673"/>
        <v/>
      </c>
      <c r="CR242" s="1353" t="str">
        <f t="shared" si="673"/>
        <v/>
      </c>
      <c r="CS242" s="1352" t="str">
        <f t="shared" si="673"/>
        <v/>
      </c>
      <c r="CT242" s="1355" t="str">
        <f t="shared" si="673"/>
        <v/>
      </c>
      <c r="CU242" s="535" t="str">
        <f t="shared" si="625"/>
        <v/>
      </c>
      <c r="CV242" s="536" t="str">
        <f t="shared" si="626"/>
        <v/>
      </c>
      <c r="CW242" s="537" t="str">
        <f t="shared" si="627"/>
        <v/>
      </c>
      <c r="CX242" s="537" t="str">
        <f t="shared" si="628"/>
        <v/>
      </c>
      <c r="CY242" s="537" t="str">
        <f t="shared" si="629"/>
        <v/>
      </c>
      <c r="CZ242" s="537">
        <f t="shared" si="630"/>
        <v>0.11839530332681018</v>
      </c>
      <c r="DA242" s="537">
        <f t="shared" si="631"/>
        <v>0.20296337713167462</v>
      </c>
      <c r="DB242" s="538">
        <f t="shared" si="632"/>
        <v>0.33150684931506846</v>
      </c>
      <c r="DC242" s="538">
        <f t="shared" si="633"/>
        <v>0.34729288975864314</v>
      </c>
      <c r="DD242" s="538">
        <f t="shared" si="634"/>
        <v>0.39465101108936723</v>
      </c>
      <c r="DE242" s="537">
        <f t="shared" si="635"/>
        <v>0.61170906718851925</v>
      </c>
      <c r="DF242" s="537">
        <f t="shared" si="636"/>
        <v>0.71037181996086107</v>
      </c>
      <c r="DG242" s="537">
        <f t="shared" si="637"/>
        <v>0.86823222439660797</v>
      </c>
      <c r="DH242" s="537" t="str">
        <f t="shared" si="638"/>
        <v/>
      </c>
      <c r="DI242" s="537" t="str">
        <f t="shared" si="639"/>
        <v/>
      </c>
      <c r="DJ242" s="536" t="str">
        <f t="shared" si="640"/>
        <v/>
      </c>
      <c r="DK242" s="535" t="str">
        <f t="shared" si="641"/>
        <v/>
      </c>
      <c r="DL242" s="654">
        <f t="shared" si="642"/>
        <v>7</v>
      </c>
      <c r="DM242" s="106">
        <f t="shared" si="643"/>
        <v>9</v>
      </c>
      <c r="DN242" s="106">
        <f t="shared" si="644"/>
        <v>8</v>
      </c>
      <c r="DO242" s="106">
        <f t="shared" si="645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11"/>
        <v>183.33333333333334</v>
      </c>
      <c r="CA243" s="596">
        <f t="shared" si="612"/>
        <v>122.5</v>
      </c>
      <c r="CB243" s="596">
        <f t="shared" si="613"/>
        <v>250</v>
      </c>
      <c r="CC243" s="690" t="str">
        <f t="shared" si="614"/>
        <v/>
      </c>
      <c r="CD243" s="1346" t="str">
        <f t="shared" ref="CD243:CD248" si="67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73"/>
        <v/>
      </c>
      <c r="CF243" s="1348" t="str">
        <f t="shared" si="673"/>
        <v/>
      </c>
      <c r="CG243" s="1348" t="str">
        <f t="shared" si="673"/>
        <v/>
      </c>
      <c r="CH243" s="1348" t="str">
        <f t="shared" si="673"/>
        <v/>
      </c>
      <c r="CI243" s="1348" t="str">
        <f t="shared" si="673"/>
        <v/>
      </c>
      <c r="CJ243" s="1348" t="str">
        <f t="shared" si="673"/>
        <v/>
      </c>
      <c r="CK243" s="1349" t="str">
        <f t="shared" si="673"/>
        <v/>
      </c>
      <c r="CL243" s="1349" t="str">
        <f t="shared" si="673"/>
        <v/>
      </c>
      <c r="CM243" s="1349" t="str">
        <f t="shared" si="673"/>
        <v/>
      </c>
      <c r="CN243" s="1348" t="str">
        <f t="shared" si="673"/>
        <v/>
      </c>
      <c r="CO243" s="1348" t="str">
        <f t="shared" si="673"/>
        <v/>
      </c>
      <c r="CP243" s="1348" t="str">
        <f t="shared" si="673"/>
        <v/>
      </c>
      <c r="CQ243" s="1348" t="str">
        <f t="shared" si="673"/>
        <v/>
      </c>
      <c r="CR243" s="1348" t="str">
        <f t="shared" si="673"/>
        <v/>
      </c>
      <c r="CS243" s="1347" t="str">
        <f t="shared" si="673"/>
        <v/>
      </c>
      <c r="CT243" s="1350" t="str">
        <f t="shared" si="673"/>
        <v/>
      </c>
      <c r="CU243" s="547" t="str">
        <f t="shared" si="625"/>
        <v/>
      </c>
      <c r="CV243" s="548" t="str">
        <f t="shared" si="626"/>
        <v/>
      </c>
      <c r="CW243" s="549" t="str">
        <f t="shared" si="627"/>
        <v/>
      </c>
      <c r="CX243" s="549" t="str">
        <f t="shared" si="628"/>
        <v/>
      </c>
      <c r="CY243" s="549" t="str">
        <f t="shared" si="629"/>
        <v/>
      </c>
      <c r="CZ243" s="549" t="str">
        <f t="shared" si="630"/>
        <v/>
      </c>
      <c r="DA243" s="549" t="str">
        <f t="shared" si="631"/>
        <v/>
      </c>
      <c r="DB243" s="550" t="str">
        <f t="shared" si="632"/>
        <v/>
      </c>
      <c r="DC243" s="550" t="str">
        <f t="shared" si="633"/>
        <v/>
      </c>
      <c r="DD243" s="550" t="str">
        <f t="shared" si="634"/>
        <v/>
      </c>
      <c r="DE243" s="549" t="str">
        <f t="shared" si="635"/>
        <v/>
      </c>
      <c r="DF243" s="549" t="str">
        <f t="shared" si="636"/>
        <v/>
      </c>
      <c r="DG243" s="549" t="str">
        <f t="shared" si="637"/>
        <v/>
      </c>
      <c r="DH243" s="549" t="str">
        <f t="shared" si="638"/>
        <v/>
      </c>
      <c r="DI243" s="549" t="str">
        <f t="shared" si="639"/>
        <v/>
      </c>
      <c r="DJ243" s="548" t="str">
        <f t="shared" si="640"/>
        <v/>
      </c>
      <c r="DK243" s="547" t="str">
        <f t="shared" si="641"/>
        <v/>
      </c>
      <c r="DL243" s="654">
        <f t="shared" si="642"/>
        <v>5</v>
      </c>
      <c r="DM243" s="106">
        <f t="shared" si="643"/>
        <v>4</v>
      </c>
      <c r="DN243" s="106">
        <f t="shared" si="644"/>
        <v>3</v>
      </c>
      <c r="DO243" s="106">
        <f t="shared" si="645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$H$1 &amp; " per kg"</f>
        <v>kcal per kg</v>
      </c>
      <c r="B244" s="704">
        <f t="shared" ref="B244:R244" si="675">3550*$K$1</f>
        <v>3550</v>
      </c>
      <c r="C244" s="704">
        <f t="shared" si="675"/>
        <v>3550</v>
      </c>
      <c r="D244" s="704">
        <f t="shared" si="675"/>
        <v>3550</v>
      </c>
      <c r="E244" s="704">
        <f t="shared" si="675"/>
        <v>3550</v>
      </c>
      <c r="F244" s="704">
        <f t="shared" si="675"/>
        <v>3550</v>
      </c>
      <c r="G244" s="704">
        <f t="shared" si="675"/>
        <v>3550</v>
      </c>
      <c r="H244" s="704">
        <f t="shared" si="675"/>
        <v>3550</v>
      </c>
      <c r="I244" s="704">
        <f t="shared" si="675"/>
        <v>3550</v>
      </c>
      <c r="J244" s="704">
        <f t="shared" si="675"/>
        <v>3550</v>
      </c>
      <c r="K244" s="704">
        <f t="shared" si="675"/>
        <v>3550</v>
      </c>
      <c r="L244" s="704">
        <f t="shared" si="675"/>
        <v>3550</v>
      </c>
      <c r="M244" s="704">
        <f t="shared" si="675"/>
        <v>3550</v>
      </c>
      <c r="N244" s="704">
        <f t="shared" si="675"/>
        <v>3550</v>
      </c>
      <c r="O244" s="704">
        <f t="shared" si="675"/>
        <v>3550</v>
      </c>
      <c r="P244" s="704">
        <f t="shared" si="675"/>
        <v>3550</v>
      </c>
      <c r="Q244" s="704">
        <f t="shared" si="675"/>
        <v>3550</v>
      </c>
      <c r="R244" s="704">
        <f t="shared" si="675"/>
        <v>3550</v>
      </c>
      <c r="S244" s="712"/>
      <c r="T244" s="704">
        <f t="shared" ref="T244:AJ244" si="676">3550*$K$1</f>
        <v>3550</v>
      </c>
      <c r="U244" s="704">
        <f t="shared" si="676"/>
        <v>3550</v>
      </c>
      <c r="V244" s="704">
        <f t="shared" si="676"/>
        <v>3550</v>
      </c>
      <c r="W244" s="704">
        <f t="shared" si="676"/>
        <v>3550</v>
      </c>
      <c r="X244" s="704">
        <f t="shared" si="676"/>
        <v>3550</v>
      </c>
      <c r="Y244" s="704">
        <f t="shared" si="676"/>
        <v>3550</v>
      </c>
      <c r="Z244" s="704">
        <f t="shared" si="676"/>
        <v>3550</v>
      </c>
      <c r="AA244" s="704">
        <f t="shared" si="676"/>
        <v>3550</v>
      </c>
      <c r="AB244" s="704">
        <f t="shared" si="676"/>
        <v>3550</v>
      </c>
      <c r="AC244" s="704">
        <f t="shared" si="676"/>
        <v>3550</v>
      </c>
      <c r="AD244" s="704">
        <f t="shared" si="676"/>
        <v>3550</v>
      </c>
      <c r="AE244" s="704">
        <f t="shared" si="676"/>
        <v>3550</v>
      </c>
      <c r="AF244" s="704">
        <f t="shared" si="676"/>
        <v>3550</v>
      </c>
      <c r="AG244" s="704">
        <f t="shared" si="676"/>
        <v>3550</v>
      </c>
      <c r="AH244" s="704">
        <f t="shared" si="676"/>
        <v>3550</v>
      </c>
      <c r="AI244" s="704">
        <f t="shared" si="676"/>
        <v>3550</v>
      </c>
      <c r="AJ244" s="704">
        <f t="shared" si="676"/>
        <v>3550</v>
      </c>
      <c r="AK244" s="674"/>
      <c r="AL244" s="704">
        <f t="shared" ref="AL244:BB244" si="677">3550*$K$1</f>
        <v>3550</v>
      </c>
      <c r="AM244" s="704">
        <f t="shared" si="677"/>
        <v>3550</v>
      </c>
      <c r="AN244" s="704">
        <f t="shared" si="677"/>
        <v>3550</v>
      </c>
      <c r="AO244" s="704">
        <f t="shared" si="677"/>
        <v>3550</v>
      </c>
      <c r="AP244" s="704"/>
      <c r="AQ244" s="704">
        <f t="shared" si="677"/>
        <v>3550</v>
      </c>
      <c r="AR244" s="704">
        <f t="shared" si="677"/>
        <v>3550</v>
      </c>
      <c r="AS244" s="704">
        <f t="shared" si="677"/>
        <v>3550</v>
      </c>
      <c r="AT244" s="704">
        <f t="shared" si="677"/>
        <v>3550</v>
      </c>
      <c r="AU244" s="704">
        <f t="shared" si="677"/>
        <v>3550</v>
      </c>
      <c r="AV244" s="704">
        <f t="shared" si="677"/>
        <v>3550</v>
      </c>
      <c r="AW244" s="704">
        <f t="shared" si="677"/>
        <v>3550</v>
      </c>
      <c r="AX244" s="704">
        <f t="shared" si="677"/>
        <v>3550</v>
      </c>
      <c r="AY244" s="704">
        <f t="shared" si="677"/>
        <v>3550</v>
      </c>
      <c r="AZ244" s="704">
        <f t="shared" si="677"/>
        <v>3550</v>
      </c>
      <c r="BA244" s="704">
        <f t="shared" si="677"/>
        <v>3550</v>
      </c>
      <c r="BB244" s="704">
        <f t="shared" si="677"/>
        <v>3550</v>
      </c>
      <c r="BC244" s="712"/>
      <c r="BD244" s="704">
        <f t="shared" ref="BD244:BT244" si="678">3550*$K$1</f>
        <v>3550</v>
      </c>
      <c r="BE244" s="704">
        <f t="shared" si="678"/>
        <v>3550</v>
      </c>
      <c r="BF244" s="704">
        <f t="shared" si="678"/>
        <v>3550</v>
      </c>
      <c r="BG244" s="704">
        <f t="shared" si="678"/>
        <v>3550</v>
      </c>
      <c r="BH244" s="704">
        <f t="shared" si="678"/>
        <v>3550</v>
      </c>
      <c r="BI244" s="704">
        <f t="shared" si="678"/>
        <v>3550</v>
      </c>
      <c r="BJ244" s="704">
        <f t="shared" si="678"/>
        <v>3550</v>
      </c>
      <c r="BK244" s="704">
        <f t="shared" si="678"/>
        <v>3550</v>
      </c>
      <c r="BL244" s="704">
        <f t="shared" si="678"/>
        <v>3550</v>
      </c>
      <c r="BM244" s="704">
        <f t="shared" si="678"/>
        <v>3550</v>
      </c>
      <c r="BN244" s="704">
        <f t="shared" si="678"/>
        <v>3550</v>
      </c>
      <c r="BO244" s="704">
        <f t="shared" si="678"/>
        <v>3550</v>
      </c>
      <c r="BP244" s="704">
        <f t="shared" si="678"/>
        <v>3550</v>
      </c>
      <c r="BQ244" s="704">
        <f t="shared" si="678"/>
        <v>3550</v>
      </c>
      <c r="BR244" s="704">
        <f t="shared" si="678"/>
        <v>3550</v>
      </c>
      <c r="BS244" s="704">
        <f t="shared" si="678"/>
        <v>3550</v>
      </c>
      <c r="BT244" s="704">
        <f t="shared" si="67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11"/>
        <v>3550</v>
      </c>
      <c r="CA244" s="596">
        <f t="shared" si="612"/>
        <v>3550</v>
      </c>
      <c r="CB244" s="596">
        <f t="shared" si="613"/>
        <v>3550</v>
      </c>
      <c r="CC244" s="690">
        <f t="shared" si="614"/>
        <v>3550</v>
      </c>
      <c r="CD244" s="1346">
        <f t="shared" si="674"/>
        <v>3550</v>
      </c>
      <c r="CE244" s="1347">
        <f t="shared" si="673"/>
        <v>3550</v>
      </c>
      <c r="CF244" s="1348">
        <f t="shared" si="673"/>
        <v>3550</v>
      </c>
      <c r="CG244" s="1348">
        <f t="shared" si="673"/>
        <v>3550</v>
      </c>
      <c r="CH244" s="1348">
        <f t="shared" si="673"/>
        <v>3550</v>
      </c>
      <c r="CI244" s="1348">
        <f t="shared" si="673"/>
        <v>3550</v>
      </c>
      <c r="CJ244" s="1348">
        <f t="shared" si="673"/>
        <v>3550</v>
      </c>
      <c r="CK244" s="1349">
        <f t="shared" si="673"/>
        <v>3550</v>
      </c>
      <c r="CL244" s="1349">
        <f t="shared" si="673"/>
        <v>3550</v>
      </c>
      <c r="CM244" s="1349">
        <f t="shared" si="673"/>
        <v>3550</v>
      </c>
      <c r="CN244" s="1348">
        <f t="shared" si="673"/>
        <v>3550</v>
      </c>
      <c r="CO244" s="1348">
        <f t="shared" si="673"/>
        <v>3550</v>
      </c>
      <c r="CP244" s="1348">
        <f t="shared" si="673"/>
        <v>3550</v>
      </c>
      <c r="CQ244" s="1348">
        <f t="shared" si="673"/>
        <v>3550</v>
      </c>
      <c r="CR244" s="1348">
        <f t="shared" si="673"/>
        <v>3550</v>
      </c>
      <c r="CS244" s="1347">
        <f t="shared" si="673"/>
        <v>3550</v>
      </c>
      <c r="CT244" s="1350">
        <f t="shared" si="673"/>
        <v>3550</v>
      </c>
      <c r="CU244" s="547">
        <f t="shared" si="625"/>
        <v>3550</v>
      </c>
      <c r="CV244" s="548">
        <f t="shared" si="626"/>
        <v>3550</v>
      </c>
      <c r="CW244" s="549">
        <f t="shared" si="627"/>
        <v>3550</v>
      </c>
      <c r="CX244" s="549">
        <f t="shared" si="628"/>
        <v>3550</v>
      </c>
      <c r="CY244" s="549">
        <f t="shared" si="629"/>
        <v>3550</v>
      </c>
      <c r="CZ244" s="549">
        <f t="shared" si="630"/>
        <v>3550</v>
      </c>
      <c r="DA244" s="549">
        <f t="shared" si="631"/>
        <v>3550</v>
      </c>
      <c r="DB244" s="550">
        <f t="shared" si="632"/>
        <v>3550</v>
      </c>
      <c r="DC244" s="550">
        <f t="shared" si="633"/>
        <v>3550</v>
      </c>
      <c r="DD244" s="550">
        <f t="shared" si="634"/>
        <v>3550</v>
      </c>
      <c r="DE244" s="549">
        <f t="shared" si="635"/>
        <v>3550</v>
      </c>
      <c r="DF244" s="549">
        <f t="shared" si="636"/>
        <v>3550</v>
      </c>
      <c r="DG244" s="549">
        <f t="shared" si="637"/>
        <v>3550</v>
      </c>
      <c r="DH244" s="549">
        <f t="shared" si="638"/>
        <v>3550</v>
      </c>
      <c r="DI244" s="549">
        <f t="shared" si="639"/>
        <v>3550</v>
      </c>
      <c r="DJ244" s="548">
        <f t="shared" si="640"/>
        <v>3550</v>
      </c>
      <c r="DK244" s="547">
        <f t="shared" si="641"/>
        <v>3550</v>
      </c>
      <c r="DL244" s="654">
        <f t="shared" si="642"/>
        <v>17</v>
      </c>
      <c r="DM244" s="106">
        <f t="shared" si="643"/>
        <v>17</v>
      </c>
      <c r="DN244" s="106">
        <f t="shared" si="644"/>
        <v>16</v>
      </c>
      <c r="DO244" s="106">
        <f t="shared" si="645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11"/>
        <v/>
      </c>
      <c r="CA245" s="596" t="str">
        <f t="shared" si="612"/>
        <v/>
      </c>
      <c r="CB245" s="596" t="str">
        <f t="shared" si="613"/>
        <v/>
      </c>
      <c r="CC245" s="690" t="str">
        <f t="shared" si="614"/>
        <v/>
      </c>
      <c r="CD245" s="1346" t="str">
        <f t="shared" si="674"/>
        <v/>
      </c>
      <c r="CE245" s="1347" t="str">
        <f t="shared" si="673"/>
        <v/>
      </c>
      <c r="CF245" s="1348" t="str">
        <f t="shared" si="673"/>
        <v/>
      </c>
      <c r="CG245" s="1348" t="str">
        <f t="shared" si="673"/>
        <v/>
      </c>
      <c r="CH245" s="1348" t="str">
        <f t="shared" si="673"/>
        <v/>
      </c>
      <c r="CI245" s="1348" t="str">
        <f t="shared" si="673"/>
        <v/>
      </c>
      <c r="CJ245" s="1348" t="str">
        <f t="shared" si="673"/>
        <v/>
      </c>
      <c r="CK245" s="1349" t="str">
        <f t="shared" si="673"/>
        <v/>
      </c>
      <c r="CL245" s="1349" t="str">
        <f t="shared" si="673"/>
        <v/>
      </c>
      <c r="CM245" s="1349" t="str">
        <f t="shared" si="673"/>
        <v/>
      </c>
      <c r="CN245" s="1348" t="str">
        <f t="shared" si="673"/>
        <v/>
      </c>
      <c r="CO245" s="1348" t="str">
        <f t="shared" si="673"/>
        <v/>
      </c>
      <c r="CP245" s="1348" t="str">
        <f t="shared" si="673"/>
        <v/>
      </c>
      <c r="CQ245" s="1348" t="str">
        <f t="shared" si="673"/>
        <v/>
      </c>
      <c r="CR245" s="1348" t="str">
        <f t="shared" si="673"/>
        <v/>
      </c>
      <c r="CS245" s="1347" t="str">
        <f t="shared" si="673"/>
        <v/>
      </c>
      <c r="CT245" s="1350" t="str">
        <f t="shared" si="673"/>
        <v/>
      </c>
      <c r="CU245" s="547" t="str">
        <f t="shared" si="625"/>
        <v/>
      </c>
      <c r="CV245" s="548" t="str">
        <f t="shared" si="626"/>
        <v/>
      </c>
      <c r="CW245" s="549" t="str">
        <f t="shared" si="627"/>
        <v/>
      </c>
      <c r="CX245" s="549" t="str">
        <f t="shared" si="628"/>
        <v/>
      </c>
      <c r="CY245" s="549" t="str">
        <f t="shared" si="629"/>
        <v/>
      </c>
      <c r="CZ245" s="549" t="str">
        <f t="shared" si="630"/>
        <v/>
      </c>
      <c r="DA245" s="549" t="str">
        <f t="shared" si="631"/>
        <v/>
      </c>
      <c r="DB245" s="550" t="str">
        <f t="shared" si="632"/>
        <v/>
      </c>
      <c r="DC245" s="550" t="str">
        <f t="shared" si="633"/>
        <v/>
      </c>
      <c r="DD245" s="550" t="str">
        <f t="shared" si="634"/>
        <v/>
      </c>
      <c r="DE245" s="549" t="str">
        <f t="shared" si="635"/>
        <v/>
      </c>
      <c r="DF245" s="549" t="str">
        <f t="shared" si="636"/>
        <v/>
      </c>
      <c r="DG245" s="549" t="str">
        <f t="shared" si="637"/>
        <v/>
      </c>
      <c r="DH245" s="549" t="str">
        <f t="shared" si="638"/>
        <v/>
      </c>
      <c r="DI245" s="549" t="str">
        <f t="shared" si="639"/>
        <v/>
      </c>
      <c r="DJ245" s="548" t="str">
        <f t="shared" si="640"/>
        <v/>
      </c>
      <c r="DK245" s="547" t="str">
        <f t="shared" si="641"/>
        <v/>
      </c>
      <c r="DL245" s="654">
        <f t="shared" si="642"/>
        <v>0</v>
      </c>
      <c r="DM245" s="106">
        <f t="shared" si="643"/>
        <v>0</v>
      </c>
      <c r="DN245" s="106">
        <f t="shared" si="644"/>
        <v>1</v>
      </c>
      <c r="DO245" s="106">
        <f t="shared" si="645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11"/>
        <v/>
      </c>
      <c r="CA246" s="596" t="str">
        <f t="shared" si="612"/>
        <v/>
      </c>
      <c r="CB246" s="596" t="str">
        <f t="shared" si="613"/>
        <v/>
      </c>
      <c r="CC246" s="690" t="str">
        <f t="shared" si="614"/>
        <v/>
      </c>
      <c r="CD246" s="1346" t="str">
        <f t="shared" si="674"/>
        <v/>
      </c>
      <c r="CE246" s="1347" t="str">
        <f t="shared" si="673"/>
        <v/>
      </c>
      <c r="CF246" s="1348" t="str">
        <f t="shared" si="673"/>
        <v/>
      </c>
      <c r="CG246" s="1348" t="str">
        <f t="shared" si="673"/>
        <v/>
      </c>
      <c r="CH246" s="1348" t="str">
        <f t="shared" si="673"/>
        <v/>
      </c>
      <c r="CI246" s="1348" t="str">
        <f t="shared" si="673"/>
        <v/>
      </c>
      <c r="CJ246" s="1348" t="str">
        <f t="shared" si="673"/>
        <v/>
      </c>
      <c r="CK246" s="1349" t="str">
        <f t="shared" si="673"/>
        <v/>
      </c>
      <c r="CL246" s="1349" t="str">
        <f t="shared" si="673"/>
        <v/>
      </c>
      <c r="CM246" s="1349" t="str">
        <f t="shared" si="673"/>
        <v/>
      </c>
      <c r="CN246" s="1348" t="str">
        <f t="shared" si="673"/>
        <v/>
      </c>
      <c r="CO246" s="1348" t="str">
        <f t="shared" si="673"/>
        <v/>
      </c>
      <c r="CP246" s="1348" t="str">
        <f t="shared" si="673"/>
        <v/>
      </c>
      <c r="CQ246" s="1348" t="str">
        <f t="shared" si="673"/>
        <v/>
      </c>
      <c r="CR246" s="1348" t="str">
        <f t="shared" si="673"/>
        <v/>
      </c>
      <c r="CS246" s="1347" t="str">
        <f t="shared" si="673"/>
        <v/>
      </c>
      <c r="CT246" s="1350" t="str">
        <f t="shared" si="673"/>
        <v/>
      </c>
      <c r="CU246" s="547" t="str">
        <f t="shared" si="625"/>
        <v/>
      </c>
      <c r="CV246" s="548" t="str">
        <f t="shared" si="626"/>
        <v/>
      </c>
      <c r="CW246" s="549" t="str">
        <f t="shared" si="627"/>
        <v/>
      </c>
      <c r="CX246" s="549" t="str">
        <f t="shared" si="628"/>
        <v/>
      </c>
      <c r="CY246" s="549" t="str">
        <f t="shared" si="629"/>
        <v/>
      </c>
      <c r="CZ246" s="549" t="str">
        <f t="shared" si="630"/>
        <v/>
      </c>
      <c r="DA246" s="549" t="str">
        <f t="shared" si="631"/>
        <v/>
      </c>
      <c r="DB246" s="550" t="str">
        <f t="shared" si="632"/>
        <v/>
      </c>
      <c r="DC246" s="550" t="str">
        <f t="shared" si="633"/>
        <v/>
      </c>
      <c r="DD246" s="550" t="str">
        <f t="shared" si="634"/>
        <v/>
      </c>
      <c r="DE246" s="549" t="str">
        <f t="shared" si="635"/>
        <v/>
      </c>
      <c r="DF246" s="549" t="str">
        <f t="shared" si="636"/>
        <v/>
      </c>
      <c r="DG246" s="549" t="str">
        <f t="shared" si="637"/>
        <v/>
      </c>
      <c r="DH246" s="549" t="str">
        <f t="shared" si="638"/>
        <v/>
      </c>
      <c r="DI246" s="549" t="str">
        <f t="shared" si="639"/>
        <v/>
      </c>
      <c r="DJ246" s="548" t="str">
        <f t="shared" si="640"/>
        <v/>
      </c>
      <c r="DK246" s="547" t="str">
        <f t="shared" si="641"/>
        <v/>
      </c>
      <c r="DL246" s="654">
        <f t="shared" si="642"/>
        <v>0</v>
      </c>
      <c r="DM246" s="106">
        <f t="shared" si="643"/>
        <v>0</v>
      </c>
      <c r="DN246" s="106">
        <f t="shared" si="644"/>
        <v>1</v>
      </c>
      <c r="DO246" s="106">
        <f t="shared" si="645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79">IF(C245="","",C245*C246)</f>
        <v/>
      </c>
      <c r="D247" s="628" t="str">
        <f t="shared" si="679"/>
        <v/>
      </c>
      <c r="E247" s="628" t="str">
        <f t="shared" si="679"/>
        <v/>
      </c>
      <c r="F247" s="628" t="str">
        <f t="shared" si="679"/>
        <v/>
      </c>
      <c r="G247" s="628" t="str">
        <f t="shared" si="679"/>
        <v/>
      </c>
      <c r="H247" s="628" t="str">
        <f t="shared" si="679"/>
        <v/>
      </c>
      <c r="I247" s="628" t="str">
        <f t="shared" si="679"/>
        <v/>
      </c>
      <c r="J247" s="628" t="str">
        <f t="shared" si="679"/>
        <v/>
      </c>
      <c r="K247" s="628" t="str">
        <f t="shared" si="679"/>
        <v/>
      </c>
      <c r="L247" s="628" t="str">
        <f t="shared" si="679"/>
        <v/>
      </c>
      <c r="M247" s="628" t="str">
        <f t="shared" si="679"/>
        <v/>
      </c>
      <c r="N247" s="628" t="str">
        <f t="shared" si="679"/>
        <v/>
      </c>
      <c r="O247" s="628" t="str">
        <f t="shared" si="679"/>
        <v/>
      </c>
      <c r="P247" s="628" t="str">
        <f t="shared" si="679"/>
        <v/>
      </c>
      <c r="Q247" s="628" t="str">
        <f t="shared" si="679"/>
        <v/>
      </c>
      <c r="R247" s="628" t="str">
        <f t="shared" si="679"/>
        <v/>
      </c>
      <c r="S247" s="663"/>
      <c r="T247" s="628" t="str">
        <f t="shared" ref="T247:AJ247" si="680">IF(T245="","",T245*T246)</f>
        <v/>
      </c>
      <c r="U247" s="628" t="str">
        <f t="shared" si="680"/>
        <v/>
      </c>
      <c r="V247" s="628" t="str">
        <f t="shared" si="680"/>
        <v/>
      </c>
      <c r="W247" s="628" t="str">
        <f t="shared" si="680"/>
        <v/>
      </c>
      <c r="X247" s="628" t="str">
        <f t="shared" si="680"/>
        <v/>
      </c>
      <c r="Y247" s="628" t="str">
        <f t="shared" si="680"/>
        <v/>
      </c>
      <c r="Z247" s="628" t="str">
        <f t="shared" si="680"/>
        <v/>
      </c>
      <c r="AA247" s="628" t="str">
        <f t="shared" si="680"/>
        <v/>
      </c>
      <c r="AB247" s="628" t="str">
        <f t="shared" si="680"/>
        <v/>
      </c>
      <c r="AC247" s="628" t="str">
        <f t="shared" si="680"/>
        <v/>
      </c>
      <c r="AD247" s="628" t="str">
        <f t="shared" si="680"/>
        <v/>
      </c>
      <c r="AE247" s="628" t="str">
        <f t="shared" si="680"/>
        <v/>
      </c>
      <c r="AF247" s="628" t="str">
        <f t="shared" si="680"/>
        <v/>
      </c>
      <c r="AG247" s="628" t="str">
        <f t="shared" si="680"/>
        <v/>
      </c>
      <c r="AH247" s="628" t="str">
        <f t="shared" si="680"/>
        <v/>
      </c>
      <c r="AI247" s="628" t="str">
        <f t="shared" si="680"/>
        <v/>
      </c>
      <c r="AJ247" s="628" t="str">
        <f t="shared" si="680"/>
        <v/>
      </c>
      <c r="AK247" s="663"/>
      <c r="AL247" s="628" t="str">
        <f t="shared" ref="AL247:BB247" si="681">IF(AL245="","",AL245*AL246)</f>
        <v/>
      </c>
      <c r="AM247" s="628" t="str">
        <f t="shared" si="681"/>
        <v/>
      </c>
      <c r="AN247" s="628" t="str">
        <f t="shared" si="681"/>
        <v/>
      </c>
      <c r="AO247" s="628" t="str">
        <f t="shared" si="681"/>
        <v/>
      </c>
      <c r="AP247" s="628" t="str">
        <f t="shared" si="681"/>
        <v/>
      </c>
      <c r="AQ247" s="628">
        <f t="shared" si="681"/>
        <v>150</v>
      </c>
      <c r="AR247" s="628" t="str">
        <f t="shared" si="681"/>
        <v/>
      </c>
      <c r="AS247" s="628" t="str">
        <f t="shared" si="681"/>
        <v/>
      </c>
      <c r="AT247" s="628" t="str">
        <f t="shared" si="681"/>
        <v/>
      </c>
      <c r="AU247" s="628" t="str">
        <f t="shared" si="681"/>
        <v/>
      </c>
      <c r="AV247" s="628" t="str">
        <f t="shared" si="681"/>
        <v/>
      </c>
      <c r="AW247" s="628" t="str">
        <f t="shared" si="681"/>
        <v/>
      </c>
      <c r="AX247" s="628" t="str">
        <f t="shared" si="681"/>
        <v/>
      </c>
      <c r="AY247" s="628" t="str">
        <f t="shared" si="681"/>
        <v/>
      </c>
      <c r="AZ247" s="628" t="str">
        <f t="shared" si="681"/>
        <v/>
      </c>
      <c r="BA247" s="628" t="str">
        <f t="shared" si="681"/>
        <v/>
      </c>
      <c r="BB247" s="628" t="str">
        <f t="shared" si="681"/>
        <v/>
      </c>
      <c r="BC247" s="663"/>
      <c r="BD247" s="628" t="str">
        <f t="shared" ref="BD247:BT247" si="682">IF(BD245="","",BD245*BD246)</f>
        <v/>
      </c>
      <c r="BE247" s="628" t="str">
        <f t="shared" si="682"/>
        <v/>
      </c>
      <c r="BF247" s="628" t="str">
        <f t="shared" si="682"/>
        <v/>
      </c>
      <c r="BG247" s="628" t="str">
        <f t="shared" si="682"/>
        <v/>
      </c>
      <c r="BH247" s="628" t="str">
        <f t="shared" si="682"/>
        <v/>
      </c>
      <c r="BI247" s="628" t="str">
        <f t="shared" si="682"/>
        <v/>
      </c>
      <c r="BJ247" s="628" t="str">
        <f t="shared" si="682"/>
        <v/>
      </c>
      <c r="BK247" s="628" t="str">
        <f t="shared" si="682"/>
        <v/>
      </c>
      <c r="BL247" s="628" t="str">
        <f t="shared" si="682"/>
        <v/>
      </c>
      <c r="BM247" s="628" t="str">
        <f t="shared" si="682"/>
        <v/>
      </c>
      <c r="BN247" s="628" t="str">
        <f t="shared" si="682"/>
        <v/>
      </c>
      <c r="BO247" s="628" t="str">
        <f t="shared" si="682"/>
        <v/>
      </c>
      <c r="BP247" s="628" t="str">
        <f t="shared" si="682"/>
        <v/>
      </c>
      <c r="BQ247" s="628" t="str">
        <f t="shared" si="682"/>
        <v/>
      </c>
      <c r="BR247" s="628" t="str">
        <f t="shared" si="682"/>
        <v/>
      </c>
      <c r="BS247" s="628" t="str">
        <f t="shared" si="682"/>
        <v/>
      </c>
      <c r="BT247" s="628" t="str">
        <f t="shared" si="68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11"/>
        <v/>
      </c>
      <c r="CA247" s="596" t="str">
        <f t="shared" si="612"/>
        <v/>
      </c>
      <c r="CB247" s="596" t="str">
        <f t="shared" si="613"/>
        <v/>
      </c>
      <c r="CC247" s="690" t="str">
        <f t="shared" si="614"/>
        <v/>
      </c>
      <c r="CD247" s="1346" t="str">
        <f t="shared" si="674"/>
        <v/>
      </c>
      <c r="CE247" s="1347" t="str">
        <f t="shared" si="673"/>
        <v/>
      </c>
      <c r="CF247" s="1348" t="str">
        <f t="shared" si="673"/>
        <v/>
      </c>
      <c r="CG247" s="1348" t="str">
        <f t="shared" si="673"/>
        <v/>
      </c>
      <c r="CH247" s="1348" t="str">
        <f t="shared" si="673"/>
        <v/>
      </c>
      <c r="CI247" s="1348" t="str">
        <f t="shared" si="673"/>
        <v/>
      </c>
      <c r="CJ247" s="1348" t="str">
        <f t="shared" si="673"/>
        <v/>
      </c>
      <c r="CK247" s="1349" t="str">
        <f t="shared" si="673"/>
        <v/>
      </c>
      <c r="CL247" s="1349" t="str">
        <f t="shared" si="673"/>
        <v/>
      </c>
      <c r="CM247" s="1349" t="str">
        <f t="shared" si="673"/>
        <v/>
      </c>
      <c r="CN247" s="1348" t="str">
        <f t="shared" si="673"/>
        <v/>
      </c>
      <c r="CO247" s="1348" t="str">
        <f t="shared" si="673"/>
        <v/>
      </c>
      <c r="CP247" s="1348" t="str">
        <f t="shared" si="673"/>
        <v/>
      </c>
      <c r="CQ247" s="1348" t="str">
        <f t="shared" si="673"/>
        <v/>
      </c>
      <c r="CR247" s="1348" t="str">
        <f t="shared" si="673"/>
        <v/>
      </c>
      <c r="CS247" s="1347" t="str">
        <f t="shared" si="673"/>
        <v/>
      </c>
      <c r="CT247" s="1350" t="str">
        <f t="shared" si="673"/>
        <v/>
      </c>
      <c r="CU247" s="547" t="str">
        <f t="shared" si="625"/>
        <v/>
      </c>
      <c r="CV247" s="548" t="str">
        <f t="shared" si="626"/>
        <v/>
      </c>
      <c r="CW247" s="549" t="str">
        <f t="shared" si="627"/>
        <v/>
      </c>
      <c r="CX247" s="549" t="str">
        <f t="shared" si="628"/>
        <v/>
      </c>
      <c r="CY247" s="549" t="str">
        <f t="shared" si="629"/>
        <v/>
      </c>
      <c r="CZ247" s="549" t="str">
        <f t="shared" si="630"/>
        <v/>
      </c>
      <c r="DA247" s="549" t="str">
        <f t="shared" si="631"/>
        <v/>
      </c>
      <c r="DB247" s="550" t="str">
        <f t="shared" si="632"/>
        <v/>
      </c>
      <c r="DC247" s="550" t="str">
        <f t="shared" si="633"/>
        <v/>
      </c>
      <c r="DD247" s="550" t="str">
        <f t="shared" si="634"/>
        <v/>
      </c>
      <c r="DE247" s="549" t="str">
        <f t="shared" si="635"/>
        <v/>
      </c>
      <c r="DF247" s="549" t="str">
        <f t="shared" si="636"/>
        <v/>
      </c>
      <c r="DG247" s="549" t="str">
        <f t="shared" si="637"/>
        <v/>
      </c>
      <c r="DH247" s="549" t="str">
        <f t="shared" si="638"/>
        <v/>
      </c>
      <c r="DI247" s="549" t="str">
        <f t="shared" si="639"/>
        <v/>
      </c>
      <c r="DJ247" s="548" t="str">
        <f t="shared" si="640"/>
        <v/>
      </c>
      <c r="DK247" s="547" t="str">
        <f t="shared" si="641"/>
        <v/>
      </c>
      <c r="DL247" s="654">
        <f t="shared" si="642"/>
        <v>0</v>
      </c>
      <c r="DM247" s="106">
        <f t="shared" si="643"/>
        <v>0</v>
      </c>
      <c r="DN247" s="106">
        <f t="shared" si="644"/>
        <v>1</v>
      </c>
      <c r="DO247" s="106">
        <f t="shared" si="645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11"/>
        <v/>
      </c>
      <c r="CA248" s="596" t="str">
        <f t="shared" si="612"/>
        <v/>
      </c>
      <c r="CB248" s="596" t="str">
        <f t="shared" si="613"/>
        <v/>
      </c>
      <c r="CC248" s="690" t="str">
        <f t="shared" si="614"/>
        <v/>
      </c>
      <c r="CD248" s="1346" t="str">
        <f t="shared" si="674"/>
        <v/>
      </c>
      <c r="CE248" s="1347" t="str">
        <f t="shared" si="673"/>
        <v/>
      </c>
      <c r="CF248" s="1348" t="str">
        <f t="shared" si="673"/>
        <v/>
      </c>
      <c r="CG248" s="1348" t="str">
        <f t="shared" si="673"/>
        <v/>
      </c>
      <c r="CH248" s="1348" t="str">
        <f t="shared" si="673"/>
        <v/>
      </c>
      <c r="CI248" s="1348" t="str">
        <f t="shared" si="673"/>
        <v/>
      </c>
      <c r="CJ248" s="1348" t="str">
        <f t="shared" si="673"/>
        <v/>
      </c>
      <c r="CK248" s="1349" t="str">
        <f t="shared" si="673"/>
        <v/>
      </c>
      <c r="CL248" s="1349" t="str">
        <f t="shared" si="673"/>
        <v/>
      </c>
      <c r="CM248" s="1349" t="str">
        <f t="shared" si="673"/>
        <v/>
      </c>
      <c r="CN248" s="1348" t="str">
        <f t="shared" si="673"/>
        <v/>
      </c>
      <c r="CO248" s="1348" t="str">
        <f t="shared" si="673"/>
        <v/>
      </c>
      <c r="CP248" s="1348" t="str">
        <f t="shared" si="673"/>
        <v/>
      </c>
      <c r="CQ248" s="1348" t="str">
        <f t="shared" si="673"/>
        <v/>
      </c>
      <c r="CR248" s="1348" t="str">
        <f t="shared" si="673"/>
        <v/>
      </c>
      <c r="CS248" s="1347" t="str">
        <f t="shared" si="673"/>
        <v/>
      </c>
      <c r="CT248" s="1350" t="str">
        <f t="shared" si="673"/>
        <v/>
      </c>
      <c r="CU248" s="547" t="str">
        <f t="shared" si="625"/>
        <v/>
      </c>
      <c r="CV248" s="548" t="str">
        <f t="shared" si="626"/>
        <v/>
      </c>
      <c r="CW248" s="549" t="str">
        <f t="shared" si="627"/>
        <v/>
      </c>
      <c r="CX248" s="549" t="str">
        <f t="shared" si="628"/>
        <v/>
      </c>
      <c r="CY248" s="549" t="str">
        <f t="shared" si="629"/>
        <v/>
      </c>
      <c r="CZ248" s="549" t="str">
        <f t="shared" si="630"/>
        <v/>
      </c>
      <c r="DA248" s="549" t="str">
        <f t="shared" si="631"/>
        <v/>
      </c>
      <c r="DB248" s="550" t="str">
        <f t="shared" si="632"/>
        <v/>
      </c>
      <c r="DC248" s="550" t="str">
        <f t="shared" si="633"/>
        <v/>
      </c>
      <c r="DD248" s="550" t="str">
        <f t="shared" si="634"/>
        <v/>
      </c>
      <c r="DE248" s="549" t="str">
        <f t="shared" si="635"/>
        <v/>
      </c>
      <c r="DF248" s="549" t="str">
        <f t="shared" si="636"/>
        <v/>
      </c>
      <c r="DG248" s="549" t="str">
        <f t="shared" si="637"/>
        <v/>
      </c>
      <c r="DH248" s="549" t="str">
        <f t="shared" si="638"/>
        <v/>
      </c>
      <c r="DI248" s="549" t="str">
        <f t="shared" si="639"/>
        <v/>
      </c>
      <c r="DJ248" s="548" t="str">
        <f t="shared" si="640"/>
        <v/>
      </c>
      <c r="DK248" s="547" t="str">
        <f t="shared" si="641"/>
        <v/>
      </c>
      <c r="DL248" s="654">
        <f t="shared" si="642"/>
        <v>0</v>
      </c>
      <c r="DM248" s="106">
        <f t="shared" si="643"/>
        <v>0</v>
      </c>
      <c r="DN248" s="106">
        <f t="shared" si="644"/>
        <v>1</v>
      </c>
      <c r="DO248" s="106">
        <f t="shared" si="645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$H$1 &amp; " (%)"</f>
        <v>kcal (%)</v>
      </c>
      <c r="B249" s="631">
        <f t="shared" ref="B249:R249" si="683">IF(B243="","",(B243-B245-B248)*B244/B$46/365/$G$1)</f>
        <v>4.631441617742988E-2</v>
      </c>
      <c r="C249" s="631">
        <f t="shared" si="683"/>
        <v>5.7893020221787342E-2</v>
      </c>
      <c r="D249" s="631">
        <f t="shared" si="683"/>
        <v>0.13894324853228962</v>
      </c>
      <c r="E249" s="631">
        <f t="shared" si="683"/>
        <v>0.13894324853228962</v>
      </c>
      <c r="F249" s="631">
        <f t="shared" si="683"/>
        <v>0.13894324853228962</v>
      </c>
      <c r="G249" s="631" t="str">
        <f t="shared" si="683"/>
        <v/>
      </c>
      <c r="H249" s="631" t="str">
        <f t="shared" si="683"/>
        <v/>
      </c>
      <c r="I249" s="631" t="str">
        <f t="shared" si="683"/>
        <v/>
      </c>
      <c r="J249" s="631" t="str">
        <f t="shared" si="683"/>
        <v/>
      </c>
      <c r="K249" s="631" t="str">
        <f t="shared" si="683"/>
        <v/>
      </c>
      <c r="L249" s="631" t="str">
        <f t="shared" si="683"/>
        <v/>
      </c>
      <c r="M249" s="631" t="str">
        <f t="shared" si="683"/>
        <v/>
      </c>
      <c r="N249" s="631" t="str">
        <f t="shared" si="683"/>
        <v/>
      </c>
      <c r="O249" s="631" t="str">
        <f t="shared" si="683"/>
        <v/>
      </c>
      <c r="P249" s="631" t="str">
        <f t="shared" si="683"/>
        <v/>
      </c>
      <c r="Q249" s="631" t="str">
        <f t="shared" si="683"/>
        <v/>
      </c>
      <c r="R249" s="631" t="str">
        <f t="shared" si="683"/>
        <v/>
      </c>
      <c r="S249" s="653"/>
      <c r="T249" s="631">
        <f t="shared" ref="T249:AJ249" si="684">IF(T243="","",(T243-T245-T248)*T244/T$46/365/$G$1)</f>
        <v>0.13122417916938464</v>
      </c>
      <c r="U249" s="631">
        <f t="shared" si="684"/>
        <v>0.19297673407262447</v>
      </c>
      <c r="V249" s="631">
        <f t="shared" si="684"/>
        <v>2.315720808871494E-2</v>
      </c>
      <c r="W249" s="631" t="str">
        <f t="shared" si="684"/>
        <v/>
      </c>
      <c r="X249" s="631">
        <f t="shared" si="684"/>
        <v>2.5730231209683267E-2</v>
      </c>
      <c r="Y249" s="631" t="str">
        <f t="shared" si="684"/>
        <v/>
      </c>
      <c r="Z249" s="631" t="str">
        <f t="shared" si="684"/>
        <v/>
      </c>
      <c r="AA249" s="631" t="str">
        <f t="shared" si="684"/>
        <v/>
      </c>
      <c r="AB249" s="631" t="str">
        <f t="shared" si="684"/>
        <v/>
      </c>
      <c r="AC249" s="631" t="str">
        <f t="shared" si="684"/>
        <v/>
      </c>
      <c r="AD249" s="631" t="str">
        <f t="shared" si="684"/>
        <v/>
      </c>
      <c r="AE249" s="631" t="str">
        <f t="shared" si="684"/>
        <v/>
      </c>
      <c r="AF249" s="631" t="str">
        <f t="shared" si="684"/>
        <v/>
      </c>
      <c r="AG249" s="631" t="str">
        <f t="shared" si="684"/>
        <v/>
      </c>
      <c r="AH249" s="631" t="str">
        <f t="shared" si="684"/>
        <v/>
      </c>
      <c r="AI249" s="631" t="str">
        <f t="shared" si="684"/>
        <v/>
      </c>
      <c r="AJ249" s="631" t="str">
        <f t="shared" si="684"/>
        <v/>
      </c>
      <c r="AK249" s="653"/>
      <c r="AL249" s="631">
        <f t="shared" ref="AL249:BB249" si="685">IF(AL243="","",(AL243-AL245-AL248)*AL244/AL$46/365/$G$1)</f>
        <v>4.341976516634051E-2</v>
      </c>
      <c r="AM249" s="631" t="str">
        <f t="shared" si="685"/>
        <v/>
      </c>
      <c r="AN249" s="631">
        <f t="shared" si="685"/>
        <v>9.9245177523064013E-2</v>
      </c>
      <c r="AO249" s="631" t="str">
        <f t="shared" si="685"/>
        <v/>
      </c>
      <c r="AP249" s="631" t="str">
        <f t="shared" si="685"/>
        <v/>
      </c>
      <c r="AQ249" s="631">
        <f t="shared" si="685"/>
        <v>5.7893020221787342E-2</v>
      </c>
      <c r="AR249" s="631" t="str">
        <f t="shared" si="685"/>
        <v/>
      </c>
      <c r="AS249" s="631" t="str">
        <f t="shared" si="685"/>
        <v/>
      </c>
      <c r="AT249" s="631" t="str">
        <f t="shared" si="685"/>
        <v/>
      </c>
      <c r="AU249" s="631" t="str">
        <f t="shared" si="685"/>
        <v/>
      </c>
      <c r="AV249" s="631" t="str">
        <f t="shared" si="685"/>
        <v/>
      </c>
      <c r="AW249" s="631" t="str">
        <f t="shared" si="685"/>
        <v/>
      </c>
      <c r="AX249" s="631" t="str">
        <f t="shared" si="685"/>
        <v/>
      </c>
      <c r="AY249" s="631" t="str">
        <f t="shared" si="685"/>
        <v/>
      </c>
      <c r="AZ249" s="631" t="str">
        <f t="shared" si="685"/>
        <v/>
      </c>
      <c r="BA249" s="631" t="str">
        <f t="shared" si="685"/>
        <v/>
      </c>
      <c r="BB249" s="631" t="str">
        <f t="shared" si="685"/>
        <v/>
      </c>
      <c r="BC249" s="653"/>
      <c r="BD249" s="631" t="str">
        <f t="shared" ref="BD249:BT249" si="686">IF(BD243="","",(BD243-BD245-BD248)*BD244/BD$46/365/$G$1)</f>
        <v/>
      </c>
      <c r="BE249" s="631" t="str">
        <f t="shared" si="686"/>
        <v/>
      </c>
      <c r="BF249" s="631" t="str">
        <f t="shared" si="686"/>
        <v/>
      </c>
      <c r="BG249" s="631" t="str">
        <f t="shared" si="686"/>
        <v/>
      </c>
      <c r="BH249" s="631" t="str">
        <f t="shared" si="686"/>
        <v/>
      </c>
      <c r="BI249" s="631" t="str">
        <f t="shared" si="686"/>
        <v/>
      </c>
      <c r="BJ249" s="631" t="str">
        <f t="shared" si="686"/>
        <v/>
      </c>
      <c r="BK249" s="631" t="str">
        <f t="shared" si="686"/>
        <v/>
      </c>
      <c r="BL249" s="631" t="str">
        <f t="shared" si="686"/>
        <v/>
      </c>
      <c r="BM249" s="631" t="str">
        <f t="shared" si="686"/>
        <v/>
      </c>
      <c r="BN249" s="631" t="str">
        <f t="shared" si="686"/>
        <v/>
      </c>
      <c r="BO249" s="631" t="str">
        <f t="shared" si="686"/>
        <v/>
      </c>
      <c r="BP249" s="631" t="str">
        <f t="shared" si="686"/>
        <v/>
      </c>
      <c r="BQ249" s="631" t="str">
        <f t="shared" si="686"/>
        <v/>
      </c>
      <c r="BR249" s="631" t="str">
        <f t="shared" si="686"/>
        <v/>
      </c>
      <c r="BS249" s="631" t="str">
        <f t="shared" si="686"/>
        <v/>
      </c>
      <c r="BT249" s="631" t="str">
        <f t="shared" si="686"/>
        <v/>
      </c>
      <c r="BU249" s="653"/>
      <c r="BV249" s="631">
        <f>IF(BV243="","",(BV243-BV245-BV248)*BV244/BV$46/365/$G$1)</f>
        <v>9.9245177523064013E-2</v>
      </c>
      <c r="BW249" s="631">
        <f>IF(BW243="","",(BW243-BW245-BW248)*BW244/BW$46/365/$G$1)</f>
        <v>9.8418134377038488E-2</v>
      </c>
      <c r="BX249" s="631">
        <f>IF(BX243="","",(BX243-BX245-BX248)*BX244/BX$46/365/$G$1)</f>
        <v>0.11578604044357468</v>
      </c>
      <c r="BY249" s="631" t="str">
        <f>IF(BY243="","",(BY243-BY245-BY248)*BY244/BY$46/365/$G$1)</f>
        <v/>
      </c>
      <c r="BZ249" s="621">
        <f t="shared" si="611"/>
        <v>0.11192650576212222</v>
      </c>
      <c r="CA249" s="621">
        <f t="shared" si="612"/>
        <v>7.8477205189533952E-2</v>
      </c>
      <c r="CB249" s="621">
        <f t="shared" si="613"/>
        <v>5.789302022178737E-2</v>
      </c>
      <c r="CC249" s="693" t="str">
        <f t="shared" si="614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87"/>
        <v/>
      </c>
      <c r="CG249" s="1353" t="str">
        <f t="shared" si="687"/>
        <v/>
      </c>
      <c r="CH249" s="1353" t="str">
        <f t="shared" si="687"/>
        <v/>
      </c>
      <c r="CI249" s="1353" t="str">
        <f t="shared" si="687"/>
        <v/>
      </c>
      <c r="CJ249" s="1353" t="str">
        <f t="shared" si="687"/>
        <v/>
      </c>
      <c r="CK249" s="1354" t="str">
        <f t="shared" si="687"/>
        <v/>
      </c>
      <c r="CL249" s="1354" t="str">
        <f t="shared" si="687"/>
        <v/>
      </c>
      <c r="CM249" s="1354" t="str">
        <f t="shared" si="687"/>
        <v/>
      </c>
      <c r="CN249" s="1353" t="str">
        <f t="shared" si="687"/>
        <v/>
      </c>
      <c r="CO249" s="1353" t="str">
        <f t="shared" si="687"/>
        <v/>
      </c>
      <c r="CP249" s="1353" t="str">
        <f t="shared" si="687"/>
        <v/>
      </c>
      <c r="CQ249" s="1353" t="str">
        <f t="shared" si="687"/>
        <v/>
      </c>
      <c r="CR249" s="1353" t="str">
        <f t="shared" si="687"/>
        <v/>
      </c>
      <c r="CS249" s="1352" t="str">
        <f t="shared" si="687"/>
        <v/>
      </c>
      <c r="CT249" s="1355" t="str">
        <f t="shared" si="687"/>
        <v/>
      </c>
      <c r="CU249" s="535" t="str">
        <f t="shared" si="625"/>
        <v/>
      </c>
      <c r="CV249" s="536" t="str">
        <f t="shared" si="626"/>
        <v/>
      </c>
      <c r="CW249" s="537" t="str">
        <f t="shared" si="627"/>
        <v/>
      </c>
      <c r="CX249" s="537" t="str">
        <f t="shared" si="628"/>
        <v/>
      </c>
      <c r="CY249" s="537" t="str">
        <f t="shared" si="629"/>
        <v/>
      </c>
      <c r="CZ249" s="537" t="str">
        <f t="shared" si="630"/>
        <v/>
      </c>
      <c r="DA249" s="537" t="str">
        <f t="shared" si="631"/>
        <v/>
      </c>
      <c r="DB249" s="538" t="str">
        <f t="shared" si="632"/>
        <v/>
      </c>
      <c r="DC249" s="538" t="str">
        <f t="shared" si="633"/>
        <v/>
      </c>
      <c r="DD249" s="538" t="str">
        <f t="shared" si="634"/>
        <v/>
      </c>
      <c r="DE249" s="537" t="str">
        <f t="shared" si="635"/>
        <v/>
      </c>
      <c r="DF249" s="537" t="str">
        <f t="shared" si="636"/>
        <v/>
      </c>
      <c r="DG249" s="537" t="str">
        <f t="shared" si="637"/>
        <v/>
      </c>
      <c r="DH249" s="537" t="str">
        <f t="shared" si="638"/>
        <v/>
      </c>
      <c r="DI249" s="537" t="str">
        <f t="shared" si="639"/>
        <v/>
      </c>
      <c r="DJ249" s="536" t="str">
        <f t="shared" si="640"/>
        <v/>
      </c>
      <c r="DK249" s="535" t="str">
        <f t="shared" si="641"/>
        <v/>
      </c>
      <c r="DL249" s="654">
        <f t="shared" si="642"/>
        <v>5</v>
      </c>
      <c r="DM249" s="106">
        <f t="shared" si="643"/>
        <v>4</v>
      </c>
      <c r="DN249" s="106">
        <f t="shared" si="644"/>
        <v>3</v>
      </c>
      <c r="DO249" s="106">
        <f t="shared" si="645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11"/>
        <v/>
      </c>
      <c r="CA250" s="596" t="str">
        <f t="shared" si="612"/>
        <v/>
      </c>
      <c r="CB250" s="596" t="str">
        <f t="shared" si="613"/>
        <v/>
      </c>
      <c r="CC250" s="690" t="str">
        <f t="shared" si="614"/>
        <v/>
      </c>
      <c r="CD250" s="1346" t="str">
        <f t="shared" ref="CD250:CD255" si="6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87"/>
        <v/>
      </c>
      <c r="CF250" s="1348" t="str">
        <f t="shared" si="687"/>
        <v/>
      </c>
      <c r="CG250" s="1348" t="str">
        <f t="shared" si="687"/>
        <v/>
      </c>
      <c r="CH250" s="1348" t="str">
        <f t="shared" si="687"/>
        <v/>
      </c>
      <c r="CI250" s="1348" t="str">
        <f t="shared" si="687"/>
        <v/>
      </c>
      <c r="CJ250" s="1348" t="str">
        <f t="shared" si="687"/>
        <v/>
      </c>
      <c r="CK250" s="1349" t="str">
        <f t="shared" si="687"/>
        <v/>
      </c>
      <c r="CL250" s="1349" t="str">
        <f t="shared" si="687"/>
        <v/>
      </c>
      <c r="CM250" s="1349" t="str">
        <f t="shared" si="687"/>
        <v/>
      </c>
      <c r="CN250" s="1348" t="str">
        <f t="shared" si="687"/>
        <v/>
      </c>
      <c r="CO250" s="1348" t="str">
        <f t="shared" si="687"/>
        <v/>
      </c>
      <c r="CP250" s="1348" t="str">
        <f t="shared" si="687"/>
        <v/>
      </c>
      <c r="CQ250" s="1348" t="str">
        <f t="shared" si="687"/>
        <v/>
      </c>
      <c r="CR250" s="1348" t="str">
        <f t="shared" si="687"/>
        <v/>
      </c>
      <c r="CS250" s="1347" t="str">
        <f t="shared" si="687"/>
        <v/>
      </c>
      <c r="CT250" s="1350" t="str">
        <f t="shared" si="687"/>
        <v/>
      </c>
      <c r="CU250" s="547" t="str">
        <f t="shared" si="625"/>
        <v/>
      </c>
      <c r="CV250" s="548" t="str">
        <f t="shared" si="626"/>
        <v/>
      </c>
      <c r="CW250" s="549" t="str">
        <f t="shared" si="627"/>
        <v/>
      </c>
      <c r="CX250" s="549" t="str">
        <f t="shared" si="628"/>
        <v/>
      </c>
      <c r="CY250" s="549" t="str">
        <f t="shared" si="629"/>
        <v/>
      </c>
      <c r="CZ250" s="549" t="str">
        <f t="shared" si="630"/>
        <v/>
      </c>
      <c r="DA250" s="549" t="str">
        <f t="shared" si="631"/>
        <v/>
      </c>
      <c r="DB250" s="550" t="str">
        <f t="shared" si="632"/>
        <v/>
      </c>
      <c r="DC250" s="550" t="str">
        <f t="shared" si="633"/>
        <v/>
      </c>
      <c r="DD250" s="550" t="str">
        <f t="shared" si="634"/>
        <v/>
      </c>
      <c r="DE250" s="549" t="str">
        <f t="shared" si="635"/>
        <v/>
      </c>
      <c r="DF250" s="549" t="str">
        <f t="shared" si="636"/>
        <v/>
      </c>
      <c r="DG250" s="549" t="str">
        <f t="shared" si="637"/>
        <v/>
      </c>
      <c r="DH250" s="549" t="str">
        <f t="shared" si="638"/>
        <v/>
      </c>
      <c r="DI250" s="549" t="str">
        <f t="shared" si="639"/>
        <v/>
      </c>
      <c r="DJ250" s="548" t="str">
        <f t="shared" si="640"/>
        <v/>
      </c>
      <c r="DK250" s="547" t="str">
        <f t="shared" si="641"/>
        <v/>
      </c>
      <c r="DL250" s="654">
        <f t="shared" si="642"/>
        <v>0</v>
      </c>
      <c r="DM250" s="106">
        <f t="shared" si="643"/>
        <v>0</v>
      </c>
      <c r="DN250" s="106">
        <f t="shared" si="644"/>
        <v>0</v>
      </c>
      <c r="DO250" s="106">
        <f t="shared" si="645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$H$1 &amp; " per kg"</f>
        <v>kcal per kg</v>
      </c>
      <c r="B251" s="704">
        <f t="shared" ref="B251:R251" si="689">3450*$K$1</f>
        <v>3450</v>
      </c>
      <c r="C251" s="704">
        <f t="shared" si="689"/>
        <v>3450</v>
      </c>
      <c r="D251" s="704">
        <f t="shared" si="689"/>
        <v>3450</v>
      </c>
      <c r="E251" s="704">
        <f t="shared" si="689"/>
        <v>3450</v>
      </c>
      <c r="F251" s="704">
        <f t="shared" si="689"/>
        <v>3450</v>
      </c>
      <c r="G251" s="704">
        <v>3450</v>
      </c>
      <c r="H251" s="704">
        <f t="shared" si="689"/>
        <v>3450</v>
      </c>
      <c r="I251" s="704">
        <f t="shared" si="689"/>
        <v>3450</v>
      </c>
      <c r="J251" s="704">
        <f t="shared" si="689"/>
        <v>3450</v>
      </c>
      <c r="K251" s="704">
        <f t="shared" si="689"/>
        <v>3450</v>
      </c>
      <c r="L251" s="704">
        <f t="shared" si="689"/>
        <v>3450</v>
      </c>
      <c r="M251" s="704">
        <f t="shared" si="689"/>
        <v>3450</v>
      </c>
      <c r="N251" s="704">
        <f t="shared" si="689"/>
        <v>3450</v>
      </c>
      <c r="O251" s="704">
        <f t="shared" si="689"/>
        <v>3450</v>
      </c>
      <c r="P251" s="704">
        <f t="shared" si="689"/>
        <v>3450</v>
      </c>
      <c r="Q251" s="704">
        <f t="shared" si="689"/>
        <v>3450</v>
      </c>
      <c r="R251" s="704">
        <f t="shared" si="689"/>
        <v>3450</v>
      </c>
      <c r="S251" s="712"/>
      <c r="T251" s="704">
        <f t="shared" ref="T251:AJ251" si="690">3450*$K$1</f>
        <v>3450</v>
      </c>
      <c r="U251" s="704">
        <f t="shared" si="690"/>
        <v>3450</v>
      </c>
      <c r="V251" s="704">
        <f t="shared" si="690"/>
        <v>3450</v>
      </c>
      <c r="W251" s="704">
        <f t="shared" si="690"/>
        <v>3450</v>
      </c>
      <c r="X251" s="704">
        <f t="shared" si="690"/>
        <v>3450</v>
      </c>
      <c r="Y251" s="704">
        <f t="shared" si="690"/>
        <v>3450</v>
      </c>
      <c r="Z251" s="704">
        <f t="shared" si="690"/>
        <v>3450</v>
      </c>
      <c r="AA251" s="704">
        <f t="shared" si="690"/>
        <v>3450</v>
      </c>
      <c r="AB251" s="704">
        <f t="shared" si="690"/>
        <v>3450</v>
      </c>
      <c r="AC251" s="704">
        <f t="shared" si="690"/>
        <v>3450</v>
      </c>
      <c r="AD251" s="704">
        <f t="shared" si="690"/>
        <v>3450</v>
      </c>
      <c r="AE251" s="704">
        <f t="shared" si="690"/>
        <v>3450</v>
      </c>
      <c r="AF251" s="704">
        <f t="shared" si="690"/>
        <v>3450</v>
      </c>
      <c r="AG251" s="704">
        <f t="shared" si="690"/>
        <v>3450</v>
      </c>
      <c r="AH251" s="704">
        <f t="shared" si="690"/>
        <v>3450</v>
      </c>
      <c r="AI251" s="704">
        <f t="shared" si="690"/>
        <v>3450</v>
      </c>
      <c r="AJ251" s="704">
        <f t="shared" si="690"/>
        <v>3450</v>
      </c>
      <c r="AK251" s="712"/>
      <c r="AL251" s="704">
        <f t="shared" ref="AL251:BB251" si="691">3450*$K$1</f>
        <v>3450</v>
      </c>
      <c r="AM251" s="704">
        <f t="shared" si="691"/>
        <v>3450</v>
      </c>
      <c r="AN251" s="704">
        <f t="shared" si="691"/>
        <v>3450</v>
      </c>
      <c r="AO251" s="704">
        <f t="shared" si="691"/>
        <v>3450</v>
      </c>
      <c r="AP251" s="704">
        <f t="shared" si="691"/>
        <v>3450</v>
      </c>
      <c r="AQ251" s="704">
        <f t="shared" si="691"/>
        <v>3450</v>
      </c>
      <c r="AR251" s="704">
        <f t="shared" si="691"/>
        <v>3450</v>
      </c>
      <c r="AS251" s="704">
        <f t="shared" si="691"/>
        <v>3450</v>
      </c>
      <c r="AT251" s="704">
        <f t="shared" si="691"/>
        <v>3450</v>
      </c>
      <c r="AU251" s="704">
        <f t="shared" si="691"/>
        <v>3450</v>
      </c>
      <c r="AV251" s="704">
        <f t="shared" si="691"/>
        <v>3450</v>
      </c>
      <c r="AW251" s="704">
        <f t="shared" si="691"/>
        <v>3450</v>
      </c>
      <c r="AX251" s="704">
        <f t="shared" si="691"/>
        <v>3450</v>
      </c>
      <c r="AY251" s="704">
        <f t="shared" si="691"/>
        <v>3450</v>
      </c>
      <c r="AZ251" s="704">
        <f t="shared" si="691"/>
        <v>3450</v>
      </c>
      <c r="BA251" s="704">
        <f t="shared" si="691"/>
        <v>3450</v>
      </c>
      <c r="BB251" s="704">
        <f t="shared" si="691"/>
        <v>3450</v>
      </c>
      <c r="BC251" s="712"/>
      <c r="BD251" s="704">
        <f t="shared" ref="BD251:BT251" si="692">3450*$K$1</f>
        <v>3450</v>
      </c>
      <c r="BE251" s="704">
        <f t="shared" si="692"/>
        <v>3450</v>
      </c>
      <c r="BF251" s="704">
        <f t="shared" si="692"/>
        <v>3450</v>
      </c>
      <c r="BG251" s="704">
        <f t="shared" si="692"/>
        <v>3450</v>
      </c>
      <c r="BH251" s="704">
        <f t="shared" si="692"/>
        <v>3450</v>
      </c>
      <c r="BI251" s="704">
        <f t="shared" si="692"/>
        <v>3450</v>
      </c>
      <c r="BJ251" s="704">
        <f t="shared" si="692"/>
        <v>3450</v>
      </c>
      <c r="BK251" s="704">
        <v>0</v>
      </c>
      <c r="BL251" s="704">
        <f t="shared" si="692"/>
        <v>3450</v>
      </c>
      <c r="BM251" s="704">
        <f t="shared" si="692"/>
        <v>3450</v>
      </c>
      <c r="BN251" s="704">
        <f t="shared" si="692"/>
        <v>3450</v>
      </c>
      <c r="BO251" s="704">
        <f t="shared" si="692"/>
        <v>3450</v>
      </c>
      <c r="BP251" s="704">
        <f t="shared" si="692"/>
        <v>3450</v>
      </c>
      <c r="BQ251" s="704">
        <f t="shared" si="692"/>
        <v>3450</v>
      </c>
      <c r="BR251" s="704">
        <f t="shared" si="692"/>
        <v>3450</v>
      </c>
      <c r="BS251" s="704">
        <f t="shared" si="692"/>
        <v>3450</v>
      </c>
      <c r="BT251" s="704">
        <f t="shared" si="692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11"/>
        <v>3450</v>
      </c>
      <c r="CA251" s="596">
        <f t="shared" si="612"/>
        <v>3450</v>
      </c>
      <c r="CB251" s="596">
        <f t="shared" si="613"/>
        <v>3450</v>
      </c>
      <c r="CC251" s="690">
        <f t="shared" si="614"/>
        <v>3450</v>
      </c>
      <c r="CD251" s="1346">
        <f t="shared" si="688"/>
        <v>0</v>
      </c>
      <c r="CE251" s="1347">
        <f t="shared" si="687"/>
        <v>3450</v>
      </c>
      <c r="CF251" s="1348">
        <f t="shared" si="687"/>
        <v>3450</v>
      </c>
      <c r="CG251" s="1348">
        <f t="shared" si="687"/>
        <v>3450</v>
      </c>
      <c r="CH251" s="1348">
        <f t="shared" si="687"/>
        <v>3450</v>
      </c>
      <c r="CI251" s="1348">
        <f t="shared" si="687"/>
        <v>3450</v>
      </c>
      <c r="CJ251" s="1348">
        <f t="shared" si="687"/>
        <v>3450</v>
      </c>
      <c r="CK251" s="1349">
        <f t="shared" si="687"/>
        <v>3450</v>
      </c>
      <c r="CL251" s="1349">
        <f t="shared" si="687"/>
        <v>3450</v>
      </c>
      <c r="CM251" s="1349">
        <f t="shared" si="687"/>
        <v>3450</v>
      </c>
      <c r="CN251" s="1348">
        <f t="shared" si="687"/>
        <v>3450</v>
      </c>
      <c r="CO251" s="1348">
        <f t="shared" si="687"/>
        <v>3450</v>
      </c>
      <c r="CP251" s="1348">
        <f t="shared" si="687"/>
        <v>3450</v>
      </c>
      <c r="CQ251" s="1348">
        <f t="shared" si="687"/>
        <v>3450</v>
      </c>
      <c r="CR251" s="1348">
        <f t="shared" si="687"/>
        <v>3450</v>
      </c>
      <c r="CS251" s="1347">
        <f t="shared" si="687"/>
        <v>3450</v>
      </c>
      <c r="CT251" s="1350">
        <f t="shared" si="687"/>
        <v>3450</v>
      </c>
      <c r="CU251" s="547">
        <f t="shared" si="625"/>
        <v>0</v>
      </c>
      <c r="CV251" s="548">
        <f t="shared" si="626"/>
        <v>3450</v>
      </c>
      <c r="CW251" s="549">
        <f t="shared" si="627"/>
        <v>3450</v>
      </c>
      <c r="CX251" s="549">
        <f t="shared" si="628"/>
        <v>3450</v>
      </c>
      <c r="CY251" s="549">
        <f t="shared" si="629"/>
        <v>3450</v>
      </c>
      <c r="CZ251" s="549">
        <f t="shared" si="630"/>
        <v>3450</v>
      </c>
      <c r="DA251" s="549">
        <f t="shared" si="631"/>
        <v>3450</v>
      </c>
      <c r="DB251" s="550">
        <f t="shared" si="632"/>
        <v>3450</v>
      </c>
      <c r="DC251" s="550">
        <f t="shared" si="633"/>
        <v>3450</v>
      </c>
      <c r="DD251" s="550">
        <f t="shared" si="634"/>
        <v>3450</v>
      </c>
      <c r="DE251" s="549">
        <f t="shared" si="635"/>
        <v>3450</v>
      </c>
      <c r="DF251" s="549">
        <f t="shared" si="636"/>
        <v>3450</v>
      </c>
      <c r="DG251" s="549">
        <f t="shared" si="637"/>
        <v>3450</v>
      </c>
      <c r="DH251" s="549">
        <f t="shared" si="638"/>
        <v>3450</v>
      </c>
      <c r="DI251" s="549">
        <f t="shared" si="639"/>
        <v>3450</v>
      </c>
      <c r="DJ251" s="548">
        <f t="shared" si="640"/>
        <v>3450</v>
      </c>
      <c r="DK251" s="547">
        <f t="shared" si="641"/>
        <v>3450</v>
      </c>
      <c r="DL251" s="654">
        <f t="shared" si="642"/>
        <v>17</v>
      </c>
      <c r="DM251" s="106">
        <f t="shared" si="643"/>
        <v>17</v>
      </c>
      <c r="DN251" s="106">
        <f t="shared" si="644"/>
        <v>17</v>
      </c>
      <c r="DO251" s="106">
        <f t="shared" si="645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11"/>
        <v/>
      </c>
      <c r="CA252" s="596" t="str">
        <f t="shared" si="612"/>
        <v/>
      </c>
      <c r="CB252" s="596" t="str">
        <f t="shared" si="613"/>
        <v/>
      </c>
      <c r="CC252" s="690" t="str">
        <f t="shared" si="614"/>
        <v/>
      </c>
      <c r="CD252" s="1346" t="str">
        <f t="shared" si="688"/>
        <v/>
      </c>
      <c r="CE252" s="1347" t="str">
        <f t="shared" si="687"/>
        <v/>
      </c>
      <c r="CF252" s="1348" t="str">
        <f t="shared" si="687"/>
        <v/>
      </c>
      <c r="CG252" s="1348" t="str">
        <f t="shared" si="687"/>
        <v/>
      </c>
      <c r="CH252" s="1348" t="str">
        <f t="shared" si="687"/>
        <v/>
      </c>
      <c r="CI252" s="1348" t="str">
        <f t="shared" si="687"/>
        <v/>
      </c>
      <c r="CJ252" s="1348" t="str">
        <f t="shared" si="687"/>
        <v/>
      </c>
      <c r="CK252" s="1349" t="str">
        <f t="shared" si="687"/>
        <v/>
      </c>
      <c r="CL252" s="1349" t="str">
        <f t="shared" si="687"/>
        <v/>
      </c>
      <c r="CM252" s="1349" t="str">
        <f t="shared" si="687"/>
        <v/>
      </c>
      <c r="CN252" s="1348" t="str">
        <f t="shared" si="687"/>
        <v/>
      </c>
      <c r="CO252" s="1348" t="str">
        <f t="shared" si="687"/>
        <v/>
      </c>
      <c r="CP252" s="1348" t="str">
        <f t="shared" si="687"/>
        <v/>
      </c>
      <c r="CQ252" s="1348" t="str">
        <f t="shared" si="687"/>
        <v/>
      </c>
      <c r="CR252" s="1348" t="str">
        <f t="shared" si="687"/>
        <v/>
      </c>
      <c r="CS252" s="1347" t="str">
        <f t="shared" si="687"/>
        <v/>
      </c>
      <c r="CT252" s="1350" t="str">
        <f t="shared" si="687"/>
        <v/>
      </c>
      <c r="CU252" s="547" t="str">
        <f t="shared" si="625"/>
        <v/>
      </c>
      <c r="CV252" s="548" t="str">
        <f t="shared" si="626"/>
        <v/>
      </c>
      <c r="CW252" s="549" t="str">
        <f t="shared" si="627"/>
        <v/>
      </c>
      <c r="CX252" s="549" t="str">
        <f t="shared" si="628"/>
        <v/>
      </c>
      <c r="CY252" s="549" t="str">
        <f t="shared" si="629"/>
        <v/>
      </c>
      <c r="CZ252" s="549" t="str">
        <f t="shared" si="630"/>
        <v/>
      </c>
      <c r="DA252" s="549" t="str">
        <f t="shared" si="631"/>
        <v/>
      </c>
      <c r="DB252" s="550" t="str">
        <f t="shared" si="632"/>
        <v/>
      </c>
      <c r="DC252" s="550" t="str">
        <f t="shared" si="633"/>
        <v/>
      </c>
      <c r="DD252" s="550" t="str">
        <f t="shared" si="634"/>
        <v/>
      </c>
      <c r="DE252" s="549" t="str">
        <f t="shared" si="635"/>
        <v/>
      </c>
      <c r="DF252" s="549" t="str">
        <f t="shared" si="636"/>
        <v/>
      </c>
      <c r="DG252" s="549" t="str">
        <f t="shared" si="637"/>
        <v/>
      </c>
      <c r="DH252" s="549" t="str">
        <f t="shared" si="638"/>
        <v/>
      </c>
      <c r="DI252" s="549" t="str">
        <f t="shared" si="639"/>
        <v/>
      </c>
      <c r="DJ252" s="548" t="str">
        <f t="shared" si="640"/>
        <v/>
      </c>
      <c r="DK252" s="547" t="str">
        <f t="shared" si="641"/>
        <v/>
      </c>
      <c r="DL252" s="654">
        <f t="shared" si="642"/>
        <v>0</v>
      </c>
      <c r="DM252" s="106">
        <f t="shared" si="643"/>
        <v>0</v>
      </c>
      <c r="DN252" s="106">
        <f t="shared" si="644"/>
        <v>0</v>
      </c>
      <c r="DO252" s="106">
        <f t="shared" si="645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11"/>
        <v/>
      </c>
      <c r="CA253" s="596" t="str">
        <f t="shared" si="612"/>
        <v/>
      </c>
      <c r="CB253" s="596" t="str">
        <f t="shared" si="613"/>
        <v/>
      </c>
      <c r="CC253" s="690" t="str">
        <f t="shared" si="614"/>
        <v/>
      </c>
      <c r="CD253" s="1346" t="str">
        <f t="shared" si="688"/>
        <v/>
      </c>
      <c r="CE253" s="1347" t="str">
        <f t="shared" si="687"/>
        <v/>
      </c>
      <c r="CF253" s="1348" t="str">
        <f t="shared" si="687"/>
        <v/>
      </c>
      <c r="CG253" s="1348" t="str">
        <f t="shared" si="687"/>
        <v/>
      </c>
      <c r="CH253" s="1348" t="str">
        <f t="shared" si="687"/>
        <v/>
      </c>
      <c r="CI253" s="1348" t="str">
        <f t="shared" si="687"/>
        <v/>
      </c>
      <c r="CJ253" s="1348" t="str">
        <f t="shared" si="687"/>
        <v/>
      </c>
      <c r="CK253" s="1349" t="str">
        <f t="shared" si="687"/>
        <v/>
      </c>
      <c r="CL253" s="1349" t="str">
        <f t="shared" si="687"/>
        <v/>
      </c>
      <c r="CM253" s="1349" t="str">
        <f t="shared" si="687"/>
        <v/>
      </c>
      <c r="CN253" s="1348" t="str">
        <f t="shared" si="687"/>
        <v/>
      </c>
      <c r="CO253" s="1348" t="str">
        <f t="shared" si="687"/>
        <v/>
      </c>
      <c r="CP253" s="1348" t="str">
        <f t="shared" si="687"/>
        <v/>
      </c>
      <c r="CQ253" s="1348" t="str">
        <f t="shared" si="687"/>
        <v/>
      </c>
      <c r="CR253" s="1348" t="str">
        <f t="shared" si="687"/>
        <v/>
      </c>
      <c r="CS253" s="1347" t="str">
        <f t="shared" si="687"/>
        <v/>
      </c>
      <c r="CT253" s="1350" t="str">
        <f t="shared" si="687"/>
        <v/>
      </c>
      <c r="CU253" s="547" t="str">
        <f t="shared" si="625"/>
        <v/>
      </c>
      <c r="CV253" s="548" t="str">
        <f t="shared" si="626"/>
        <v/>
      </c>
      <c r="CW253" s="549" t="str">
        <f t="shared" si="627"/>
        <v/>
      </c>
      <c r="CX253" s="549" t="str">
        <f t="shared" si="628"/>
        <v/>
      </c>
      <c r="CY253" s="549" t="str">
        <f t="shared" si="629"/>
        <v/>
      </c>
      <c r="CZ253" s="549" t="str">
        <f t="shared" si="630"/>
        <v/>
      </c>
      <c r="DA253" s="549" t="str">
        <f t="shared" si="631"/>
        <v/>
      </c>
      <c r="DB253" s="550" t="str">
        <f t="shared" si="632"/>
        <v/>
      </c>
      <c r="DC253" s="550" t="str">
        <f t="shared" si="633"/>
        <v/>
      </c>
      <c r="DD253" s="550" t="str">
        <f t="shared" si="634"/>
        <v/>
      </c>
      <c r="DE253" s="549" t="str">
        <f t="shared" si="635"/>
        <v/>
      </c>
      <c r="DF253" s="549" t="str">
        <f t="shared" si="636"/>
        <v/>
      </c>
      <c r="DG253" s="549" t="str">
        <f t="shared" si="637"/>
        <v/>
      </c>
      <c r="DH253" s="549" t="str">
        <f t="shared" si="638"/>
        <v/>
      </c>
      <c r="DI253" s="549" t="str">
        <f t="shared" si="639"/>
        <v/>
      </c>
      <c r="DJ253" s="548" t="str">
        <f t="shared" si="640"/>
        <v/>
      </c>
      <c r="DK253" s="547" t="str">
        <f t="shared" si="641"/>
        <v/>
      </c>
      <c r="DL253" s="654">
        <f t="shared" si="642"/>
        <v>0</v>
      </c>
      <c r="DM253" s="106">
        <f t="shared" si="643"/>
        <v>0</v>
      </c>
      <c r="DN253" s="106">
        <f t="shared" si="644"/>
        <v>0</v>
      </c>
      <c r="DO253" s="106">
        <f t="shared" si="645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93">IF(B252="","",B252*B253)</f>
        <v/>
      </c>
      <c r="C254" s="628" t="str">
        <f t="shared" si="693"/>
        <v/>
      </c>
      <c r="D254" s="628" t="str">
        <f t="shared" si="693"/>
        <v/>
      </c>
      <c r="E254" s="628" t="str">
        <f t="shared" si="693"/>
        <v/>
      </c>
      <c r="F254" s="628" t="str">
        <f t="shared" si="693"/>
        <v/>
      </c>
      <c r="G254" s="628" t="str">
        <f t="shared" si="693"/>
        <v/>
      </c>
      <c r="H254" s="628" t="str">
        <f t="shared" si="693"/>
        <v/>
      </c>
      <c r="I254" s="628" t="str">
        <f t="shared" si="693"/>
        <v/>
      </c>
      <c r="J254" s="628" t="str">
        <f t="shared" si="693"/>
        <v/>
      </c>
      <c r="K254" s="628" t="str">
        <f t="shared" si="693"/>
        <v/>
      </c>
      <c r="L254" s="628" t="str">
        <f t="shared" si="693"/>
        <v/>
      </c>
      <c r="M254" s="628" t="str">
        <f t="shared" si="693"/>
        <v/>
      </c>
      <c r="N254" s="628" t="str">
        <f t="shared" si="693"/>
        <v/>
      </c>
      <c r="O254" s="628" t="str">
        <f t="shared" si="693"/>
        <v/>
      </c>
      <c r="P254" s="628" t="str">
        <f t="shared" si="693"/>
        <v/>
      </c>
      <c r="Q254" s="628" t="str">
        <f t="shared" si="693"/>
        <v/>
      </c>
      <c r="R254" s="628" t="str">
        <f t="shared" si="693"/>
        <v/>
      </c>
      <c r="S254" s="663"/>
      <c r="T254" s="628" t="str">
        <f t="shared" ref="T254:AJ254" si="694">IF(T252="","",T252*T253)</f>
        <v/>
      </c>
      <c r="U254" s="628" t="str">
        <f t="shared" si="694"/>
        <v/>
      </c>
      <c r="V254" s="628" t="str">
        <f t="shared" si="694"/>
        <v/>
      </c>
      <c r="W254" s="628" t="str">
        <f t="shared" si="694"/>
        <v/>
      </c>
      <c r="X254" s="628" t="str">
        <f t="shared" si="694"/>
        <v/>
      </c>
      <c r="Y254" s="628" t="str">
        <f t="shared" si="694"/>
        <v/>
      </c>
      <c r="Z254" s="628" t="str">
        <f t="shared" si="694"/>
        <v/>
      </c>
      <c r="AA254" s="628" t="str">
        <f t="shared" si="694"/>
        <v/>
      </c>
      <c r="AB254" s="628" t="str">
        <f t="shared" si="694"/>
        <v/>
      </c>
      <c r="AC254" s="628" t="str">
        <f t="shared" si="694"/>
        <v/>
      </c>
      <c r="AD254" s="628" t="str">
        <f t="shared" si="694"/>
        <v/>
      </c>
      <c r="AE254" s="628" t="str">
        <f t="shared" si="694"/>
        <v/>
      </c>
      <c r="AF254" s="628" t="str">
        <f t="shared" si="694"/>
        <v/>
      </c>
      <c r="AG254" s="628" t="str">
        <f t="shared" si="694"/>
        <v/>
      </c>
      <c r="AH254" s="628" t="str">
        <f t="shared" si="694"/>
        <v/>
      </c>
      <c r="AI254" s="628" t="str">
        <f t="shared" si="694"/>
        <v/>
      </c>
      <c r="AJ254" s="628" t="str">
        <f t="shared" si="694"/>
        <v/>
      </c>
      <c r="AK254" s="663"/>
      <c r="AL254" s="628" t="str">
        <f t="shared" ref="AL254:BB254" si="695">IF(AL252="","",AL252*AL253)</f>
        <v/>
      </c>
      <c r="AM254" s="628" t="str">
        <f t="shared" si="695"/>
        <v/>
      </c>
      <c r="AN254" s="628" t="str">
        <f t="shared" si="695"/>
        <v/>
      </c>
      <c r="AO254" s="628" t="str">
        <f t="shared" si="695"/>
        <v/>
      </c>
      <c r="AP254" s="628" t="str">
        <f t="shared" si="695"/>
        <v/>
      </c>
      <c r="AQ254" s="628" t="str">
        <f t="shared" si="695"/>
        <v/>
      </c>
      <c r="AR254" s="628" t="str">
        <f t="shared" si="695"/>
        <v/>
      </c>
      <c r="AS254" s="628" t="str">
        <f t="shared" si="695"/>
        <v/>
      </c>
      <c r="AT254" s="628" t="str">
        <f t="shared" si="695"/>
        <v/>
      </c>
      <c r="AU254" s="628" t="str">
        <f t="shared" si="695"/>
        <v/>
      </c>
      <c r="AV254" s="628" t="str">
        <f t="shared" si="695"/>
        <v/>
      </c>
      <c r="AW254" s="628" t="str">
        <f t="shared" si="695"/>
        <v/>
      </c>
      <c r="AX254" s="628" t="str">
        <f t="shared" si="695"/>
        <v/>
      </c>
      <c r="AY254" s="628" t="str">
        <f t="shared" si="695"/>
        <v/>
      </c>
      <c r="AZ254" s="628" t="str">
        <f t="shared" si="695"/>
        <v/>
      </c>
      <c r="BA254" s="628" t="str">
        <f t="shared" si="695"/>
        <v/>
      </c>
      <c r="BB254" s="628" t="str">
        <f t="shared" si="695"/>
        <v/>
      </c>
      <c r="BC254" s="663"/>
      <c r="BD254" s="628" t="str">
        <f t="shared" ref="BD254:BT254" si="696">IF(BD252="","",BD252*BD253)</f>
        <v/>
      </c>
      <c r="BE254" s="628" t="str">
        <f t="shared" si="696"/>
        <v/>
      </c>
      <c r="BF254" s="628" t="str">
        <f t="shared" si="696"/>
        <v/>
      </c>
      <c r="BG254" s="628" t="str">
        <f t="shared" si="696"/>
        <v/>
      </c>
      <c r="BH254" s="628" t="str">
        <f t="shared" si="696"/>
        <v/>
      </c>
      <c r="BI254" s="628" t="str">
        <f t="shared" si="696"/>
        <v/>
      </c>
      <c r="BJ254" s="628" t="str">
        <f t="shared" si="696"/>
        <v/>
      </c>
      <c r="BK254" s="628" t="str">
        <f t="shared" si="696"/>
        <v/>
      </c>
      <c r="BL254" s="628" t="str">
        <f t="shared" si="696"/>
        <v/>
      </c>
      <c r="BM254" s="628" t="str">
        <f t="shared" si="696"/>
        <v/>
      </c>
      <c r="BN254" s="628" t="str">
        <f t="shared" si="696"/>
        <v/>
      </c>
      <c r="BO254" s="628" t="str">
        <f t="shared" si="696"/>
        <v/>
      </c>
      <c r="BP254" s="628" t="str">
        <f t="shared" si="696"/>
        <v/>
      </c>
      <c r="BQ254" s="628" t="str">
        <f t="shared" si="696"/>
        <v/>
      </c>
      <c r="BR254" s="628" t="str">
        <f t="shared" si="696"/>
        <v/>
      </c>
      <c r="BS254" s="628" t="str">
        <f t="shared" si="696"/>
        <v/>
      </c>
      <c r="BT254" s="628" t="str">
        <f t="shared" si="696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11"/>
        <v/>
      </c>
      <c r="CA254" s="596" t="str">
        <f t="shared" si="612"/>
        <v/>
      </c>
      <c r="CB254" s="596" t="str">
        <f t="shared" si="613"/>
        <v/>
      </c>
      <c r="CC254" s="690" t="str">
        <f t="shared" si="614"/>
        <v/>
      </c>
      <c r="CD254" s="1346" t="str">
        <f t="shared" si="688"/>
        <v/>
      </c>
      <c r="CE254" s="1347" t="str">
        <f t="shared" si="687"/>
        <v/>
      </c>
      <c r="CF254" s="1348" t="str">
        <f t="shared" si="687"/>
        <v/>
      </c>
      <c r="CG254" s="1348" t="str">
        <f t="shared" si="687"/>
        <v/>
      </c>
      <c r="CH254" s="1348" t="str">
        <f t="shared" si="687"/>
        <v/>
      </c>
      <c r="CI254" s="1348" t="str">
        <f t="shared" si="687"/>
        <v/>
      </c>
      <c r="CJ254" s="1348" t="str">
        <f t="shared" si="687"/>
        <v/>
      </c>
      <c r="CK254" s="1349" t="str">
        <f t="shared" si="687"/>
        <v/>
      </c>
      <c r="CL254" s="1349" t="str">
        <f t="shared" si="687"/>
        <v/>
      </c>
      <c r="CM254" s="1349" t="str">
        <f t="shared" si="687"/>
        <v/>
      </c>
      <c r="CN254" s="1348" t="str">
        <f t="shared" si="687"/>
        <v/>
      </c>
      <c r="CO254" s="1348" t="str">
        <f t="shared" si="687"/>
        <v/>
      </c>
      <c r="CP254" s="1348" t="str">
        <f t="shared" si="687"/>
        <v/>
      </c>
      <c r="CQ254" s="1348" t="str">
        <f t="shared" si="687"/>
        <v/>
      </c>
      <c r="CR254" s="1348" t="str">
        <f t="shared" si="687"/>
        <v/>
      </c>
      <c r="CS254" s="1347" t="str">
        <f t="shared" si="687"/>
        <v/>
      </c>
      <c r="CT254" s="1350" t="str">
        <f t="shared" si="687"/>
        <v/>
      </c>
      <c r="CU254" s="547" t="str">
        <f t="shared" si="625"/>
        <v/>
      </c>
      <c r="CV254" s="548" t="str">
        <f t="shared" si="626"/>
        <v/>
      </c>
      <c r="CW254" s="549" t="str">
        <f t="shared" si="627"/>
        <v/>
      </c>
      <c r="CX254" s="549" t="str">
        <f t="shared" si="628"/>
        <v/>
      </c>
      <c r="CY254" s="549" t="str">
        <f t="shared" si="629"/>
        <v/>
      </c>
      <c r="CZ254" s="549" t="str">
        <f t="shared" si="630"/>
        <v/>
      </c>
      <c r="DA254" s="549" t="str">
        <f t="shared" si="631"/>
        <v/>
      </c>
      <c r="DB254" s="550" t="str">
        <f t="shared" si="632"/>
        <v/>
      </c>
      <c r="DC254" s="550" t="str">
        <f t="shared" si="633"/>
        <v/>
      </c>
      <c r="DD254" s="550" t="str">
        <f t="shared" si="634"/>
        <v/>
      </c>
      <c r="DE254" s="549" t="str">
        <f t="shared" si="635"/>
        <v/>
      </c>
      <c r="DF254" s="549" t="str">
        <f t="shared" si="636"/>
        <v/>
      </c>
      <c r="DG254" s="549" t="str">
        <f t="shared" si="637"/>
        <v/>
      </c>
      <c r="DH254" s="549" t="str">
        <f t="shared" si="638"/>
        <v/>
      </c>
      <c r="DI254" s="549" t="str">
        <f t="shared" si="639"/>
        <v/>
      </c>
      <c r="DJ254" s="548" t="str">
        <f t="shared" si="640"/>
        <v/>
      </c>
      <c r="DK254" s="547" t="str">
        <f t="shared" si="641"/>
        <v/>
      </c>
      <c r="DL254" s="654">
        <f t="shared" si="642"/>
        <v>0</v>
      </c>
      <c r="DM254" s="106">
        <f t="shared" si="643"/>
        <v>0</v>
      </c>
      <c r="DN254" s="106">
        <f t="shared" si="644"/>
        <v>0</v>
      </c>
      <c r="DO254" s="106">
        <f t="shared" si="645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11"/>
        <v/>
      </c>
      <c r="CA255" s="596" t="str">
        <f t="shared" si="612"/>
        <v/>
      </c>
      <c r="CB255" s="596" t="str">
        <f t="shared" si="613"/>
        <v/>
      </c>
      <c r="CC255" s="690" t="str">
        <f t="shared" si="614"/>
        <v/>
      </c>
      <c r="CD255" s="1346" t="str">
        <f t="shared" si="688"/>
        <v/>
      </c>
      <c r="CE255" s="1347" t="str">
        <f t="shared" si="687"/>
        <v/>
      </c>
      <c r="CF255" s="1348" t="str">
        <f t="shared" si="687"/>
        <v/>
      </c>
      <c r="CG255" s="1348" t="str">
        <f t="shared" si="687"/>
        <v/>
      </c>
      <c r="CH255" s="1348" t="str">
        <f t="shared" si="687"/>
        <v/>
      </c>
      <c r="CI255" s="1348" t="str">
        <f t="shared" si="687"/>
        <v/>
      </c>
      <c r="CJ255" s="1348" t="str">
        <f t="shared" si="687"/>
        <v/>
      </c>
      <c r="CK255" s="1349" t="str">
        <f t="shared" si="687"/>
        <v/>
      </c>
      <c r="CL255" s="1349" t="str">
        <f t="shared" si="687"/>
        <v/>
      </c>
      <c r="CM255" s="1349" t="str">
        <f t="shared" si="687"/>
        <v/>
      </c>
      <c r="CN255" s="1348" t="str">
        <f t="shared" si="687"/>
        <v/>
      </c>
      <c r="CO255" s="1348" t="str">
        <f t="shared" si="687"/>
        <v/>
      </c>
      <c r="CP255" s="1348" t="str">
        <f t="shared" si="687"/>
        <v/>
      </c>
      <c r="CQ255" s="1348" t="str">
        <f t="shared" si="687"/>
        <v/>
      </c>
      <c r="CR255" s="1348" t="str">
        <f t="shared" si="687"/>
        <v/>
      </c>
      <c r="CS255" s="1347" t="str">
        <f t="shared" si="687"/>
        <v/>
      </c>
      <c r="CT255" s="1350" t="str">
        <f t="shared" si="687"/>
        <v/>
      </c>
      <c r="CU255" s="547" t="str">
        <f t="shared" si="625"/>
        <v/>
      </c>
      <c r="CV255" s="548" t="str">
        <f t="shared" si="626"/>
        <v/>
      </c>
      <c r="CW255" s="549" t="str">
        <f t="shared" si="627"/>
        <v/>
      </c>
      <c r="CX255" s="549" t="str">
        <f t="shared" si="628"/>
        <v/>
      </c>
      <c r="CY255" s="549" t="str">
        <f t="shared" si="629"/>
        <v/>
      </c>
      <c r="CZ255" s="549" t="str">
        <f t="shared" si="630"/>
        <v/>
      </c>
      <c r="DA255" s="549" t="str">
        <f t="shared" si="631"/>
        <v/>
      </c>
      <c r="DB255" s="550" t="str">
        <f t="shared" si="632"/>
        <v/>
      </c>
      <c r="DC255" s="550" t="str">
        <f t="shared" si="633"/>
        <v/>
      </c>
      <c r="DD255" s="550" t="str">
        <f t="shared" si="634"/>
        <v/>
      </c>
      <c r="DE255" s="549" t="str">
        <f t="shared" si="635"/>
        <v/>
      </c>
      <c r="DF255" s="549" t="str">
        <f t="shared" si="636"/>
        <v/>
      </c>
      <c r="DG255" s="549" t="str">
        <f t="shared" si="637"/>
        <v/>
      </c>
      <c r="DH255" s="549" t="str">
        <f t="shared" si="638"/>
        <v/>
      </c>
      <c r="DI255" s="549" t="str">
        <f t="shared" si="639"/>
        <v/>
      </c>
      <c r="DJ255" s="548" t="str">
        <f t="shared" si="640"/>
        <v/>
      </c>
      <c r="DK255" s="547" t="str">
        <f t="shared" si="641"/>
        <v/>
      </c>
      <c r="DL255" s="654">
        <f t="shared" si="642"/>
        <v>0</v>
      </c>
      <c r="DM255" s="106">
        <f t="shared" si="643"/>
        <v>0</v>
      </c>
      <c r="DN255" s="106">
        <f t="shared" si="644"/>
        <v>0</v>
      </c>
      <c r="DO255" s="106">
        <f t="shared" si="645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$H$1 &amp; " (%)"</f>
        <v>kcal (%)</v>
      </c>
      <c r="B256" s="631" t="str">
        <f t="shared" ref="B256:R256" si="697">IF(B250="","",(B250-B252-B255)*B251/B$46/365/$G$1)</f>
        <v/>
      </c>
      <c r="C256" s="631" t="str">
        <f t="shared" si="697"/>
        <v/>
      </c>
      <c r="D256" s="631" t="str">
        <f t="shared" si="697"/>
        <v/>
      </c>
      <c r="E256" s="631" t="str">
        <f t="shared" si="697"/>
        <v/>
      </c>
      <c r="F256" s="631" t="str">
        <f t="shared" si="697"/>
        <v/>
      </c>
      <c r="G256" s="631" t="str">
        <f t="shared" si="697"/>
        <v/>
      </c>
      <c r="H256" s="631" t="str">
        <f t="shared" si="697"/>
        <v/>
      </c>
      <c r="I256" s="631" t="str">
        <f t="shared" si="697"/>
        <v/>
      </c>
      <c r="J256" s="631" t="str">
        <f t="shared" si="697"/>
        <v/>
      </c>
      <c r="K256" s="631" t="str">
        <f t="shared" si="697"/>
        <v/>
      </c>
      <c r="L256" s="631" t="str">
        <f t="shared" si="697"/>
        <v/>
      </c>
      <c r="M256" s="631" t="str">
        <f t="shared" si="697"/>
        <v/>
      </c>
      <c r="N256" s="631" t="str">
        <f t="shared" si="697"/>
        <v/>
      </c>
      <c r="O256" s="631" t="str">
        <f t="shared" si="697"/>
        <v/>
      </c>
      <c r="P256" s="631" t="str">
        <f t="shared" si="697"/>
        <v/>
      </c>
      <c r="Q256" s="631" t="str">
        <f t="shared" si="697"/>
        <v/>
      </c>
      <c r="R256" s="631" t="str">
        <f t="shared" si="697"/>
        <v/>
      </c>
      <c r="S256" s="653"/>
      <c r="T256" s="631" t="str">
        <f t="shared" ref="T256:AJ256" si="698">IF(T250="","",(T250-T252-T255)*T251/T$46/365/$G$1)</f>
        <v/>
      </c>
      <c r="U256" s="631" t="str">
        <f t="shared" si="698"/>
        <v/>
      </c>
      <c r="V256" s="631" t="str">
        <f t="shared" si="698"/>
        <v/>
      </c>
      <c r="W256" s="631" t="str">
        <f t="shared" si="698"/>
        <v/>
      </c>
      <c r="X256" s="631" t="str">
        <f t="shared" si="698"/>
        <v/>
      </c>
      <c r="Y256" s="631" t="str">
        <f t="shared" si="698"/>
        <v/>
      </c>
      <c r="Z256" s="631" t="str">
        <f t="shared" si="698"/>
        <v/>
      </c>
      <c r="AA256" s="631" t="str">
        <f t="shared" si="698"/>
        <v/>
      </c>
      <c r="AB256" s="631" t="str">
        <f t="shared" si="698"/>
        <v/>
      </c>
      <c r="AC256" s="631" t="str">
        <f t="shared" si="698"/>
        <v/>
      </c>
      <c r="AD256" s="631" t="str">
        <f t="shared" si="698"/>
        <v/>
      </c>
      <c r="AE256" s="631" t="str">
        <f t="shared" si="698"/>
        <v/>
      </c>
      <c r="AF256" s="631" t="str">
        <f t="shared" si="698"/>
        <v/>
      </c>
      <c r="AG256" s="631" t="str">
        <f t="shared" si="698"/>
        <v/>
      </c>
      <c r="AH256" s="631" t="str">
        <f t="shared" si="698"/>
        <v/>
      </c>
      <c r="AI256" s="631" t="str">
        <f t="shared" si="698"/>
        <v/>
      </c>
      <c r="AJ256" s="631" t="str">
        <f t="shared" si="698"/>
        <v/>
      </c>
      <c r="AK256" s="653"/>
      <c r="AL256" s="631" t="str">
        <f t="shared" ref="AL256:BB256" si="699">IF(AL250="","",(AL250-AL252-AL255)*AL251/AL$46/365/$G$1)</f>
        <v/>
      </c>
      <c r="AM256" s="631" t="str">
        <f t="shared" si="699"/>
        <v/>
      </c>
      <c r="AN256" s="631" t="str">
        <f t="shared" si="699"/>
        <v/>
      </c>
      <c r="AO256" s="631" t="str">
        <f t="shared" si="699"/>
        <v/>
      </c>
      <c r="AP256" s="631" t="str">
        <f t="shared" si="699"/>
        <v/>
      </c>
      <c r="AQ256" s="631" t="str">
        <f t="shared" si="699"/>
        <v/>
      </c>
      <c r="AR256" s="631" t="str">
        <f t="shared" si="699"/>
        <v/>
      </c>
      <c r="AS256" s="631" t="str">
        <f t="shared" si="699"/>
        <v/>
      </c>
      <c r="AT256" s="631" t="str">
        <f t="shared" si="699"/>
        <v/>
      </c>
      <c r="AU256" s="631" t="str">
        <f t="shared" si="699"/>
        <v/>
      </c>
      <c r="AV256" s="631" t="str">
        <f t="shared" si="699"/>
        <v/>
      </c>
      <c r="AW256" s="631" t="str">
        <f t="shared" si="699"/>
        <v/>
      </c>
      <c r="AX256" s="631" t="str">
        <f t="shared" si="699"/>
        <v/>
      </c>
      <c r="AY256" s="631" t="str">
        <f t="shared" si="699"/>
        <v/>
      </c>
      <c r="AZ256" s="631" t="str">
        <f t="shared" si="699"/>
        <v/>
      </c>
      <c r="BA256" s="631" t="str">
        <f t="shared" si="699"/>
        <v/>
      </c>
      <c r="BB256" s="631" t="str">
        <f t="shared" si="699"/>
        <v/>
      </c>
      <c r="BC256" s="653"/>
      <c r="BD256" s="631" t="str">
        <f t="shared" ref="BD256:BT256" si="700">IF(BD250="","",(BD250-BD252-BD255)*BD251/BD$46/365/$G$1)</f>
        <v/>
      </c>
      <c r="BE256" s="631" t="str">
        <f t="shared" si="700"/>
        <v/>
      </c>
      <c r="BF256" s="631" t="str">
        <f t="shared" si="700"/>
        <v/>
      </c>
      <c r="BG256" s="631" t="str">
        <f t="shared" si="700"/>
        <v/>
      </c>
      <c r="BH256" s="631" t="str">
        <f t="shared" si="700"/>
        <v/>
      </c>
      <c r="BI256" s="631" t="str">
        <f t="shared" si="700"/>
        <v/>
      </c>
      <c r="BJ256" s="631" t="str">
        <f t="shared" si="700"/>
        <v/>
      </c>
      <c r="BK256" s="631" t="str">
        <f t="shared" si="700"/>
        <v/>
      </c>
      <c r="BL256" s="631" t="str">
        <f t="shared" si="700"/>
        <v/>
      </c>
      <c r="BM256" s="631" t="str">
        <f t="shared" si="700"/>
        <v/>
      </c>
      <c r="BN256" s="631" t="str">
        <f t="shared" si="700"/>
        <v/>
      </c>
      <c r="BO256" s="631" t="str">
        <f t="shared" si="700"/>
        <v/>
      </c>
      <c r="BP256" s="631" t="str">
        <f t="shared" si="700"/>
        <v/>
      </c>
      <c r="BQ256" s="631" t="str">
        <f t="shared" si="700"/>
        <v/>
      </c>
      <c r="BR256" s="631" t="str">
        <f t="shared" si="700"/>
        <v/>
      </c>
      <c r="BS256" s="631" t="str">
        <f t="shared" si="700"/>
        <v/>
      </c>
      <c r="BT256" s="631" t="str">
        <f t="shared" si="700"/>
        <v/>
      </c>
      <c r="BU256" s="653"/>
      <c r="BV256" s="631" t="str">
        <f>IF(BV250="","",(BV250-BV252-BV255)*BV251/BV$46/365/$G$1)</f>
        <v/>
      </c>
      <c r="BW256" s="631" t="str">
        <f>IF(BW250="","",(BW250-BW252-BW255)*BW251/BW$46/365/$G$1)</f>
        <v/>
      </c>
      <c r="BX256" s="631" t="str">
        <f>IF(BX250="","",(BX250-BX252-BX255)*BX251/BX$46/365/$G$1)</f>
        <v/>
      </c>
      <c r="BY256" s="631" t="str">
        <f>IF(BY250="","",(BY250-BY252-BY255)*BY251/BY$46/365/$G$1)</f>
        <v/>
      </c>
      <c r="BZ256" s="596" t="str">
        <f t="shared" si="611"/>
        <v/>
      </c>
      <c r="CA256" s="621" t="str">
        <f t="shared" si="612"/>
        <v/>
      </c>
      <c r="CB256" s="621" t="str">
        <f t="shared" si="613"/>
        <v/>
      </c>
      <c r="CC256" s="693" t="str">
        <f t="shared" si="614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0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01"/>
        <v/>
      </c>
      <c r="CG256" s="1353" t="str">
        <f t="shared" si="701"/>
        <v/>
      </c>
      <c r="CH256" s="1353" t="str">
        <f t="shared" si="701"/>
        <v/>
      </c>
      <c r="CI256" s="1353" t="str">
        <f t="shared" si="701"/>
        <v/>
      </c>
      <c r="CJ256" s="1353" t="str">
        <f t="shared" si="701"/>
        <v/>
      </c>
      <c r="CK256" s="1354" t="str">
        <f t="shared" si="701"/>
        <v/>
      </c>
      <c r="CL256" s="1354" t="str">
        <f t="shared" si="701"/>
        <v/>
      </c>
      <c r="CM256" s="1354" t="str">
        <f t="shared" si="701"/>
        <v/>
      </c>
      <c r="CN256" s="1353" t="str">
        <f t="shared" si="701"/>
        <v/>
      </c>
      <c r="CO256" s="1353" t="str">
        <f t="shared" si="701"/>
        <v/>
      </c>
      <c r="CP256" s="1353" t="str">
        <f t="shared" si="701"/>
        <v/>
      </c>
      <c r="CQ256" s="1353" t="str">
        <f t="shared" si="701"/>
        <v/>
      </c>
      <c r="CR256" s="1353" t="str">
        <f t="shared" si="701"/>
        <v/>
      </c>
      <c r="CS256" s="1352" t="str">
        <f t="shared" si="701"/>
        <v/>
      </c>
      <c r="CT256" s="1355" t="str">
        <f t="shared" si="701"/>
        <v/>
      </c>
      <c r="CU256" s="535" t="str">
        <f t="shared" si="625"/>
        <v/>
      </c>
      <c r="CV256" s="536" t="str">
        <f t="shared" si="626"/>
        <v/>
      </c>
      <c r="CW256" s="537" t="str">
        <f t="shared" si="627"/>
        <v/>
      </c>
      <c r="CX256" s="537" t="str">
        <f t="shared" si="628"/>
        <v/>
      </c>
      <c r="CY256" s="537" t="str">
        <f t="shared" si="629"/>
        <v/>
      </c>
      <c r="CZ256" s="537" t="str">
        <f t="shared" si="630"/>
        <v/>
      </c>
      <c r="DA256" s="537" t="str">
        <f t="shared" si="631"/>
        <v/>
      </c>
      <c r="DB256" s="538" t="str">
        <f t="shared" si="632"/>
        <v/>
      </c>
      <c r="DC256" s="538" t="str">
        <f t="shared" si="633"/>
        <v/>
      </c>
      <c r="DD256" s="538" t="str">
        <f t="shared" si="634"/>
        <v/>
      </c>
      <c r="DE256" s="537" t="str">
        <f t="shared" si="635"/>
        <v/>
      </c>
      <c r="DF256" s="537" t="str">
        <f t="shared" si="636"/>
        <v/>
      </c>
      <c r="DG256" s="537" t="str">
        <f t="shared" si="637"/>
        <v/>
      </c>
      <c r="DH256" s="537" t="str">
        <f t="shared" si="638"/>
        <v/>
      </c>
      <c r="DI256" s="537" t="str">
        <f t="shared" si="639"/>
        <v/>
      </c>
      <c r="DJ256" s="536" t="str">
        <f t="shared" si="640"/>
        <v/>
      </c>
      <c r="DK256" s="535" t="str">
        <f t="shared" si="641"/>
        <v/>
      </c>
      <c r="DL256" s="654">
        <f t="shared" si="642"/>
        <v>0</v>
      </c>
      <c r="DM256" s="106">
        <f t="shared" si="643"/>
        <v>0</v>
      </c>
      <c r="DN256" s="106">
        <f t="shared" si="644"/>
        <v>0</v>
      </c>
      <c r="DO256" s="106">
        <f t="shared" si="645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11"/>
        <v/>
      </c>
      <c r="CA257" s="596" t="str">
        <f t="shared" si="612"/>
        <v/>
      </c>
      <c r="CB257" s="596" t="str">
        <f t="shared" si="613"/>
        <v/>
      </c>
      <c r="CC257" s="690" t="str">
        <f t="shared" si="614"/>
        <v/>
      </c>
      <c r="CD257" s="1346" t="str">
        <f t="shared" ref="CD257:CD262" si="70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01"/>
        <v/>
      </c>
      <c r="CF257" s="1348" t="str">
        <f t="shared" si="701"/>
        <v/>
      </c>
      <c r="CG257" s="1348" t="str">
        <f t="shared" si="701"/>
        <v/>
      </c>
      <c r="CH257" s="1348" t="str">
        <f t="shared" si="701"/>
        <v/>
      </c>
      <c r="CI257" s="1348" t="str">
        <f t="shared" si="701"/>
        <v/>
      </c>
      <c r="CJ257" s="1348" t="str">
        <f t="shared" si="701"/>
        <v/>
      </c>
      <c r="CK257" s="1349" t="str">
        <f t="shared" si="701"/>
        <v/>
      </c>
      <c r="CL257" s="1349" t="str">
        <f t="shared" si="701"/>
        <v/>
      </c>
      <c r="CM257" s="1349" t="str">
        <f t="shared" si="701"/>
        <v/>
      </c>
      <c r="CN257" s="1348" t="str">
        <f t="shared" si="701"/>
        <v/>
      </c>
      <c r="CO257" s="1348" t="str">
        <f t="shared" si="701"/>
        <v/>
      </c>
      <c r="CP257" s="1348" t="str">
        <f t="shared" si="701"/>
        <v/>
      </c>
      <c r="CQ257" s="1348" t="str">
        <f t="shared" si="701"/>
        <v/>
      </c>
      <c r="CR257" s="1348" t="str">
        <f t="shared" si="701"/>
        <v/>
      </c>
      <c r="CS257" s="1347" t="str">
        <f t="shared" si="701"/>
        <v/>
      </c>
      <c r="CT257" s="1350" t="str">
        <f t="shared" si="701"/>
        <v/>
      </c>
      <c r="CU257" s="547" t="str">
        <f t="shared" si="625"/>
        <v/>
      </c>
      <c r="CV257" s="548" t="str">
        <f t="shared" si="626"/>
        <v/>
      </c>
      <c r="CW257" s="549" t="str">
        <f t="shared" si="627"/>
        <v/>
      </c>
      <c r="CX257" s="549" t="str">
        <f t="shared" si="628"/>
        <v/>
      </c>
      <c r="CY257" s="549" t="str">
        <f t="shared" si="629"/>
        <v/>
      </c>
      <c r="CZ257" s="549" t="str">
        <f t="shared" si="630"/>
        <v/>
      </c>
      <c r="DA257" s="549" t="str">
        <f t="shared" si="631"/>
        <v/>
      </c>
      <c r="DB257" s="550" t="str">
        <f t="shared" si="632"/>
        <v/>
      </c>
      <c r="DC257" s="550" t="str">
        <f t="shared" si="633"/>
        <v/>
      </c>
      <c r="DD257" s="550" t="str">
        <f t="shared" si="634"/>
        <v/>
      </c>
      <c r="DE257" s="549" t="str">
        <f t="shared" si="635"/>
        <v/>
      </c>
      <c r="DF257" s="549" t="str">
        <f t="shared" si="636"/>
        <v/>
      </c>
      <c r="DG257" s="549" t="str">
        <f t="shared" si="637"/>
        <v/>
      </c>
      <c r="DH257" s="549" t="str">
        <f t="shared" si="638"/>
        <v/>
      </c>
      <c r="DI257" s="549" t="str">
        <f t="shared" si="639"/>
        <v/>
      </c>
      <c r="DJ257" s="548" t="str">
        <f t="shared" si="640"/>
        <v/>
      </c>
      <c r="DK257" s="547" t="str">
        <f t="shared" si="641"/>
        <v/>
      </c>
      <c r="DL257" s="654">
        <f t="shared" si="642"/>
        <v>0</v>
      </c>
      <c r="DM257" s="106">
        <f t="shared" si="643"/>
        <v>0</v>
      </c>
      <c r="DN257" s="106">
        <f t="shared" si="644"/>
        <v>0</v>
      </c>
      <c r="DO257" s="106">
        <f t="shared" si="645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$H$1 &amp; " per kg"</f>
        <v>kcal per kg</v>
      </c>
      <c r="B258" s="704">
        <f t="shared" ref="B258:R258" si="703">3500*$K$1</f>
        <v>3500</v>
      </c>
      <c r="C258" s="704">
        <f t="shared" si="703"/>
        <v>3500</v>
      </c>
      <c r="D258" s="704">
        <f t="shared" si="703"/>
        <v>3500</v>
      </c>
      <c r="E258" s="704">
        <f t="shared" si="703"/>
        <v>3500</v>
      </c>
      <c r="F258" s="704">
        <f t="shared" si="703"/>
        <v>3500</v>
      </c>
      <c r="G258" s="704">
        <f t="shared" si="703"/>
        <v>3500</v>
      </c>
      <c r="H258" s="704">
        <f t="shared" si="703"/>
        <v>3500</v>
      </c>
      <c r="I258" s="704">
        <f t="shared" si="703"/>
        <v>3500</v>
      </c>
      <c r="J258" s="704">
        <f t="shared" si="703"/>
        <v>3500</v>
      </c>
      <c r="K258" s="704">
        <f t="shared" si="703"/>
        <v>3500</v>
      </c>
      <c r="L258" s="704">
        <f t="shared" si="703"/>
        <v>3500</v>
      </c>
      <c r="M258" s="704">
        <f t="shared" si="703"/>
        <v>3500</v>
      </c>
      <c r="N258" s="704">
        <f t="shared" si="703"/>
        <v>3500</v>
      </c>
      <c r="O258" s="704">
        <f t="shared" si="703"/>
        <v>3500</v>
      </c>
      <c r="P258" s="704">
        <f t="shared" si="703"/>
        <v>3500</v>
      </c>
      <c r="Q258" s="704">
        <f t="shared" si="703"/>
        <v>3500</v>
      </c>
      <c r="R258" s="704">
        <f t="shared" si="703"/>
        <v>3500</v>
      </c>
      <c r="S258" s="712"/>
      <c r="T258" s="704">
        <f t="shared" ref="T258:AJ258" si="704">3500*$K$1</f>
        <v>3500</v>
      </c>
      <c r="U258" s="704">
        <f t="shared" si="704"/>
        <v>3500</v>
      </c>
      <c r="V258" s="704">
        <f t="shared" si="704"/>
        <v>3500</v>
      </c>
      <c r="W258" s="704">
        <f t="shared" si="704"/>
        <v>3500</v>
      </c>
      <c r="X258" s="704">
        <f t="shared" si="704"/>
        <v>3500</v>
      </c>
      <c r="Y258" s="704">
        <f t="shared" si="704"/>
        <v>3500</v>
      </c>
      <c r="Z258" s="704">
        <f t="shared" si="704"/>
        <v>3500</v>
      </c>
      <c r="AA258" s="704">
        <f t="shared" si="704"/>
        <v>3500</v>
      </c>
      <c r="AB258" s="704">
        <f t="shared" si="704"/>
        <v>3500</v>
      </c>
      <c r="AC258" s="704">
        <f t="shared" si="704"/>
        <v>3500</v>
      </c>
      <c r="AD258" s="704">
        <f t="shared" si="704"/>
        <v>3500</v>
      </c>
      <c r="AE258" s="704">
        <f t="shared" si="704"/>
        <v>3500</v>
      </c>
      <c r="AF258" s="704">
        <f t="shared" si="704"/>
        <v>3500</v>
      </c>
      <c r="AG258" s="704">
        <f t="shared" si="704"/>
        <v>3500</v>
      </c>
      <c r="AH258" s="704">
        <f t="shared" si="704"/>
        <v>3500</v>
      </c>
      <c r="AI258" s="704">
        <f t="shared" si="704"/>
        <v>3500</v>
      </c>
      <c r="AJ258" s="704">
        <f t="shared" si="704"/>
        <v>3500</v>
      </c>
      <c r="AK258" s="712"/>
      <c r="AL258" s="704">
        <f t="shared" ref="AL258:BB258" si="705">3500*$K$1</f>
        <v>3500</v>
      </c>
      <c r="AM258" s="704">
        <f t="shared" si="705"/>
        <v>3500</v>
      </c>
      <c r="AN258" s="704">
        <f t="shared" si="705"/>
        <v>3500</v>
      </c>
      <c r="AO258" s="704">
        <f t="shared" si="705"/>
        <v>3500</v>
      </c>
      <c r="AP258" s="704">
        <f t="shared" si="705"/>
        <v>3500</v>
      </c>
      <c r="AQ258" s="704">
        <f t="shared" si="705"/>
        <v>3500</v>
      </c>
      <c r="AR258" s="704">
        <f t="shared" si="705"/>
        <v>3500</v>
      </c>
      <c r="AS258" s="704">
        <f t="shared" si="705"/>
        <v>3500</v>
      </c>
      <c r="AT258" s="704">
        <f t="shared" si="705"/>
        <v>3500</v>
      </c>
      <c r="AU258" s="704">
        <f t="shared" si="705"/>
        <v>3500</v>
      </c>
      <c r="AV258" s="704">
        <f t="shared" si="705"/>
        <v>3500</v>
      </c>
      <c r="AW258" s="704">
        <f t="shared" si="705"/>
        <v>3500</v>
      </c>
      <c r="AX258" s="704">
        <f t="shared" si="705"/>
        <v>3500</v>
      </c>
      <c r="AY258" s="704">
        <f t="shared" si="705"/>
        <v>3500</v>
      </c>
      <c r="AZ258" s="704">
        <f t="shared" si="705"/>
        <v>3500</v>
      </c>
      <c r="BA258" s="704">
        <f t="shared" si="705"/>
        <v>3500</v>
      </c>
      <c r="BB258" s="704">
        <f t="shared" si="705"/>
        <v>3500</v>
      </c>
      <c r="BC258" s="712"/>
      <c r="BD258" s="704">
        <f t="shared" ref="BD258:BT258" si="706">3500*$K$1</f>
        <v>3500</v>
      </c>
      <c r="BE258" s="704">
        <f t="shared" si="706"/>
        <v>3500</v>
      </c>
      <c r="BF258" s="704">
        <f t="shared" si="706"/>
        <v>3500</v>
      </c>
      <c r="BG258" s="704">
        <f t="shared" si="706"/>
        <v>3500</v>
      </c>
      <c r="BH258" s="704">
        <f t="shared" si="706"/>
        <v>3500</v>
      </c>
      <c r="BI258" s="704">
        <f t="shared" si="706"/>
        <v>3500</v>
      </c>
      <c r="BJ258" s="704">
        <f t="shared" si="706"/>
        <v>3500</v>
      </c>
      <c r="BK258" s="704">
        <f t="shared" si="706"/>
        <v>3500</v>
      </c>
      <c r="BL258" s="704">
        <f t="shared" si="706"/>
        <v>3500</v>
      </c>
      <c r="BM258" s="704">
        <f t="shared" si="706"/>
        <v>3500</v>
      </c>
      <c r="BN258" s="704">
        <f t="shared" si="706"/>
        <v>3500</v>
      </c>
      <c r="BO258" s="704">
        <f t="shared" si="706"/>
        <v>3500</v>
      </c>
      <c r="BP258" s="704">
        <f t="shared" si="706"/>
        <v>3500</v>
      </c>
      <c r="BQ258" s="704">
        <f t="shared" si="706"/>
        <v>3500</v>
      </c>
      <c r="BR258" s="704">
        <f t="shared" si="706"/>
        <v>3500</v>
      </c>
      <c r="BS258" s="704">
        <f t="shared" si="706"/>
        <v>3500</v>
      </c>
      <c r="BT258" s="704">
        <f t="shared" si="706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11"/>
        <v>3500</v>
      </c>
      <c r="CA258" s="596">
        <f t="shared" si="612"/>
        <v>3500</v>
      </c>
      <c r="CB258" s="596">
        <f t="shared" si="613"/>
        <v>3500</v>
      </c>
      <c r="CC258" s="690">
        <f t="shared" si="614"/>
        <v>3500</v>
      </c>
      <c r="CD258" s="1346">
        <f t="shared" si="702"/>
        <v>3500</v>
      </c>
      <c r="CE258" s="1347">
        <f t="shared" si="701"/>
        <v>3500</v>
      </c>
      <c r="CF258" s="1348">
        <f t="shared" si="701"/>
        <v>3500</v>
      </c>
      <c r="CG258" s="1348">
        <f t="shared" si="701"/>
        <v>3500</v>
      </c>
      <c r="CH258" s="1348">
        <f t="shared" si="701"/>
        <v>3500</v>
      </c>
      <c r="CI258" s="1348">
        <f t="shared" si="701"/>
        <v>3500</v>
      </c>
      <c r="CJ258" s="1348">
        <f t="shared" si="701"/>
        <v>3500</v>
      </c>
      <c r="CK258" s="1349">
        <f t="shared" si="701"/>
        <v>3500</v>
      </c>
      <c r="CL258" s="1349">
        <f t="shared" si="701"/>
        <v>3500</v>
      </c>
      <c r="CM258" s="1349">
        <f t="shared" si="701"/>
        <v>3500</v>
      </c>
      <c r="CN258" s="1348">
        <f t="shared" si="701"/>
        <v>3500</v>
      </c>
      <c r="CO258" s="1348">
        <f t="shared" si="701"/>
        <v>3500</v>
      </c>
      <c r="CP258" s="1348">
        <f t="shared" si="701"/>
        <v>3500</v>
      </c>
      <c r="CQ258" s="1348">
        <f t="shared" si="701"/>
        <v>3500</v>
      </c>
      <c r="CR258" s="1348">
        <f t="shared" si="701"/>
        <v>3500</v>
      </c>
      <c r="CS258" s="1347">
        <f t="shared" si="701"/>
        <v>3500</v>
      </c>
      <c r="CT258" s="1350">
        <f t="shared" si="701"/>
        <v>3500</v>
      </c>
      <c r="CU258" s="547">
        <f t="shared" si="625"/>
        <v>3500</v>
      </c>
      <c r="CV258" s="548">
        <f t="shared" si="626"/>
        <v>3500</v>
      </c>
      <c r="CW258" s="549">
        <f t="shared" si="627"/>
        <v>3500</v>
      </c>
      <c r="CX258" s="549">
        <f t="shared" si="628"/>
        <v>3500</v>
      </c>
      <c r="CY258" s="549">
        <f t="shared" si="629"/>
        <v>3500</v>
      </c>
      <c r="CZ258" s="549">
        <f t="shared" si="630"/>
        <v>3500</v>
      </c>
      <c r="DA258" s="549">
        <f t="shared" si="631"/>
        <v>3500</v>
      </c>
      <c r="DB258" s="550">
        <f t="shared" si="632"/>
        <v>3500</v>
      </c>
      <c r="DC258" s="550">
        <f t="shared" si="633"/>
        <v>3500</v>
      </c>
      <c r="DD258" s="550">
        <f t="shared" si="634"/>
        <v>3500</v>
      </c>
      <c r="DE258" s="549">
        <f t="shared" si="635"/>
        <v>3500</v>
      </c>
      <c r="DF258" s="549">
        <f t="shared" si="636"/>
        <v>3500</v>
      </c>
      <c r="DG258" s="549">
        <f t="shared" si="637"/>
        <v>3500</v>
      </c>
      <c r="DH258" s="549">
        <f t="shared" si="638"/>
        <v>3500</v>
      </c>
      <c r="DI258" s="549">
        <f t="shared" si="639"/>
        <v>3500</v>
      </c>
      <c r="DJ258" s="548">
        <f t="shared" si="640"/>
        <v>3500</v>
      </c>
      <c r="DK258" s="547">
        <f t="shared" si="641"/>
        <v>3500</v>
      </c>
      <c r="DL258" s="654">
        <f t="shared" si="642"/>
        <v>17</v>
      </c>
      <c r="DM258" s="106">
        <f t="shared" si="643"/>
        <v>17</v>
      </c>
      <c r="DN258" s="106">
        <f t="shared" si="644"/>
        <v>17</v>
      </c>
      <c r="DO258" s="106">
        <f t="shared" si="645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11"/>
        <v/>
      </c>
      <c r="CA259" s="596" t="str">
        <f t="shared" si="612"/>
        <v/>
      </c>
      <c r="CB259" s="596" t="str">
        <f t="shared" si="613"/>
        <v/>
      </c>
      <c r="CC259" s="690" t="str">
        <f t="shared" si="614"/>
        <v/>
      </c>
      <c r="CD259" s="1346" t="str">
        <f t="shared" si="702"/>
        <v/>
      </c>
      <c r="CE259" s="1347" t="str">
        <f t="shared" si="701"/>
        <v/>
      </c>
      <c r="CF259" s="1348" t="str">
        <f t="shared" si="701"/>
        <v/>
      </c>
      <c r="CG259" s="1348" t="str">
        <f t="shared" si="701"/>
        <v/>
      </c>
      <c r="CH259" s="1348" t="str">
        <f t="shared" si="701"/>
        <v/>
      </c>
      <c r="CI259" s="1348" t="str">
        <f t="shared" si="701"/>
        <v/>
      </c>
      <c r="CJ259" s="1348" t="str">
        <f t="shared" si="701"/>
        <v/>
      </c>
      <c r="CK259" s="1349" t="str">
        <f t="shared" si="701"/>
        <v/>
      </c>
      <c r="CL259" s="1349" t="str">
        <f t="shared" si="701"/>
        <v/>
      </c>
      <c r="CM259" s="1349" t="str">
        <f t="shared" si="701"/>
        <v/>
      </c>
      <c r="CN259" s="1348" t="str">
        <f t="shared" si="701"/>
        <v/>
      </c>
      <c r="CO259" s="1348" t="str">
        <f t="shared" si="701"/>
        <v/>
      </c>
      <c r="CP259" s="1348" t="str">
        <f t="shared" si="701"/>
        <v/>
      </c>
      <c r="CQ259" s="1348" t="str">
        <f t="shared" si="701"/>
        <v/>
      </c>
      <c r="CR259" s="1348" t="str">
        <f t="shared" si="701"/>
        <v/>
      </c>
      <c r="CS259" s="1347" t="str">
        <f t="shared" si="701"/>
        <v/>
      </c>
      <c r="CT259" s="1350" t="str">
        <f t="shared" si="701"/>
        <v/>
      </c>
      <c r="CU259" s="547" t="str">
        <f t="shared" si="625"/>
        <v/>
      </c>
      <c r="CV259" s="548" t="str">
        <f t="shared" si="626"/>
        <v/>
      </c>
      <c r="CW259" s="549" t="str">
        <f t="shared" si="627"/>
        <v/>
      </c>
      <c r="CX259" s="549" t="str">
        <f t="shared" si="628"/>
        <v/>
      </c>
      <c r="CY259" s="549" t="str">
        <f t="shared" si="629"/>
        <v/>
      </c>
      <c r="CZ259" s="549" t="str">
        <f t="shared" si="630"/>
        <v/>
      </c>
      <c r="DA259" s="549" t="str">
        <f t="shared" si="631"/>
        <v/>
      </c>
      <c r="DB259" s="550" t="str">
        <f t="shared" si="632"/>
        <v/>
      </c>
      <c r="DC259" s="550" t="str">
        <f t="shared" si="633"/>
        <v/>
      </c>
      <c r="DD259" s="550" t="str">
        <f t="shared" si="634"/>
        <v/>
      </c>
      <c r="DE259" s="549" t="str">
        <f t="shared" si="635"/>
        <v/>
      </c>
      <c r="DF259" s="549" t="str">
        <f t="shared" si="636"/>
        <v/>
      </c>
      <c r="DG259" s="549" t="str">
        <f t="shared" si="637"/>
        <v/>
      </c>
      <c r="DH259" s="549" t="str">
        <f t="shared" si="638"/>
        <v/>
      </c>
      <c r="DI259" s="549" t="str">
        <f t="shared" si="639"/>
        <v/>
      </c>
      <c r="DJ259" s="548" t="str">
        <f t="shared" si="640"/>
        <v/>
      </c>
      <c r="DK259" s="547" t="str">
        <f t="shared" si="641"/>
        <v/>
      </c>
      <c r="DL259" s="654">
        <f t="shared" si="642"/>
        <v>0</v>
      </c>
      <c r="DM259" s="106">
        <f t="shared" si="643"/>
        <v>0</v>
      </c>
      <c r="DN259" s="106">
        <f t="shared" si="644"/>
        <v>0</v>
      </c>
      <c r="DO259" s="106">
        <f t="shared" si="645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11"/>
        <v/>
      </c>
      <c r="CA260" s="596" t="str">
        <f t="shared" si="612"/>
        <v/>
      </c>
      <c r="CB260" s="596" t="str">
        <f t="shared" si="613"/>
        <v/>
      </c>
      <c r="CC260" s="690" t="str">
        <f t="shared" si="614"/>
        <v/>
      </c>
      <c r="CD260" s="1346" t="str">
        <f t="shared" si="702"/>
        <v/>
      </c>
      <c r="CE260" s="1347" t="str">
        <f t="shared" si="701"/>
        <v/>
      </c>
      <c r="CF260" s="1348" t="str">
        <f t="shared" si="701"/>
        <v/>
      </c>
      <c r="CG260" s="1348" t="str">
        <f t="shared" si="701"/>
        <v/>
      </c>
      <c r="CH260" s="1348" t="str">
        <f t="shared" si="701"/>
        <v/>
      </c>
      <c r="CI260" s="1348" t="str">
        <f t="shared" si="701"/>
        <v/>
      </c>
      <c r="CJ260" s="1348" t="str">
        <f t="shared" si="701"/>
        <v/>
      </c>
      <c r="CK260" s="1349" t="str">
        <f t="shared" si="701"/>
        <v/>
      </c>
      <c r="CL260" s="1349" t="str">
        <f t="shared" si="701"/>
        <v/>
      </c>
      <c r="CM260" s="1349" t="str">
        <f t="shared" si="701"/>
        <v/>
      </c>
      <c r="CN260" s="1348" t="str">
        <f t="shared" si="701"/>
        <v/>
      </c>
      <c r="CO260" s="1348" t="str">
        <f t="shared" si="701"/>
        <v/>
      </c>
      <c r="CP260" s="1348" t="str">
        <f t="shared" si="701"/>
        <v/>
      </c>
      <c r="CQ260" s="1348" t="str">
        <f t="shared" si="701"/>
        <v/>
      </c>
      <c r="CR260" s="1348" t="str">
        <f t="shared" si="701"/>
        <v/>
      </c>
      <c r="CS260" s="1347" t="str">
        <f t="shared" si="701"/>
        <v/>
      </c>
      <c r="CT260" s="1350" t="str">
        <f t="shared" si="701"/>
        <v/>
      </c>
      <c r="CU260" s="547" t="str">
        <f t="shared" si="625"/>
        <v/>
      </c>
      <c r="CV260" s="548" t="str">
        <f t="shared" si="626"/>
        <v/>
      </c>
      <c r="CW260" s="549" t="str">
        <f t="shared" si="627"/>
        <v/>
      </c>
      <c r="CX260" s="549" t="str">
        <f t="shared" si="628"/>
        <v/>
      </c>
      <c r="CY260" s="549" t="str">
        <f t="shared" si="629"/>
        <v/>
      </c>
      <c r="CZ260" s="549" t="str">
        <f t="shared" si="630"/>
        <v/>
      </c>
      <c r="DA260" s="549" t="str">
        <f t="shared" si="631"/>
        <v/>
      </c>
      <c r="DB260" s="550" t="str">
        <f t="shared" si="632"/>
        <v/>
      </c>
      <c r="DC260" s="550" t="str">
        <f t="shared" si="633"/>
        <v/>
      </c>
      <c r="DD260" s="550" t="str">
        <f t="shared" si="634"/>
        <v/>
      </c>
      <c r="DE260" s="549" t="str">
        <f t="shared" si="635"/>
        <v/>
      </c>
      <c r="DF260" s="549" t="str">
        <f t="shared" si="636"/>
        <v/>
      </c>
      <c r="DG260" s="549" t="str">
        <f t="shared" si="637"/>
        <v/>
      </c>
      <c r="DH260" s="549" t="str">
        <f t="shared" si="638"/>
        <v/>
      </c>
      <c r="DI260" s="549" t="str">
        <f t="shared" si="639"/>
        <v/>
      </c>
      <c r="DJ260" s="548" t="str">
        <f t="shared" si="640"/>
        <v/>
      </c>
      <c r="DK260" s="547" t="str">
        <f t="shared" si="641"/>
        <v/>
      </c>
      <c r="DL260" s="654">
        <f t="shared" si="642"/>
        <v>0</v>
      </c>
      <c r="DM260" s="106">
        <f t="shared" si="643"/>
        <v>0</v>
      </c>
      <c r="DN260" s="106">
        <f t="shared" si="644"/>
        <v>0</v>
      </c>
      <c r="DO260" s="106">
        <f t="shared" si="645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707">IF(B259="","",B259*B260)</f>
        <v/>
      </c>
      <c r="C261" s="628" t="str">
        <f t="shared" si="707"/>
        <v/>
      </c>
      <c r="D261" s="628" t="str">
        <f t="shared" si="707"/>
        <v/>
      </c>
      <c r="E261" s="628" t="str">
        <f t="shared" si="707"/>
        <v/>
      </c>
      <c r="F261" s="628" t="str">
        <f t="shared" si="707"/>
        <v/>
      </c>
      <c r="G261" s="628" t="str">
        <f t="shared" si="707"/>
        <v/>
      </c>
      <c r="H261" s="628" t="str">
        <f t="shared" si="707"/>
        <v/>
      </c>
      <c r="I261" s="628" t="str">
        <f t="shared" si="707"/>
        <v/>
      </c>
      <c r="J261" s="628" t="str">
        <f t="shared" si="707"/>
        <v/>
      </c>
      <c r="K261" s="628" t="str">
        <f t="shared" si="707"/>
        <v/>
      </c>
      <c r="L261" s="628" t="str">
        <f t="shared" si="707"/>
        <v/>
      </c>
      <c r="M261" s="628" t="str">
        <f t="shared" si="707"/>
        <v/>
      </c>
      <c r="N261" s="628" t="str">
        <f t="shared" si="707"/>
        <v/>
      </c>
      <c r="O261" s="628" t="str">
        <f t="shared" si="707"/>
        <v/>
      </c>
      <c r="P261" s="628" t="str">
        <f t="shared" si="707"/>
        <v/>
      </c>
      <c r="Q261" s="628" t="str">
        <f t="shared" si="707"/>
        <v/>
      </c>
      <c r="R261" s="628" t="str">
        <f t="shared" si="707"/>
        <v/>
      </c>
      <c r="S261" s="663"/>
      <c r="T261" s="628" t="str">
        <f t="shared" ref="T261:AJ261" si="708">IF(T259="","",T259*T260)</f>
        <v/>
      </c>
      <c r="U261" s="628" t="str">
        <f t="shared" si="708"/>
        <v/>
      </c>
      <c r="V261" s="628" t="str">
        <f t="shared" si="708"/>
        <v/>
      </c>
      <c r="W261" s="628" t="str">
        <f t="shared" si="708"/>
        <v/>
      </c>
      <c r="X261" s="628" t="str">
        <f t="shared" si="708"/>
        <v/>
      </c>
      <c r="Y261" s="628" t="str">
        <f t="shared" si="708"/>
        <v/>
      </c>
      <c r="Z261" s="628" t="str">
        <f t="shared" si="708"/>
        <v/>
      </c>
      <c r="AA261" s="628" t="str">
        <f t="shared" si="708"/>
        <v/>
      </c>
      <c r="AB261" s="628"/>
      <c r="AC261" s="628" t="str">
        <f t="shared" si="708"/>
        <v/>
      </c>
      <c r="AD261" s="628" t="str">
        <f t="shared" si="708"/>
        <v/>
      </c>
      <c r="AE261" s="628" t="str">
        <f t="shared" si="708"/>
        <v/>
      </c>
      <c r="AF261" s="628" t="str">
        <f t="shared" si="708"/>
        <v/>
      </c>
      <c r="AG261" s="628" t="str">
        <f t="shared" si="708"/>
        <v/>
      </c>
      <c r="AH261" s="628" t="str">
        <f t="shared" si="708"/>
        <v/>
      </c>
      <c r="AI261" s="628" t="str">
        <f t="shared" si="708"/>
        <v/>
      </c>
      <c r="AJ261" s="628" t="str">
        <f t="shared" si="708"/>
        <v/>
      </c>
      <c r="AK261" s="663"/>
      <c r="AL261" s="628" t="str">
        <f t="shared" ref="AL261:BB261" si="709">IF(AL259="","",AL259*AL260)</f>
        <v/>
      </c>
      <c r="AM261" s="628" t="str">
        <f t="shared" si="709"/>
        <v/>
      </c>
      <c r="AN261" s="628" t="str">
        <f t="shared" si="709"/>
        <v/>
      </c>
      <c r="AO261" s="628" t="str">
        <f t="shared" si="709"/>
        <v/>
      </c>
      <c r="AP261" s="628" t="str">
        <f t="shared" si="709"/>
        <v/>
      </c>
      <c r="AQ261" s="628" t="str">
        <f t="shared" si="709"/>
        <v/>
      </c>
      <c r="AR261" s="628" t="str">
        <f t="shared" si="709"/>
        <v/>
      </c>
      <c r="AS261" s="628" t="str">
        <f t="shared" si="709"/>
        <v/>
      </c>
      <c r="AT261" s="628" t="str">
        <f t="shared" si="709"/>
        <v/>
      </c>
      <c r="AU261" s="628" t="str">
        <f t="shared" si="709"/>
        <v/>
      </c>
      <c r="AV261" s="628" t="str">
        <f t="shared" si="709"/>
        <v/>
      </c>
      <c r="AW261" s="628" t="str">
        <f t="shared" si="709"/>
        <v/>
      </c>
      <c r="AX261" s="628" t="str">
        <f t="shared" si="709"/>
        <v/>
      </c>
      <c r="AY261" s="628" t="str">
        <f t="shared" si="709"/>
        <v/>
      </c>
      <c r="AZ261" s="628" t="str">
        <f t="shared" si="709"/>
        <v/>
      </c>
      <c r="BA261" s="628" t="str">
        <f t="shared" si="709"/>
        <v/>
      </c>
      <c r="BB261" s="628" t="str">
        <f t="shared" si="709"/>
        <v/>
      </c>
      <c r="BC261" s="663"/>
      <c r="BD261" s="628" t="str">
        <f t="shared" ref="BD261:BT261" si="710">IF(BD259="","",BD259*BD260)</f>
        <v/>
      </c>
      <c r="BE261" s="628" t="str">
        <f t="shared" si="710"/>
        <v/>
      </c>
      <c r="BF261" s="628" t="str">
        <f t="shared" si="710"/>
        <v/>
      </c>
      <c r="BG261" s="628" t="str">
        <f t="shared" si="710"/>
        <v/>
      </c>
      <c r="BH261" s="628" t="str">
        <f t="shared" si="710"/>
        <v/>
      </c>
      <c r="BI261" s="628" t="str">
        <f t="shared" si="710"/>
        <v/>
      </c>
      <c r="BJ261" s="628" t="str">
        <f t="shared" si="710"/>
        <v/>
      </c>
      <c r="BK261" s="628" t="str">
        <f t="shared" si="710"/>
        <v/>
      </c>
      <c r="BL261" s="628" t="str">
        <f t="shared" si="710"/>
        <v/>
      </c>
      <c r="BM261" s="628" t="str">
        <f t="shared" si="710"/>
        <v/>
      </c>
      <c r="BN261" s="628" t="str">
        <f t="shared" si="710"/>
        <v/>
      </c>
      <c r="BO261" s="628" t="str">
        <f t="shared" si="710"/>
        <v/>
      </c>
      <c r="BP261" s="628" t="str">
        <f t="shared" si="710"/>
        <v/>
      </c>
      <c r="BQ261" s="628" t="str">
        <f t="shared" si="710"/>
        <v/>
      </c>
      <c r="BR261" s="628" t="str">
        <f t="shared" si="710"/>
        <v/>
      </c>
      <c r="BS261" s="628" t="str">
        <f t="shared" si="710"/>
        <v/>
      </c>
      <c r="BT261" s="628" t="str">
        <f t="shared" si="710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11"/>
        <v/>
      </c>
      <c r="CA261" s="596" t="str">
        <f t="shared" si="612"/>
        <v/>
      </c>
      <c r="CB261" s="596" t="str">
        <f t="shared" si="613"/>
        <v/>
      </c>
      <c r="CC261" s="690" t="str">
        <f t="shared" si="614"/>
        <v/>
      </c>
      <c r="CD261" s="1346" t="str">
        <f t="shared" si="702"/>
        <v/>
      </c>
      <c r="CE261" s="1347" t="str">
        <f t="shared" si="701"/>
        <v/>
      </c>
      <c r="CF261" s="1348" t="str">
        <f t="shared" si="701"/>
        <v/>
      </c>
      <c r="CG261" s="1348" t="str">
        <f t="shared" si="701"/>
        <v/>
      </c>
      <c r="CH261" s="1348" t="str">
        <f t="shared" si="701"/>
        <v/>
      </c>
      <c r="CI261" s="1348" t="str">
        <f t="shared" si="701"/>
        <v/>
      </c>
      <c r="CJ261" s="1348" t="str">
        <f t="shared" si="701"/>
        <v/>
      </c>
      <c r="CK261" s="1349" t="str">
        <f t="shared" si="701"/>
        <v/>
      </c>
      <c r="CL261" s="1349" t="str">
        <f t="shared" si="701"/>
        <v/>
      </c>
      <c r="CM261" s="1349" t="str">
        <f t="shared" si="701"/>
        <v/>
      </c>
      <c r="CN261" s="1348" t="str">
        <f t="shared" si="701"/>
        <v/>
      </c>
      <c r="CO261" s="1348" t="str">
        <f t="shared" si="701"/>
        <v/>
      </c>
      <c r="CP261" s="1348" t="str">
        <f t="shared" si="701"/>
        <v/>
      </c>
      <c r="CQ261" s="1348" t="str">
        <f t="shared" si="701"/>
        <v/>
      </c>
      <c r="CR261" s="1348" t="str">
        <f t="shared" si="701"/>
        <v/>
      </c>
      <c r="CS261" s="1347" t="str">
        <f t="shared" si="701"/>
        <v/>
      </c>
      <c r="CT261" s="1350" t="str">
        <f t="shared" si="701"/>
        <v/>
      </c>
      <c r="CU261" s="547" t="str">
        <f t="shared" si="625"/>
        <v/>
      </c>
      <c r="CV261" s="548" t="str">
        <f t="shared" si="626"/>
        <v/>
      </c>
      <c r="CW261" s="549" t="str">
        <f t="shared" si="627"/>
        <v/>
      </c>
      <c r="CX261" s="549" t="str">
        <f t="shared" si="628"/>
        <v/>
      </c>
      <c r="CY261" s="549" t="str">
        <f t="shared" si="629"/>
        <v/>
      </c>
      <c r="CZ261" s="549" t="str">
        <f t="shared" si="630"/>
        <v/>
      </c>
      <c r="DA261" s="549" t="str">
        <f t="shared" si="631"/>
        <v/>
      </c>
      <c r="DB261" s="550" t="str">
        <f t="shared" si="632"/>
        <v/>
      </c>
      <c r="DC261" s="550" t="str">
        <f t="shared" si="633"/>
        <v/>
      </c>
      <c r="DD261" s="550" t="str">
        <f t="shared" si="634"/>
        <v/>
      </c>
      <c r="DE261" s="549" t="str">
        <f t="shared" si="635"/>
        <v/>
      </c>
      <c r="DF261" s="549" t="str">
        <f t="shared" si="636"/>
        <v/>
      </c>
      <c r="DG261" s="549" t="str">
        <f t="shared" si="637"/>
        <v/>
      </c>
      <c r="DH261" s="549" t="str">
        <f t="shared" si="638"/>
        <v/>
      </c>
      <c r="DI261" s="549" t="str">
        <f t="shared" si="639"/>
        <v/>
      </c>
      <c r="DJ261" s="548" t="str">
        <f t="shared" si="640"/>
        <v/>
      </c>
      <c r="DK261" s="547" t="str">
        <f t="shared" si="641"/>
        <v/>
      </c>
      <c r="DL261" s="654">
        <f t="shared" si="642"/>
        <v>0</v>
      </c>
      <c r="DM261" s="106">
        <f t="shared" si="643"/>
        <v>0</v>
      </c>
      <c r="DN261" s="106">
        <f t="shared" si="644"/>
        <v>0</v>
      </c>
      <c r="DO261" s="106">
        <f t="shared" si="645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11"/>
        <v/>
      </c>
      <c r="CA262" s="596" t="str">
        <f t="shared" si="612"/>
        <v/>
      </c>
      <c r="CB262" s="596" t="str">
        <f t="shared" si="613"/>
        <v/>
      </c>
      <c r="CC262" s="690" t="str">
        <f t="shared" si="614"/>
        <v/>
      </c>
      <c r="CD262" s="1346" t="str">
        <f t="shared" si="702"/>
        <v/>
      </c>
      <c r="CE262" s="1347" t="str">
        <f t="shared" si="701"/>
        <v/>
      </c>
      <c r="CF262" s="1348" t="str">
        <f t="shared" si="701"/>
        <v/>
      </c>
      <c r="CG262" s="1348" t="str">
        <f t="shared" si="701"/>
        <v/>
      </c>
      <c r="CH262" s="1348" t="str">
        <f t="shared" si="701"/>
        <v/>
      </c>
      <c r="CI262" s="1348" t="str">
        <f t="shared" si="701"/>
        <v/>
      </c>
      <c r="CJ262" s="1348" t="str">
        <f t="shared" si="701"/>
        <v/>
      </c>
      <c r="CK262" s="1349" t="str">
        <f t="shared" si="701"/>
        <v/>
      </c>
      <c r="CL262" s="1349" t="str">
        <f t="shared" si="701"/>
        <v/>
      </c>
      <c r="CM262" s="1349" t="str">
        <f t="shared" si="701"/>
        <v/>
      </c>
      <c r="CN262" s="1348" t="str">
        <f t="shared" si="701"/>
        <v/>
      </c>
      <c r="CO262" s="1348" t="str">
        <f t="shared" si="701"/>
        <v/>
      </c>
      <c r="CP262" s="1348" t="str">
        <f t="shared" si="701"/>
        <v/>
      </c>
      <c r="CQ262" s="1348" t="str">
        <f t="shared" si="701"/>
        <v/>
      </c>
      <c r="CR262" s="1348" t="str">
        <f t="shared" si="701"/>
        <v/>
      </c>
      <c r="CS262" s="1347" t="str">
        <f t="shared" si="701"/>
        <v/>
      </c>
      <c r="CT262" s="1350" t="str">
        <f t="shared" si="701"/>
        <v/>
      </c>
      <c r="CU262" s="547" t="str">
        <f t="shared" si="625"/>
        <v/>
      </c>
      <c r="CV262" s="548" t="str">
        <f t="shared" si="626"/>
        <v/>
      </c>
      <c r="CW262" s="549" t="str">
        <f t="shared" si="627"/>
        <v/>
      </c>
      <c r="CX262" s="549" t="str">
        <f t="shared" si="628"/>
        <v/>
      </c>
      <c r="CY262" s="549" t="str">
        <f t="shared" si="629"/>
        <v/>
      </c>
      <c r="CZ262" s="549" t="str">
        <f t="shared" si="630"/>
        <v/>
      </c>
      <c r="DA262" s="549" t="str">
        <f t="shared" si="631"/>
        <v/>
      </c>
      <c r="DB262" s="550" t="str">
        <f t="shared" si="632"/>
        <v/>
      </c>
      <c r="DC262" s="550" t="str">
        <f t="shared" si="633"/>
        <v/>
      </c>
      <c r="DD262" s="550" t="str">
        <f t="shared" si="634"/>
        <v/>
      </c>
      <c r="DE262" s="549" t="str">
        <f t="shared" si="635"/>
        <v/>
      </c>
      <c r="DF262" s="549" t="str">
        <f t="shared" si="636"/>
        <v/>
      </c>
      <c r="DG262" s="549" t="str">
        <f t="shared" si="637"/>
        <v/>
      </c>
      <c r="DH262" s="549" t="str">
        <f t="shared" si="638"/>
        <v/>
      </c>
      <c r="DI262" s="549" t="str">
        <f t="shared" si="639"/>
        <v/>
      </c>
      <c r="DJ262" s="548" t="str">
        <f t="shared" si="640"/>
        <v/>
      </c>
      <c r="DK262" s="547" t="str">
        <f t="shared" si="641"/>
        <v/>
      </c>
      <c r="DL262" s="654">
        <f t="shared" si="642"/>
        <v>0</v>
      </c>
      <c r="DM262" s="106">
        <f t="shared" si="643"/>
        <v>0</v>
      </c>
      <c r="DN262" s="106">
        <f t="shared" si="644"/>
        <v>0</v>
      </c>
      <c r="DO262" s="106">
        <f t="shared" si="645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$H$1 &amp; " (%)"</f>
        <v>kcal (%)</v>
      </c>
      <c r="B263" s="631" t="str">
        <f t="shared" ref="B263:R263" si="711">IF(B257="","",(B257-B259-B262)*B258/B$46/365/$G$1)</f>
        <v/>
      </c>
      <c r="C263" s="631" t="str">
        <f t="shared" si="711"/>
        <v/>
      </c>
      <c r="D263" s="631" t="str">
        <f t="shared" si="711"/>
        <v/>
      </c>
      <c r="E263" s="631" t="str">
        <f t="shared" si="711"/>
        <v/>
      </c>
      <c r="F263" s="631" t="str">
        <f t="shared" si="711"/>
        <v/>
      </c>
      <c r="G263" s="631" t="str">
        <f t="shared" si="711"/>
        <v/>
      </c>
      <c r="H263" s="631" t="str">
        <f t="shared" si="711"/>
        <v/>
      </c>
      <c r="I263" s="631" t="str">
        <f t="shared" si="711"/>
        <v/>
      </c>
      <c r="J263" s="631" t="str">
        <f t="shared" si="711"/>
        <v/>
      </c>
      <c r="K263" s="631" t="str">
        <f t="shared" si="711"/>
        <v/>
      </c>
      <c r="L263" s="631" t="str">
        <f t="shared" si="711"/>
        <v/>
      </c>
      <c r="M263" s="631" t="str">
        <f t="shared" si="711"/>
        <v/>
      </c>
      <c r="N263" s="631" t="str">
        <f t="shared" si="711"/>
        <v/>
      </c>
      <c r="O263" s="631" t="str">
        <f t="shared" si="711"/>
        <v/>
      </c>
      <c r="P263" s="631" t="str">
        <f t="shared" si="711"/>
        <v/>
      </c>
      <c r="Q263" s="631" t="str">
        <f t="shared" si="711"/>
        <v/>
      </c>
      <c r="R263" s="631" t="str">
        <f t="shared" si="711"/>
        <v/>
      </c>
      <c r="S263" s="653"/>
      <c r="T263" s="631" t="str">
        <f t="shared" ref="T263:AJ263" si="712">IF(T257="","",(T257-T259-T262)*T258/T$46/365/$G$1)</f>
        <v/>
      </c>
      <c r="U263" s="631" t="str">
        <f t="shared" si="712"/>
        <v/>
      </c>
      <c r="V263" s="631" t="str">
        <f t="shared" si="712"/>
        <v/>
      </c>
      <c r="W263" s="631" t="str">
        <f t="shared" si="712"/>
        <v/>
      </c>
      <c r="X263" s="631" t="str">
        <f t="shared" si="712"/>
        <v/>
      </c>
      <c r="Y263" s="631" t="str">
        <f t="shared" si="712"/>
        <v/>
      </c>
      <c r="Z263" s="631" t="str">
        <f t="shared" si="712"/>
        <v/>
      </c>
      <c r="AA263" s="631" t="str">
        <f t="shared" si="712"/>
        <v/>
      </c>
      <c r="AB263" s="631" t="str">
        <f t="shared" si="712"/>
        <v/>
      </c>
      <c r="AC263" s="631" t="str">
        <f t="shared" si="712"/>
        <v/>
      </c>
      <c r="AD263" s="631" t="str">
        <f t="shared" si="712"/>
        <v/>
      </c>
      <c r="AE263" s="631" t="str">
        <f t="shared" si="712"/>
        <v/>
      </c>
      <c r="AF263" s="631" t="str">
        <f t="shared" si="712"/>
        <v/>
      </c>
      <c r="AG263" s="631" t="str">
        <f t="shared" si="712"/>
        <v/>
      </c>
      <c r="AH263" s="631" t="str">
        <f t="shared" si="712"/>
        <v/>
      </c>
      <c r="AI263" s="631" t="str">
        <f t="shared" si="712"/>
        <v/>
      </c>
      <c r="AJ263" s="631" t="str">
        <f t="shared" si="712"/>
        <v/>
      </c>
      <c r="AK263" s="653"/>
      <c r="AL263" s="631" t="str">
        <f t="shared" ref="AL263:BB263" si="713">IF(AL257="","",(AL257-AL259-AL262)*AL258/AL$46/365/$G$1)</f>
        <v/>
      </c>
      <c r="AM263" s="631" t="str">
        <f t="shared" si="713"/>
        <v/>
      </c>
      <c r="AN263" s="631" t="str">
        <f t="shared" si="713"/>
        <v/>
      </c>
      <c r="AO263" s="631" t="str">
        <f t="shared" si="713"/>
        <v/>
      </c>
      <c r="AP263" s="631" t="str">
        <f t="shared" si="713"/>
        <v/>
      </c>
      <c r="AQ263" s="631" t="str">
        <f t="shared" si="713"/>
        <v/>
      </c>
      <c r="AR263" s="631" t="str">
        <f t="shared" si="713"/>
        <v/>
      </c>
      <c r="AS263" s="631" t="str">
        <f t="shared" si="713"/>
        <v/>
      </c>
      <c r="AT263" s="631" t="str">
        <f t="shared" si="713"/>
        <v/>
      </c>
      <c r="AU263" s="631" t="str">
        <f t="shared" si="713"/>
        <v/>
      </c>
      <c r="AV263" s="631" t="str">
        <f t="shared" si="713"/>
        <v/>
      </c>
      <c r="AW263" s="631" t="str">
        <f t="shared" si="713"/>
        <v/>
      </c>
      <c r="AX263" s="631" t="str">
        <f t="shared" si="713"/>
        <v/>
      </c>
      <c r="AY263" s="631" t="str">
        <f t="shared" si="713"/>
        <v/>
      </c>
      <c r="AZ263" s="631" t="str">
        <f t="shared" si="713"/>
        <v/>
      </c>
      <c r="BA263" s="631" t="str">
        <f t="shared" si="713"/>
        <v/>
      </c>
      <c r="BB263" s="631" t="str">
        <f t="shared" si="713"/>
        <v/>
      </c>
      <c r="BC263" s="653"/>
      <c r="BD263" s="631" t="str">
        <f t="shared" ref="BD263:BT263" si="714">IF(BD257="","",(BD257-BD259-BD262)*BD258/BD$46/365/$G$1)</f>
        <v/>
      </c>
      <c r="BE263" s="631" t="str">
        <f t="shared" si="714"/>
        <v/>
      </c>
      <c r="BF263" s="631" t="str">
        <f t="shared" si="714"/>
        <v/>
      </c>
      <c r="BG263" s="631" t="str">
        <f t="shared" si="714"/>
        <v/>
      </c>
      <c r="BH263" s="631" t="str">
        <f t="shared" si="714"/>
        <v/>
      </c>
      <c r="BI263" s="631" t="str">
        <f t="shared" si="714"/>
        <v/>
      </c>
      <c r="BJ263" s="631" t="str">
        <f t="shared" si="714"/>
        <v/>
      </c>
      <c r="BK263" s="631" t="str">
        <f t="shared" si="714"/>
        <v/>
      </c>
      <c r="BL263" s="631" t="str">
        <f t="shared" si="714"/>
        <v/>
      </c>
      <c r="BM263" s="631" t="str">
        <f t="shared" si="714"/>
        <v/>
      </c>
      <c r="BN263" s="631" t="str">
        <f t="shared" si="714"/>
        <v/>
      </c>
      <c r="BO263" s="631" t="str">
        <f t="shared" si="714"/>
        <v/>
      </c>
      <c r="BP263" s="631" t="str">
        <f t="shared" si="714"/>
        <v/>
      </c>
      <c r="BQ263" s="631" t="str">
        <f t="shared" si="714"/>
        <v/>
      </c>
      <c r="BR263" s="631" t="str">
        <f t="shared" si="714"/>
        <v/>
      </c>
      <c r="BS263" s="631" t="str">
        <f t="shared" si="714"/>
        <v/>
      </c>
      <c r="BT263" s="631" t="str">
        <f t="shared" si="714"/>
        <v/>
      </c>
      <c r="BU263" s="653"/>
      <c r="BV263" s="631" t="str">
        <f>IF(BV257="","",(BV257-BV259-BV262)*BV258/BV$46/365/$G$1)</f>
        <v/>
      </c>
      <c r="BW263" s="631" t="str">
        <f>IF(BW257="","",(BW257-BW259-BW262)*BW258/BW$46/365/$G$1)</f>
        <v/>
      </c>
      <c r="BX263" s="631" t="str">
        <f>IF(BX257="","",(BX257-BX259-BX262)*BX258/BX$46/365/$G$1)</f>
        <v/>
      </c>
      <c r="BY263" s="631" t="str">
        <f>IF(BY257="","",(BY257-BY259-BY262)*BY258/BY$46/365/$G$1)</f>
        <v/>
      </c>
      <c r="BZ263" s="596" t="str">
        <f t="shared" si="611"/>
        <v/>
      </c>
      <c r="CA263" s="621" t="str">
        <f t="shared" si="612"/>
        <v/>
      </c>
      <c r="CB263" s="621" t="str">
        <f t="shared" si="613"/>
        <v/>
      </c>
      <c r="CC263" s="693" t="str">
        <f t="shared" si="614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15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15"/>
        <v/>
      </c>
      <c r="CG263" s="1353" t="str">
        <f t="shared" si="715"/>
        <v/>
      </c>
      <c r="CH263" s="1353" t="str">
        <f t="shared" si="715"/>
        <v/>
      </c>
      <c r="CI263" s="1353" t="str">
        <f t="shared" si="715"/>
        <v/>
      </c>
      <c r="CJ263" s="1353" t="str">
        <f t="shared" si="715"/>
        <v/>
      </c>
      <c r="CK263" s="1354" t="str">
        <f t="shared" si="715"/>
        <v/>
      </c>
      <c r="CL263" s="1354" t="str">
        <f t="shared" si="715"/>
        <v/>
      </c>
      <c r="CM263" s="1354" t="str">
        <f t="shared" si="715"/>
        <v/>
      </c>
      <c r="CN263" s="1353" t="str">
        <f t="shared" si="715"/>
        <v/>
      </c>
      <c r="CO263" s="1353" t="str">
        <f t="shared" si="715"/>
        <v/>
      </c>
      <c r="CP263" s="1353" t="str">
        <f t="shared" si="715"/>
        <v/>
      </c>
      <c r="CQ263" s="1353" t="str">
        <f t="shared" si="715"/>
        <v/>
      </c>
      <c r="CR263" s="1353" t="str">
        <f t="shared" si="715"/>
        <v/>
      </c>
      <c r="CS263" s="1352" t="str">
        <f t="shared" si="715"/>
        <v/>
      </c>
      <c r="CT263" s="1355" t="str">
        <f t="shared" si="715"/>
        <v/>
      </c>
      <c r="CU263" s="535" t="str">
        <f t="shared" si="625"/>
        <v/>
      </c>
      <c r="CV263" s="536" t="str">
        <f t="shared" si="626"/>
        <v/>
      </c>
      <c r="CW263" s="537" t="str">
        <f t="shared" si="627"/>
        <v/>
      </c>
      <c r="CX263" s="537" t="str">
        <f t="shared" si="628"/>
        <v/>
      </c>
      <c r="CY263" s="537" t="str">
        <f t="shared" si="629"/>
        <v/>
      </c>
      <c r="CZ263" s="537" t="str">
        <f t="shared" si="630"/>
        <v/>
      </c>
      <c r="DA263" s="537" t="str">
        <f t="shared" si="631"/>
        <v/>
      </c>
      <c r="DB263" s="538" t="str">
        <f t="shared" si="632"/>
        <v/>
      </c>
      <c r="DC263" s="538" t="str">
        <f t="shared" si="633"/>
        <v/>
      </c>
      <c r="DD263" s="538" t="str">
        <f t="shared" si="634"/>
        <v/>
      </c>
      <c r="DE263" s="537" t="str">
        <f t="shared" si="635"/>
        <v/>
      </c>
      <c r="DF263" s="537" t="str">
        <f t="shared" si="636"/>
        <v/>
      </c>
      <c r="DG263" s="537" t="str">
        <f t="shared" si="637"/>
        <v/>
      </c>
      <c r="DH263" s="537" t="str">
        <f t="shared" si="638"/>
        <v/>
      </c>
      <c r="DI263" s="537" t="str">
        <f t="shared" si="639"/>
        <v/>
      </c>
      <c r="DJ263" s="536" t="str">
        <f t="shared" si="640"/>
        <v/>
      </c>
      <c r="DK263" s="535" t="str">
        <f t="shared" si="641"/>
        <v/>
      </c>
      <c r="DL263" s="654">
        <f t="shared" si="642"/>
        <v>0</v>
      </c>
      <c r="DM263" s="106">
        <f t="shared" si="643"/>
        <v>0</v>
      </c>
      <c r="DN263" s="106">
        <f t="shared" si="644"/>
        <v>0</v>
      </c>
      <c r="DO263" s="106">
        <f t="shared" si="645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11"/>
        <v>150</v>
      </c>
      <c r="CA264" s="596">
        <f t="shared" si="612"/>
        <v>125</v>
      </c>
      <c r="CB264" s="596">
        <f t="shared" si="613"/>
        <v>112.5</v>
      </c>
      <c r="CC264" s="690" t="str">
        <f t="shared" si="614"/>
        <v/>
      </c>
      <c r="CD264" s="1346" t="str">
        <f t="shared" ref="CD264:CD269" si="716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15"/>
        <v/>
      </c>
      <c r="CF264" s="1348" t="str">
        <f t="shared" si="715"/>
        <v/>
      </c>
      <c r="CG264" s="1348" t="str">
        <f t="shared" si="715"/>
        <v/>
      </c>
      <c r="CH264" s="1348" t="str">
        <f t="shared" si="715"/>
        <v/>
      </c>
      <c r="CI264" s="1348" t="str">
        <f t="shared" si="715"/>
        <v/>
      </c>
      <c r="CJ264" s="1348" t="str">
        <f t="shared" si="715"/>
        <v/>
      </c>
      <c r="CK264" s="1349" t="str">
        <f t="shared" si="715"/>
        <v/>
      </c>
      <c r="CL264" s="1349">
        <f t="shared" si="715"/>
        <v>50</v>
      </c>
      <c r="CM264" s="1349" t="str">
        <f t="shared" si="715"/>
        <v/>
      </c>
      <c r="CN264" s="1348" t="str">
        <f t="shared" si="715"/>
        <v/>
      </c>
      <c r="CO264" s="1348" t="str">
        <f t="shared" si="715"/>
        <v/>
      </c>
      <c r="CP264" s="1348" t="str">
        <f t="shared" si="715"/>
        <v/>
      </c>
      <c r="CQ264" s="1348" t="str">
        <f t="shared" si="715"/>
        <v/>
      </c>
      <c r="CR264" s="1348" t="str">
        <f t="shared" si="715"/>
        <v/>
      </c>
      <c r="CS264" s="1347" t="str">
        <f t="shared" si="715"/>
        <v/>
      </c>
      <c r="CT264" s="1350" t="str">
        <f t="shared" si="715"/>
        <v/>
      </c>
      <c r="CU264" s="547" t="str">
        <f t="shared" si="625"/>
        <v/>
      </c>
      <c r="CV264" s="548" t="str">
        <f t="shared" si="626"/>
        <v/>
      </c>
      <c r="CW264" s="549" t="str">
        <f t="shared" si="627"/>
        <v/>
      </c>
      <c r="CX264" s="549" t="str">
        <f t="shared" si="628"/>
        <v/>
      </c>
      <c r="CY264" s="549" t="str">
        <f t="shared" si="629"/>
        <v/>
      </c>
      <c r="CZ264" s="549" t="str">
        <f t="shared" si="630"/>
        <v/>
      </c>
      <c r="DA264" s="549" t="str">
        <f t="shared" si="631"/>
        <v/>
      </c>
      <c r="DB264" s="550" t="str">
        <f t="shared" si="632"/>
        <v/>
      </c>
      <c r="DC264" s="550">
        <f t="shared" si="633"/>
        <v>50</v>
      </c>
      <c r="DD264" s="550" t="str">
        <f t="shared" si="634"/>
        <v/>
      </c>
      <c r="DE264" s="549" t="str">
        <f t="shared" si="635"/>
        <v/>
      </c>
      <c r="DF264" s="549" t="str">
        <f t="shared" si="636"/>
        <v/>
      </c>
      <c r="DG264" s="549" t="str">
        <f t="shared" si="637"/>
        <v/>
      </c>
      <c r="DH264" s="549" t="str">
        <f t="shared" si="638"/>
        <v/>
      </c>
      <c r="DI264" s="549" t="str">
        <f t="shared" si="639"/>
        <v/>
      </c>
      <c r="DJ264" s="548" t="str">
        <f t="shared" si="640"/>
        <v/>
      </c>
      <c r="DK264" s="547" t="str">
        <f t="shared" si="641"/>
        <v/>
      </c>
      <c r="DL264" s="654">
        <f t="shared" si="642"/>
        <v>3</v>
      </c>
      <c r="DM264" s="106">
        <f t="shared" si="643"/>
        <v>4</v>
      </c>
      <c r="DN264" s="106">
        <f t="shared" si="644"/>
        <v>4</v>
      </c>
      <c r="DO264" s="106">
        <f t="shared" si="645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$H$1 &amp; " per kg"</f>
        <v>kcal per kg</v>
      </c>
      <c r="B265" s="704">
        <f t="shared" ref="B265:R265" si="717">3400*$K$1</f>
        <v>3400</v>
      </c>
      <c r="C265" s="704">
        <f t="shared" si="717"/>
        <v>3400</v>
      </c>
      <c r="D265" s="704">
        <f t="shared" si="717"/>
        <v>3400</v>
      </c>
      <c r="E265" s="704">
        <f t="shared" si="717"/>
        <v>3400</v>
      </c>
      <c r="F265" s="704">
        <f t="shared" si="717"/>
        <v>3400</v>
      </c>
      <c r="G265" s="704">
        <f t="shared" si="717"/>
        <v>3400</v>
      </c>
      <c r="H265" s="704">
        <f t="shared" si="717"/>
        <v>3400</v>
      </c>
      <c r="I265" s="704">
        <f t="shared" si="717"/>
        <v>3400</v>
      </c>
      <c r="J265" s="704">
        <f t="shared" si="717"/>
        <v>3400</v>
      </c>
      <c r="K265" s="704">
        <f t="shared" si="717"/>
        <v>3400</v>
      </c>
      <c r="L265" s="704">
        <f t="shared" si="717"/>
        <v>3400</v>
      </c>
      <c r="M265" s="704">
        <f t="shared" si="717"/>
        <v>3400</v>
      </c>
      <c r="N265" s="704">
        <f t="shared" si="717"/>
        <v>3400</v>
      </c>
      <c r="O265" s="704">
        <f t="shared" si="717"/>
        <v>3400</v>
      </c>
      <c r="P265" s="704">
        <f t="shared" si="717"/>
        <v>3400</v>
      </c>
      <c r="Q265" s="704">
        <f t="shared" si="717"/>
        <v>3400</v>
      </c>
      <c r="R265" s="704">
        <f t="shared" si="717"/>
        <v>3400</v>
      </c>
      <c r="S265" s="712"/>
      <c r="T265" s="704">
        <f t="shared" ref="T265:AJ265" si="718">3400*$K$1</f>
        <v>3400</v>
      </c>
      <c r="U265" s="704">
        <f t="shared" si="718"/>
        <v>3400</v>
      </c>
      <c r="V265" s="704">
        <f t="shared" si="718"/>
        <v>3400</v>
      </c>
      <c r="W265" s="704">
        <f t="shared" si="718"/>
        <v>3400</v>
      </c>
      <c r="X265" s="704">
        <f t="shared" si="718"/>
        <v>3400</v>
      </c>
      <c r="Y265" s="704">
        <f t="shared" si="718"/>
        <v>3400</v>
      </c>
      <c r="Z265" s="704">
        <f t="shared" si="718"/>
        <v>3400</v>
      </c>
      <c r="AA265" s="704">
        <f t="shared" si="718"/>
        <v>3400</v>
      </c>
      <c r="AB265" s="704">
        <f t="shared" si="718"/>
        <v>3400</v>
      </c>
      <c r="AC265" s="704">
        <f t="shared" si="718"/>
        <v>3400</v>
      </c>
      <c r="AD265" s="704">
        <f t="shared" si="718"/>
        <v>3400</v>
      </c>
      <c r="AE265" s="704">
        <f t="shared" si="718"/>
        <v>3400</v>
      </c>
      <c r="AF265" s="704">
        <f t="shared" si="718"/>
        <v>3400</v>
      </c>
      <c r="AG265" s="704">
        <f t="shared" si="718"/>
        <v>3400</v>
      </c>
      <c r="AH265" s="704">
        <f t="shared" si="718"/>
        <v>3400</v>
      </c>
      <c r="AI265" s="704">
        <f t="shared" si="718"/>
        <v>3400</v>
      </c>
      <c r="AJ265" s="704">
        <f t="shared" si="718"/>
        <v>3400</v>
      </c>
      <c r="AK265" s="712"/>
      <c r="AL265" s="704">
        <f t="shared" ref="AL265:BB265" si="719">3400*$K$1</f>
        <v>3400</v>
      </c>
      <c r="AM265" s="704">
        <f t="shared" si="719"/>
        <v>3400</v>
      </c>
      <c r="AN265" s="704">
        <f t="shared" si="719"/>
        <v>3400</v>
      </c>
      <c r="AO265" s="704">
        <f t="shared" si="719"/>
        <v>3400</v>
      </c>
      <c r="AP265" s="704">
        <f t="shared" si="719"/>
        <v>3400</v>
      </c>
      <c r="AQ265" s="704">
        <f t="shared" si="719"/>
        <v>3400</v>
      </c>
      <c r="AR265" s="704">
        <f t="shared" si="719"/>
        <v>3400</v>
      </c>
      <c r="AS265" s="704">
        <f t="shared" si="719"/>
        <v>3400</v>
      </c>
      <c r="AT265" s="704">
        <f t="shared" si="719"/>
        <v>3400</v>
      </c>
      <c r="AU265" s="704">
        <f t="shared" si="719"/>
        <v>3400</v>
      </c>
      <c r="AV265" s="704">
        <f t="shared" si="719"/>
        <v>3400</v>
      </c>
      <c r="AW265" s="704">
        <f t="shared" si="719"/>
        <v>3400</v>
      </c>
      <c r="AX265" s="704">
        <f t="shared" si="719"/>
        <v>3400</v>
      </c>
      <c r="AY265" s="704">
        <f t="shared" si="719"/>
        <v>3400</v>
      </c>
      <c r="AZ265" s="704">
        <f t="shared" si="719"/>
        <v>3400</v>
      </c>
      <c r="BA265" s="704">
        <f t="shared" si="719"/>
        <v>3400</v>
      </c>
      <c r="BB265" s="704">
        <f t="shared" si="719"/>
        <v>3400</v>
      </c>
      <c r="BC265" s="712"/>
      <c r="BD265" s="704">
        <f t="shared" ref="BD265:BT265" si="720">3400*$K$1</f>
        <v>3400</v>
      </c>
      <c r="BE265" s="704">
        <f t="shared" si="720"/>
        <v>3400</v>
      </c>
      <c r="BF265" s="704">
        <f t="shared" si="720"/>
        <v>3400</v>
      </c>
      <c r="BG265" s="704">
        <f t="shared" si="720"/>
        <v>3400</v>
      </c>
      <c r="BH265" s="704">
        <f t="shared" si="720"/>
        <v>3400</v>
      </c>
      <c r="BI265" s="704">
        <f t="shared" si="720"/>
        <v>3400</v>
      </c>
      <c r="BJ265" s="704">
        <f t="shared" si="720"/>
        <v>3400</v>
      </c>
      <c r="BK265" s="704">
        <f t="shared" si="720"/>
        <v>3400</v>
      </c>
      <c r="BL265" s="704">
        <f t="shared" si="720"/>
        <v>3400</v>
      </c>
      <c r="BM265" s="704">
        <f t="shared" si="720"/>
        <v>3400</v>
      </c>
      <c r="BN265" s="704">
        <f t="shared" si="720"/>
        <v>3400</v>
      </c>
      <c r="BO265" s="704">
        <f t="shared" si="720"/>
        <v>3400</v>
      </c>
      <c r="BP265" s="704">
        <f t="shared" si="720"/>
        <v>3400</v>
      </c>
      <c r="BQ265" s="704">
        <f t="shared" si="720"/>
        <v>3400</v>
      </c>
      <c r="BR265" s="704">
        <f t="shared" si="720"/>
        <v>3400</v>
      </c>
      <c r="BS265" s="704">
        <f t="shared" si="720"/>
        <v>3400</v>
      </c>
      <c r="BT265" s="704">
        <f t="shared" si="720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11"/>
        <v>3400</v>
      </c>
      <c r="CA265" s="596">
        <f t="shared" si="612"/>
        <v>3400</v>
      </c>
      <c r="CB265" s="596">
        <f t="shared" si="613"/>
        <v>3400</v>
      </c>
      <c r="CC265" s="690">
        <f t="shared" si="614"/>
        <v>3400</v>
      </c>
      <c r="CD265" s="1346">
        <f t="shared" si="716"/>
        <v>3400</v>
      </c>
      <c r="CE265" s="1347">
        <f t="shared" si="715"/>
        <v>3400</v>
      </c>
      <c r="CF265" s="1348">
        <f t="shared" si="715"/>
        <v>3400</v>
      </c>
      <c r="CG265" s="1348">
        <f t="shared" si="715"/>
        <v>3400</v>
      </c>
      <c r="CH265" s="1348">
        <f t="shared" si="715"/>
        <v>3400</v>
      </c>
      <c r="CI265" s="1348">
        <f t="shared" si="715"/>
        <v>3400</v>
      </c>
      <c r="CJ265" s="1348">
        <f t="shared" si="715"/>
        <v>3400</v>
      </c>
      <c r="CK265" s="1349">
        <f t="shared" si="715"/>
        <v>3400</v>
      </c>
      <c r="CL265" s="1349">
        <f t="shared" si="715"/>
        <v>3400</v>
      </c>
      <c r="CM265" s="1349">
        <f t="shared" si="715"/>
        <v>3400</v>
      </c>
      <c r="CN265" s="1348">
        <f t="shared" si="715"/>
        <v>3400</v>
      </c>
      <c r="CO265" s="1348">
        <f t="shared" si="715"/>
        <v>3400</v>
      </c>
      <c r="CP265" s="1348">
        <f t="shared" si="715"/>
        <v>3400</v>
      </c>
      <c r="CQ265" s="1348">
        <f t="shared" si="715"/>
        <v>3400</v>
      </c>
      <c r="CR265" s="1348">
        <f t="shared" si="715"/>
        <v>3400</v>
      </c>
      <c r="CS265" s="1347">
        <f t="shared" si="715"/>
        <v>3400</v>
      </c>
      <c r="CT265" s="1350">
        <f t="shared" si="715"/>
        <v>3400</v>
      </c>
      <c r="CU265" s="547">
        <f t="shared" si="625"/>
        <v>3400</v>
      </c>
      <c r="CV265" s="548">
        <f t="shared" si="626"/>
        <v>3400</v>
      </c>
      <c r="CW265" s="549">
        <f t="shared" si="627"/>
        <v>3400</v>
      </c>
      <c r="CX265" s="549">
        <f t="shared" si="628"/>
        <v>3400</v>
      </c>
      <c r="CY265" s="549">
        <f t="shared" si="629"/>
        <v>3400</v>
      </c>
      <c r="CZ265" s="549">
        <f t="shared" si="630"/>
        <v>3400</v>
      </c>
      <c r="DA265" s="549">
        <f t="shared" si="631"/>
        <v>3400</v>
      </c>
      <c r="DB265" s="550">
        <f t="shared" si="632"/>
        <v>3400</v>
      </c>
      <c r="DC265" s="550">
        <f t="shared" si="633"/>
        <v>3400</v>
      </c>
      <c r="DD265" s="550">
        <f t="shared" si="634"/>
        <v>3400</v>
      </c>
      <c r="DE265" s="549">
        <f t="shared" si="635"/>
        <v>3400</v>
      </c>
      <c r="DF265" s="549">
        <f t="shared" si="636"/>
        <v>3400</v>
      </c>
      <c r="DG265" s="549">
        <f t="shared" si="637"/>
        <v>3400</v>
      </c>
      <c r="DH265" s="549">
        <f t="shared" si="638"/>
        <v>3400</v>
      </c>
      <c r="DI265" s="549">
        <f t="shared" si="639"/>
        <v>3400</v>
      </c>
      <c r="DJ265" s="548">
        <f t="shared" si="640"/>
        <v>3400</v>
      </c>
      <c r="DK265" s="547">
        <f t="shared" si="641"/>
        <v>3400</v>
      </c>
      <c r="DL265" s="654">
        <f t="shared" si="642"/>
        <v>17</v>
      </c>
      <c r="DM265" s="106">
        <f t="shared" si="643"/>
        <v>17</v>
      </c>
      <c r="DN265" s="106">
        <f t="shared" si="644"/>
        <v>17</v>
      </c>
      <c r="DO265" s="106">
        <f t="shared" si="645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11"/>
        <v/>
      </c>
      <c r="CA266" s="596" t="str">
        <f t="shared" si="612"/>
        <v/>
      </c>
      <c r="CB266" s="596" t="str">
        <f t="shared" si="613"/>
        <v/>
      </c>
      <c r="CC266" s="690" t="str">
        <f t="shared" si="614"/>
        <v/>
      </c>
      <c r="CD266" s="1346" t="str">
        <f t="shared" si="716"/>
        <v/>
      </c>
      <c r="CE266" s="1347" t="str">
        <f t="shared" si="715"/>
        <v/>
      </c>
      <c r="CF266" s="1348" t="str">
        <f t="shared" si="715"/>
        <v/>
      </c>
      <c r="CG266" s="1348" t="str">
        <f t="shared" si="715"/>
        <v/>
      </c>
      <c r="CH266" s="1348" t="str">
        <f t="shared" si="715"/>
        <v/>
      </c>
      <c r="CI266" s="1348" t="str">
        <f t="shared" si="715"/>
        <v/>
      </c>
      <c r="CJ266" s="1348" t="str">
        <f t="shared" si="715"/>
        <v/>
      </c>
      <c r="CK266" s="1349" t="str">
        <f t="shared" si="715"/>
        <v/>
      </c>
      <c r="CL266" s="1349" t="str">
        <f t="shared" si="715"/>
        <v/>
      </c>
      <c r="CM266" s="1349" t="str">
        <f t="shared" si="715"/>
        <v/>
      </c>
      <c r="CN266" s="1348" t="str">
        <f t="shared" si="715"/>
        <v/>
      </c>
      <c r="CO266" s="1348" t="str">
        <f t="shared" si="715"/>
        <v/>
      </c>
      <c r="CP266" s="1348" t="str">
        <f t="shared" si="715"/>
        <v/>
      </c>
      <c r="CQ266" s="1348" t="str">
        <f t="shared" si="715"/>
        <v/>
      </c>
      <c r="CR266" s="1348" t="str">
        <f t="shared" si="715"/>
        <v/>
      </c>
      <c r="CS266" s="1347" t="str">
        <f t="shared" si="715"/>
        <v/>
      </c>
      <c r="CT266" s="1350" t="str">
        <f t="shared" si="715"/>
        <v/>
      </c>
      <c r="CU266" s="547" t="str">
        <f t="shared" si="625"/>
        <v/>
      </c>
      <c r="CV266" s="548" t="str">
        <f t="shared" si="626"/>
        <v/>
      </c>
      <c r="CW266" s="549" t="str">
        <f t="shared" si="627"/>
        <v/>
      </c>
      <c r="CX266" s="549" t="str">
        <f t="shared" si="628"/>
        <v/>
      </c>
      <c r="CY266" s="549" t="str">
        <f t="shared" si="629"/>
        <v/>
      </c>
      <c r="CZ266" s="549" t="str">
        <f t="shared" si="630"/>
        <v/>
      </c>
      <c r="DA266" s="549" t="str">
        <f t="shared" si="631"/>
        <v/>
      </c>
      <c r="DB266" s="550" t="str">
        <f t="shared" si="632"/>
        <v/>
      </c>
      <c r="DC266" s="550" t="str">
        <f t="shared" si="633"/>
        <v/>
      </c>
      <c r="DD266" s="550" t="str">
        <f t="shared" si="634"/>
        <v/>
      </c>
      <c r="DE266" s="549" t="str">
        <f t="shared" si="635"/>
        <v/>
      </c>
      <c r="DF266" s="549" t="str">
        <f t="shared" si="636"/>
        <v/>
      </c>
      <c r="DG266" s="549" t="str">
        <f t="shared" si="637"/>
        <v/>
      </c>
      <c r="DH266" s="549" t="str">
        <f t="shared" si="638"/>
        <v/>
      </c>
      <c r="DI266" s="549" t="str">
        <f t="shared" si="639"/>
        <v/>
      </c>
      <c r="DJ266" s="548" t="str">
        <f t="shared" si="640"/>
        <v/>
      </c>
      <c r="DK266" s="547" t="str">
        <f t="shared" si="641"/>
        <v/>
      </c>
      <c r="DL266" s="654">
        <f t="shared" si="642"/>
        <v>0</v>
      </c>
      <c r="DM266" s="106">
        <f t="shared" si="643"/>
        <v>0</v>
      </c>
      <c r="DN266" s="106">
        <f t="shared" si="644"/>
        <v>1</v>
      </c>
      <c r="DO266" s="106">
        <f t="shared" si="645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11"/>
        <v/>
      </c>
      <c r="CA267" s="596" t="str">
        <f t="shared" si="612"/>
        <v/>
      </c>
      <c r="CB267" s="596" t="str">
        <f t="shared" si="613"/>
        <v/>
      </c>
      <c r="CC267" s="690" t="str">
        <f t="shared" si="614"/>
        <v/>
      </c>
      <c r="CD267" s="1346" t="str">
        <f t="shared" si="716"/>
        <v/>
      </c>
      <c r="CE267" s="1347" t="str">
        <f t="shared" si="715"/>
        <v/>
      </c>
      <c r="CF267" s="1348" t="str">
        <f t="shared" si="715"/>
        <v/>
      </c>
      <c r="CG267" s="1348" t="str">
        <f t="shared" si="715"/>
        <v/>
      </c>
      <c r="CH267" s="1348" t="str">
        <f t="shared" si="715"/>
        <v/>
      </c>
      <c r="CI267" s="1348" t="str">
        <f t="shared" si="715"/>
        <v/>
      </c>
      <c r="CJ267" s="1348" t="str">
        <f t="shared" si="715"/>
        <v/>
      </c>
      <c r="CK267" s="1349" t="str">
        <f t="shared" si="715"/>
        <v/>
      </c>
      <c r="CL267" s="1349" t="str">
        <f t="shared" si="715"/>
        <v/>
      </c>
      <c r="CM267" s="1349" t="str">
        <f t="shared" si="715"/>
        <v/>
      </c>
      <c r="CN267" s="1348" t="str">
        <f t="shared" si="715"/>
        <v/>
      </c>
      <c r="CO267" s="1348" t="str">
        <f t="shared" si="715"/>
        <v/>
      </c>
      <c r="CP267" s="1348" t="str">
        <f t="shared" si="715"/>
        <v/>
      </c>
      <c r="CQ267" s="1348" t="str">
        <f t="shared" si="715"/>
        <v/>
      </c>
      <c r="CR267" s="1348" t="str">
        <f t="shared" si="715"/>
        <v/>
      </c>
      <c r="CS267" s="1347" t="str">
        <f t="shared" si="715"/>
        <v/>
      </c>
      <c r="CT267" s="1350" t="str">
        <f t="shared" si="715"/>
        <v/>
      </c>
      <c r="CU267" s="547" t="str">
        <f t="shared" si="625"/>
        <v/>
      </c>
      <c r="CV267" s="548" t="str">
        <f t="shared" si="626"/>
        <v/>
      </c>
      <c r="CW267" s="549" t="str">
        <f t="shared" si="627"/>
        <v/>
      </c>
      <c r="CX267" s="549" t="str">
        <f t="shared" si="628"/>
        <v/>
      </c>
      <c r="CY267" s="549" t="str">
        <f t="shared" si="629"/>
        <v/>
      </c>
      <c r="CZ267" s="549" t="str">
        <f t="shared" si="630"/>
        <v/>
      </c>
      <c r="DA267" s="549" t="str">
        <f t="shared" si="631"/>
        <v/>
      </c>
      <c r="DB267" s="550" t="str">
        <f t="shared" si="632"/>
        <v/>
      </c>
      <c r="DC267" s="550" t="str">
        <f t="shared" si="633"/>
        <v/>
      </c>
      <c r="DD267" s="550" t="str">
        <f t="shared" si="634"/>
        <v/>
      </c>
      <c r="DE267" s="549" t="str">
        <f t="shared" si="635"/>
        <v/>
      </c>
      <c r="DF267" s="549" t="str">
        <f t="shared" si="636"/>
        <v/>
      </c>
      <c r="DG267" s="549" t="str">
        <f t="shared" si="637"/>
        <v/>
      </c>
      <c r="DH267" s="549" t="str">
        <f t="shared" si="638"/>
        <v/>
      </c>
      <c r="DI267" s="549" t="str">
        <f t="shared" si="639"/>
        <v/>
      </c>
      <c r="DJ267" s="548" t="str">
        <f t="shared" si="640"/>
        <v/>
      </c>
      <c r="DK267" s="547" t="str">
        <f t="shared" si="641"/>
        <v/>
      </c>
      <c r="DL267" s="654">
        <f t="shared" si="642"/>
        <v>0</v>
      </c>
      <c r="DM267" s="106">
        <f t="shared" si="643"/>
        <v>0</v>
      </c>
      <c r="DN267" s="106">
        <f t="shared" si="644"/>
        <v>1</v>
      </c>
      <c r="DO267" s="106">
        <f t="shared" si="645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721">IF(B266="","",B266*B267)</f>
        <v/>
      </c>
      <c r="C268" s="628" t="str">
        <f t="shared" si="721"/>
        <v/>
      </c>
      <c r="D268" s="628" t="str">
        <f t="shared" si="721"/>
        <v/>
      </c>
      <c r="E268" s="628" t="str">
        <f t="shared" si="721"/>
        <v/>
      </c>
      <c r="F268" s="628" t="str">
        <f t="shared" si="721"/>
        <v/>
      </c>
      <c r="G268" s="628" t="str">
        <f t="shared" si="721"/>
        <v/>
      </c>
      <c r="H268" s="628" t="str">
        <f t="shared" si="721"/>
        <v/>
      </c>
      <c r="I268" s="628" t="str">
        <f t="shared" si="721"/>
        <v/>
      </c>
      <c r="J268" s="628" t="str">
        <f t="shared" si="721"/>
        <v/>
      </c>
      <c r="K268" s="628" t="str">
        <f t="shared" si="721"/>
        <v/>
      </c>
      <c r="L268" s="628" t="str">
        <f t="shared" si="721"/>
        <v/>
      </c>
      <c r="M268" s="628" t="str">
        <f t="shared" si="721"/>
        <v/>
      </c>
      <c r="N268" s="628" t="str">
        <f t="shared" si="721"/>
        <v/>
      </c>
      <c r="O268" s="628" t="str">
        <f t="shared" si="721"/>
        <v/>
      </c>
      <c r="P268" s="628" t="str">
        <f t="shared" si="721"/>
        <v/>
      </c>
      <c r="Q268" s="628" t="str">
        <f t="shared" si="721"/>
        <v/>
      </c>
      <c r="R268" s="628" t="str">
        <f t="shared" si="721"/>
        <v/>
      </c>
      <c r="S268" s="663"/>
      <c r="T268" s="628" t="str">
        <f t="shared" ref="T268:AJ268" si="722">IF(T266="","",T266*T267)</f>
        <v/>
      </c>
      <c r="U268" s="628" t="str">
        <f t="shared" si="722"/>
        <v/>
      </c>
      <c r="V268" s="628" t="str">
        <f t="shared" si="722"/>
        <v/>
      </c>
      <c r="W268" s="628" t="str">
        <f t="shared" si="722"/>
        <v/>
      </c>
      <c r="X268" s="628" t="str">
        <f t="shared" si="722"/>
        <v/>
      </c>
      <c r="Y268" s="628" t="str">
        <f t="shared" si="722"/>
        <v/>
      </c>
      <c r="Z268" s="628" t="str">
        <f t="shared" si="722"/>
        <v/>
      </c>
      <c r="AA268" s="628" t="str">
        <f t="shared" si="722"/>
        <v/>
      </c>
      <c r="AB268" s="628" t="str">
        <f t="shared" si="722"/>
        <v/>
      </c>
      <c r="AC268" s="628" t="str">
        <f t="shared" si="722"/>
        <v/>
      </c>
      <c r="AD268" s="628" t="str">
        <f t="shared" si="722"/>
        <v/>
      </c>
      <c r="AE268" s="628" t="str">
        <f t="shared" si="722"/>
        <v/>
      </c>
      <c r="AF268" s="628" t="str">
        <f t="shared" si="722"/>
        <v/>
      </c>
      <c r="AG268" s="628" t="str">
        <f t="shared" si="722"/>
        <v/>
      </c>
      <c r="AH268" s="628" t="str">
        <f t="shared" si="722"/>
        <v/>
      </c>
      <c r="AI268" s="628" t="str">
        <f t="shared" si="722"/>
        <v/>
      </c>
      <c r="AJ268" s="628" t="str">
        <f t="shared" si="722"/>
        <v/>
      </c>
      <c r="AK268" s="663"/>
      <c r="AL268" s="628" t="str">
        <f t="shared" ref="AL268:BB268" si="723">IF(AL266="","",AL266*AL267)</f>
        <v/>
      </c>
      <c r="AM268" s="628">
        <f t="shared" si="723"/>
        <v>20</v>
      </c>
      <c r="AN268" s="628" t="str">
        <f t="shared" si="723"/>
        <v/>
      </c>
      <c r="AO268" s="628" t="str">
        <f t="shared" si="723"/>
        <v/>
      </c>
      <c r="AP268" s="628" t="str">
        <f t="shared" si="723"/>
        <v/>
      </c>
      <c r="AQ268" s="628" t="str">
        <f t="shared" si="723"/>
        <v/>
      </c>
      <c r="AR268" s="628" t="str">
        <f t="shared" si="723"/>
        <v/>
      </c>
      <c r="AS268" s="628" t="str">
        <f t="shared" si="723"/>
        <v/>
      </c>
      <c r="AT268" s="628" t="str">
        <f t="shared" si="723"/>
        <v/>
      </c>
      <c r="AU268" s="628" t="str">
        <f t="shared" si="723"/>
        <v/>
      </c>
      <c r="AV268" s="628" t="str">
        <f t="shared" si="723"/>
        <v/>
      </c>
      <c r="AW268" s="628" t="str">
        <f t="shared" si="723"/>
        <v/>
      </c>
      <c r="AX268" s="628" t="str">
        <f t="shared" si="723"/>
        <v/>
      </c>
      <c r="AY268" s="628" t="str">
        <f t="shared" si="723"/>
        <v/>
      </c>
      <c r="AZ268" s="628" t="str">
        <f t="shared" si="723"/>
        <v/>
      </c>
      <c r="BA268" s="628" t="str">
        <f t="shared" si="723"/>
        <v/>
      </c>
      <c r="BB268" s="628" t="str">
        <f t="shared" si="723"/>
        <v/>
      </c>
      <c r="BC268" s="663"/>
      <c r="BD268" s="628" t="str">
        <f t="shared" ref="BD268:BT268" si="724">IF(BD266="","",BD266*BD267)</f>
        <v/>
      </c>
      <c r="BE268" s="628" t="str">
        <f t="shared" si="724"/>
        <v/>
      </c>
      <c r="BF268" s="628" t="str">
        <f t="shared" si="724"/>
        <v/>
      </c>
      <c r="BG268" s="628" t="str">
        <f t="shared" si="724"/>
        <v/>
      </c>
      <c r="BH268" s="628" t="str">
        <f t="shared" si="724"/>
        <v/>
      </c>
      <c r="BI268" s="628" t="str">
        <f t="shared" si="724"/>
        <v/>
      </c>
      <c r="BJ268" s="628" t="str">
        <f t="shared" si="724"/>
        <v/>
      </c>
      <c r="BK268" s="628" t="str">
        <f t="shared" si="724"/>
        <v/>
      </c>
      <c r="BL268" s="628" t="str">
        <f t="shared" si="724"/>
        <v/>
      </c>
      <c r="BM268" s="628" t="str">
        <f t="shared" si="724"/>
        <v/>
      </c>
      <c r="BN268" s="628" t="str">
        <f t="shared" si="724"/>
        <v/>
      </c>
      <c r="BO268" s="628" t="str">
        <f t="shared" si="724"/>
        <v/>
      </c>
      <c r="BP268" s="628" t="str">
        <f t="shared" si="724"/>
        <v/>
      </c>
      <c r="BQ268" s="628" t="str">
        <f t="shared" si="724"/>
        <v/>
      </c>
      <c r="BR268" s="628" t="str">
        <f t="shared" si="724"/>
        <v/>
      </c>
      <c r="BS268" s="628" t="str">
        <f t="shared" si="724"/>
        <v/>
      </c>
      <c r="BT268" s="628" t="str">
        <f t="shared" si="724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11"/>
        <v/>
      </c>
      <c r="CA268" s="596" t="str">
        <f t="shared" si="612"/>
        <v/>
      </c>
      <c r="CB268" s="596" t="str">
        <f t="shared" si="613"/>
        <v/>
      </c>
      <c r="CC268" s="690" t="str">
        <f t="shared" si="614"/>
        <v/>
      </c>
      <c r="CD268" s="1346" t="str">
        <f t="shared" si="716"/>
        <v/>
      </c>
      <c r="CE268" s="1347" t="str">
        <f t="shared" si="715"/>
        <v/>
      </c>
      <c r="CF268" s="1348" t="str">
        <f t="shared" si="715"/>
        <v/>
      </c>
      <c r="CG268" s="1348" t="str">
        <f t="shared" si="715"/>
        <v/>
      </c>
      <c r="CH268" s="1348" t="str">
        <f t="shared" si="715"/>
        <v/>
      </c>
      <c r="CI268" s="1348" t="str">
        <f t="shared" si="715"/>
        <v/>
      </c>
      <c r="CJ268" s="1348" t="str">
        <f t="shared" si="715"/>
        <v/>
      </c>
      <c r="CK268" s="1349" t="str">
        <f t="shared" si="715"/>
        <v/>
      </c>
      <c r="CL268" s="1349" t="str">
        <f t="shared" si="715"/>
        <v/>
      </c>
      <c r="CM268" s="1349" t="str">
        <f t="shared" si="715"/>
        <v/>
      </c>
      <c r="CN268" s="1348" t="str">
        <f t="shared" si="715"/>
        <v/>
      </c>
      <c r="CO268" s="1348" t="str">
        <f t="shared" si="715"/>
        <v/>
      </c>
      <c r="CP268" s="1348" t="str">
        <f t="shared" si="715"/>
        <v/>
      </c>
      <c r="CQ268" s="1348" t="str">
        <f t="shared" si="715"/>
        <v/>
      </c>
      <c r="CR268" s="1348" t="str">
        <f t="shared" si="715"/>
        <v/>
      </c>
      <c r="CS268" s="1347" t="str">
        <f t="shared" si="715"/>
        <v/>
      </c>
      <c r="CT268" s="1350" t="str">
        <f t="shared" si="715"/>
        <v/>
      </c>
      <c r="CU268" s="547" t="str">
        <f t="shared" si="625"/>
        <v/>
      </c>
      <c r="CV268" s="548" t="str">
        <f t="shared" si="626"/>
        <v/>
      </c>
      <c r="CW268" s="549" t="str">
        <f t="shared" si="627"/>
        <v/>
      </c>
      <c r="CX268" s="549" t="str">
        <f t="shared" si="628"/>
        <v/>
      </c>
      <c r="CY268" s="549" t="str">
        <f t="shared" si="629"/>
        <v/>
      </c>
      <c r="CZ268" s="549" t="str">
        <f t="shared" si="630"/>
        <v/>
      </c>
      <c r="DA268" s="549" t="str">
        <f t="shared" si="631"/>
        <v/>
      </c>
      <c r="DB268" s="550" t="str">
        <f t="shared" si="632"/>
        <v/>
      </c>
      <c r="DC268" s="550" t="str">
        <f t="shared" si="633"/>
        <v/>
      </c>
      <c r="DD268" s="550" t="str">
        <f t="shared" si="634"/>
        <v/>
      </c>
      <c r="DE268" s="549" t="str">
        <f t="shared" si="635"/>
        <v/>
      </c>
      <c r="DF268" s="549" t="str">
        <f t="shared" si="636"/>
        <v/>
      </c>
      <c r="DG268" s="549" t="str">
        <f t="shared" si="637"/>
        <v/>
      </c>
      <c r="DH268" s="549" t="str">
        <f t="shared" si="638"/>
        <v/>
      </c>
      <c r="DI268" s="549" t="str">
        <f t="shared" si="639"/>
        <v/>
      </c>
      <c r="DJ268" s="548" t="str">
        <f t="shared" si="640"/>
        <v/>
      </c>
      <c r="DK268" s="547" t="str">
        <f t="shared" si="641"/>
        <v/>
      </c>
      <c r="DL268" s="654">
        <f t="shared" si="642"/>
        <v>0</v>
      </c>
      <c r="DM268" s="106">
        <f t="shared" si="643"/>
        <v>0</v>
      </c>
      <c r="DN268" s="106">
        <f t="shared" si="644"/>
        <v>1</v>
      </c>
      <c r="DO268" s="106">
        <f t="shared" si="645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11"/>
        <v/>
      </c>
      <c r="CA269" s="596" t="str">
        <f t="shared" si="612"/>
        <v/>
      </c>
      <c r="CB269" s="596" t="str">
        <f t="shared" si="613"/>
        <v/>
      </c>
      <c r="CC269" s="690" t="str">
        <f t="shared" si="614"/>
        <v/>
      </c>
      <c r="CD269" s="1346" t="str">
        <f t="shared" si="716"/>
        <v/>
      </c>
      <c r="CE269" s="1347" t="str">
        <f t="shared" si="715"/>
        <v/>
      </c>
      <c r="CF269" s="1348" t="str">
        <f t="shared" si="715"/>
        <v/>
      </c>
      <c r="CG269" s="1348" t="str">
        <f t="shared" si="715"/>
        <v/>
      </c>
      <c r="CH269" s="1348" t="str">
        <f t="shared" si="715"/>
        <v/>
      </c>
      <c r="CI269" s="1348" t="str">
        <f t="shared" si="715"/>
        <v/>
      </c>
      <c r="CJ269" s="1348" t="str">
        <f t="shared" si="715"/>
        <v/>
      </c>
      <c r="CK269" s="1349" t="str">
        <f t="shared" si="715"/>
        <v/>
      </c>
      <c r="CL269" s="1349" t="str">
        <f t="shared" si="715"/>
        <v/>
      </c>
      <c r="CM269" s="1349" t="str">
        <f t="shared" si="715"/>
        <v/>
      </c>
      <c r="CN269" s="1348" t="str">
        <f t="shared" si="715"/>
        <v/>
      </c>
      <c r="CO269" s="1348" t="str">
        <f t="shared" si="715"/>
        <v/>
      </c>
      <c r="CP269" s="1348" t="str">
        <f t="shared" si="715"/>
        <v/>
      </c>
      <c r="CQ269" s="1348" t="str">
        <f t="shared" si="715"/>
        <v/>
      </c>
      <c r="CR269" s="1348" t="str">
        <f t="shared" si="715"/>
        <v/>
      </c>
      <c r="CS269" s="1347" t="str">
        <f t="shared" si="715"/>
        <v/>
      </c>
      <c r="CT269" s="1350" t="str">
        <f t="shared" si="715"/>
        <v/>
      </c>
      <c r="CU269" s="547" t="str">
        <f t="shared" si="625"/>
        <v/>
      </c>
      <c r="CV269" s="548" t="str">
        <f t="shared" si="626"/>
        <v/>
      </c>
      <c r="CW269" s="549" t="str">
        <f t="shared" si="627"/>
        <v/>
      </c>
      <c r="CX269" s="549" t="str">
        <f t="shared" si="628"/>
        <v/>
      </c>
      <c r="CY269" s="549" t="str">
        <f t="shared" si="629"/>
        <v/>
      </c>
      <c r="CZ269" s="549" t="str">
        <f t="shared" si="630"/>
        <v/>
      </c>
      <c r="DA269" s="549" t="str">
        <f t="shared" si="631"/>
        <v/>
      </c>
      <c r="DB269" s="550" t="str">
        <f t="shared" si="632"/>
        <v/>
      </c>
      <c r="DC269" s="550" t="str">
        <f t="shared" si="633"/>
        <v/>
      </c>
      <c r="DD269" s="550" t="str">
        <f t="shared" si="634"/>
        <v/>
      </c>
      <c r="DE269" s="549" t="str">
        <f t="shared" si="635"/>
        <v/>
      </c>
      <c r="DF269" s="549" t="str">
        <f t="shared" si="636"/>
        <v/>
      </c>
      <c r="DG269" s="549" t="str">
        <f t="shared" si="637"/>
        <v/>
      </c>
      <c r="DH269" s="549" t="str">
        <f t="shared" si="638"/>
        <v/>
      </c>
      <c r="DI269" s="549" t="str">
        <f t="shared" si="639"/>
        <v/>
      </c>
      <c r="DJ269" s="548" t="str">
        <f t="shared" si="640"/>
        <v/>
      </c>
      <c r="DK269" s="547" t="str">
        <f t="shared" si="641"/>
        <v/>
      </c>
      <c r="DL269" s="654">
        <f t="shared" si="642"/>
        <v>0</v>
      </c>
      <c r="DM269" s="106">
        <f t="shared" si="643"/>
        <v>1</v>
      </c>
      <c r="DN269" s="106">
        <f t="shared" si="644"/>
        <v>0</v>
      </c>
      <c r="DO269" s="106">
        <f t="shared" si="645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$H$1 &amp; " (%)"</f>
        <v>kcal (%)</v>
      </c>
      <c r="B270" s="631">
        <f t="shared" ref="B270:R270" si="725">IF(B264="","",(B264-B266-B269)*B265/B$46/365/$G$1)</f>
        <v>0.11089367253750816</v>
      </c>
      <c r="C270" s="631" t="str">
        <f t="shared" si="725"/>
        <v/>
      </c>
      <c r="D270" s="631" t="str">
        <f t="shared" si="725"/>
        <v/>
      </c>
      <c r="E270" s="631">
        <f t="shared" si="725"/>
        <v>0.25135899108501847</v>
      </c>
      <c r="F270" s="631" t="str">
        <f t="shared" si="725"/>
        <v/>
      </c>
      <c r="G270" s="631" t="str">
        <f t="shared" si="725"/>
        <v/>
      </c>
      <c r="H270" s="631" t="str">
        <f t="shared" si="725"/>
        <v/>
      </c>
      <c r="I270" s="631" t="str">
        <f t="shared" si="725"/>
        <v/>
      </c>
      <c r="J270" s="631">
        <f t="shared" si="725"/>
        <v>3.8020687727145647E-2</v>
      </c>
      <c r="K270" s="631" t="str">
        <f t="shared" si="725"/>
        <v/>
      </c>
      <c r="L270" s="631" t="str">
        <f t="shared" si="725"/>
        <v/>
      </c>
      <c r="M270" s="631" t="str">
        <f t="shared" si="725"/>
        <v/>
      </c>
      <c r="N270" s="631" t="str">
        <f t="shared" si="725"/>
        <v/>
      </c>
      <c r="O270" s="631" t="str">
        <f t="shared" si="725"/>
        <v/>
      </c>
      <c r="P270" s="631" t="str">
        <f t="shared" si="725"/>
        <v/>
      </c>
      <c r="Q270" s="631" t="str">
        <f t="shared" si="725"/>
        <v/>
      </c>
      <c r="R270" s="631" t="str">
        <f t="shared" si="725"/>
        <v/>
      </c>
      <c r="S270" s="653"/>
      <c r="T270" s="631">
        <f t="shared" ref="T270:AJ270" si="726">IF(T264="","",(T264-T266-T269)*T265/T$46/365/$G$1)</f>
        <v>0.11089367253750816</v>
      </c>
      <c r="U270" s="631">
        <f t="shared" si="726"/>
        <v>0</v>
      </c>
      <c r="V270" s="631">
        <f t="shared" si="726"/>
        <v>5.9143292020004352E-2</v>
      </c>
      <c r="W270" s="631" t="str">
        <f t="shared" si="726"/>
        <v/>
      </c>
      <c r="X270" s="631" t="str">
        <f t="shared" si="726"/>
        <v/>
      </c>
      <c r="Y270" s="631" t="str">
        <f t="shared" si="726"/>
        <v/>
      </c>
      <c r="Z270" s="631" t="str">
        <f t="shared" si="726"/>
        <v/>
      </c>
      <c r="AA270" s="631" t="str">
        <f t="shared" si="726"/>
        <v/>
      </c>
      <c r="AB270" s="631">
        <f t="shared" si="726"/>
        <v>4.4357469015003259E-2</v>
      </c>
      <c r="AC270" s="631" t="str">
        <f t="shared" si="726"/>
        <v/>
      </c>
      <c r="AD270" s="631" t="str">
        <f t="shared" si="726"/>
        <v/>
      </c>
      <c r="AE270" s="631" t="str">
        <f t="shared" si="726"/>
        <v/>
      </c>
      <c r="AF270" s="631" t="str">
        <f t="shared" si="726"/>
        <v/>
      </c>
      <c r="AG270" s="631" t="str">
        <f t="shared" si="726"/>
        <v/>
      </c>
      <c r="AH270" s="631" t="str">
        <f t="shared" si="726"/>
        <v/>
      </c>
      <c r="AI270" s="631" t="str">
        <f t="shared" si="726"/>
        <v/>
      </c>
      <c r="AJ270" s="631" t="str">
        <f t="shared" si="726"/>
        <v/>
      </c>
      <c r="AK270" s="653"/>
      <c r="AL270" s="631">
        <f t="shared" ref="AL270:BB270" si="727">IF(AL264="","",(AL264-AL266-AL269)*AL265/AL$46/365/$G$1)</f>
        <v>9.0101108936725377E-2</v>
      </c>
      <c r="AM270" s="631">
        <f t="shared" si="727"/>
        <v>5.9143292020004349E-3</v>
      </c>
      <c r="AN270" s="631" t="str">
        <f t="shared" si="727"/>
        <v/>
      </c>
      <c r="AO270" s="631" t="str">
        <f t="shared" si="727"/>
        <v/>
      </c>
      <c r="AP270" s="631" t="str">
        <f t="shared" si="727"/>
        <v/>
      </c>
      <c r="AQ270" s="631">
        <f t="shared" si="727"/>
        <v>0.11089367253750816</v>
      </c>
      <c r="AR270" s="631" t="str">
        <f t="shared" si="727"/>
        <v/>
      </c>
      <c r="AS270" s="631" t="str">
        <f t="shared" si="727"/>
        <v/>
      </c>
      <c r="AT270" s="631">
        <f t="shared" si="727"/>
        <v>6.3367812878576089E-3</v>
      </c>
      <c r="AU270" s="631" t="str">
        <f t="shared" si="727"/>
        <v/>
      </c>
      <c r="AV270" s="631" t="str">
        <f t="shared" si="727"/>
        <v/>
      </c>
      <c r="AW270" s="631" t="str">
        <f t="shared" si="727"/>
        <v/>
      </c>
      <c r="AX270" s="631" t="str">
        <f t="shared" si="727"/>
        <v/>
      </c>
      <c r="AY270" s="631" t="str">
        <f t="shared" si="727"/>
        <v/>
      </c>
      <c r="AZ270" s="631" t="str">
        <f t="shared" si="727"/>
        <v/>
      </c>
      <c r="BA270" s="631" t="str">
        <f t="shared" si="727"/>
        <v/>
      </c>
      <c r="BB270" s="631" t="str">
        <f t="shared" si="727"/>
        <v/>
      </c>
      <c r="BC270" s="653"/>
      <c r="BD270" s="631" t="str">
        <f t="shared" ref="BD270:BT270" si="728">IF(BD264="","",(BD264-BD266-BD269)*BD265/BD$46/365/$G$1)</f>
        <v/>
      </c>
      <c r="BE270" s="631" t="str">
        <f t="shared" si="728"/>
        <v/>
      </c>
      <c r="BF270" s="631" t="str">
        <f t="shared" si="728"/>
        <v/>
      </c>
      <c r="BG270" s="631" t="str">
        <f t="shared" si="728"/>
        <v/>
      </c>
      <c r="BH270" s="631" t="str">
        <f t="shared" si="728"/>
        <v/>
      </c>
      <c r="BI270" s="631" t="str">
        <f t="shared" si="728"/>
        <v/>
      </c>
      <c r="BJ270" s="631" t="str">
        <f t="shared" si="728"/>
        <v/>
      </c>
      <c r="BK270" s="631">
        <f t="shared" si="728"/>
        <v>1.8482278756251358E-2</v>
      </c>
      <c r="BL270" s="631" t="str">
        <f t="shared" si="728"/>
        <v/>
      </c>
      <c r="BM270" s="631" t="str">
        <f t="shared" si="728"/>
        <v/>
      </c>
      <c r="BN270" s="631" t="str">
        <f t="shared" si="728"/>
        <v/>
      </c>
      <c r="BO270" s="631" t="str">
        <f t="shared" si="728"/>
        <v/>
      </c>
      <c r="BP270" s="631" t="str">
        <f t="shared" si="728"/>
        <v/>
      </c>
      <c r="BQ270" s="631" t="str">
        <f t="shared" si="728"/>
        <v/>
      </c>
      <c r="BR270" s="631" t="str">
        <f t="shared" si="728"/>
        <v/>
      </c>
      <c r="BS270" s="631" t="str">
        <f t="shared" si="728"/>
        <v/>
      </c>
      <c r="BT270" s="631" t="str">
        <f t="shared" si="728"/>
        <v/>
      </c>
      <c r="BU270" s="653"/>
      <c r="BV270" s="631">
        <f>IF(BV264="","",(BV264-BV266-BV269)*BV265/BV$46/365/$G$1)</f>
        <v>9.5051719317864131E-2</v>
      </c>
      <c r="BW270" s="631">
        <f>IF(BW264="","",(BW264-BW266-BW269)*BW265/BW$46/365/$G$1)</f>
        <v>8.3170254403131125E-2</v>
      </c>
      <c r="BX270" s="631">
        <f>IF(BX264="","",(BX264-BX266-BX269)*BX265/BX$46/365/$G$1)</f>
        <v>8.6497064579256364E-2</v>
      </c>
      <c r="BY270" s="631" t="str">
        <f>IF(BY264="","",(BY264-BY266-BY269)*BY265/BY$46/365/$G$1)</f>
        <v/>
      </c>
      <c r="BZ270" s="621">
        <f t="shared" si="611"/>
        <v>0.11089367253750815</v>
      </c>
      <c r="CA270" s="621">
        <f t="shared" si="612"/>
        <v>5.1750380517503809E-2</v>
      </c>
      <c r="CB270" s="621">
        <f t="shared" si="613"/>
        <v>4.8218945112291488E-2</v>
      </c>
      <c r="CC270" s="693" t="str">
        <f t="shared" si="614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29"/>
        <v/>
      </c>
      <c r="CG270" s="1353" t="str">
        <f t="shared" si="729"/>
        <v/>
      </c>
      <c r="CH270" s="1353" t="str">
        <f t="shared" si="729"/>
        <v/>
      </c>
      <c r="CI270" s="1353" t="str">
        <f t="shared" si="729"/>
        <v/>
      </c>
      <c r="CJ270" s="1353" t="str">
        <f t="shared" si="729"/>
        <v/>
      </c>
      <c r="CK270" s="1354" t="str">
        <f t="shared" si="729"/>
        <v/>
      </c>
      <c r="CL270" s="1354">
        <f t="shared" si="729"/>
        <v>1.8482278756251358E-2</v>
      </c>
      <c r="CM270" s="1354" t="str">
        <f t="shared" si="729"/>
        <v/>
      </c>
      <c r="CN270" s="1353" t="str">
        <f t="shared" si="729"/>
        <v/>
      </c>
      <c r="CO270" s="1353" t="str">
        <f t="shared" si="729"/>
        <v/>
      </c>
      <c r="CP270" s="1353" t="str">
        <f t="shared" si="729"/>
        <v/>
      </c>
      <c r="CQ270" s="1353" t="str">
        <f t="shared" si="729"/>
        <v/>
      </c>
      <c r="CR270" s="1353" t="str">
        <f t="shared" si="729"/>
        <v/>
      </c>
      <c r="CS270" s="1352" t="str">
        <f t="shared" si="729"/>
        <v/>
      </c>
      <c r="CT270" s="1355" t="str">
        <f t="shared" si="729"/>
        <v/>
      </c>
      <c r="CU270" s="535" t="str">
        <f t="shared" si="625"/>
        <v/>
      </c>
      <c r="CV270" s="536" t="str">
        <f t="shared" si="626"/>
        <v/>
      </c>
      <c r="CW270" s="537" t="str">
        <f t="shared" si="627"/>
        <v/>
      </c>
      <c r="CX270" s="537" t="str">
        <f t="shared" si="628"/>
        <v/>
      </c>
      <c r="CY270" s="537" t="str">
        <f t="shared" si="629"/>
        <v/>
      </c>
      <c r="CZ270" s="537" t="str">
        <f t="shared" si="630"/>
        <v/>
      </c>
      <c r="DA270" s="537" t="str">
        <f t="shared" si="631"/>
        <v/>
      </c>
      <c r="DB270" s="538" t="str">
        <f t="shared" si="632"/>
        <v/>
      </c>
      <c r="DC270" s="538">
        <f t="shared" si="633"/>
        <v>1.8482278756251358E-2</v>
      </c>
      <c r="DD270" s="538" t="str">
        <f t="shared" si="634"/>
        <v/>
      </c>
      <c r="DE270" s="537" t="str">
        <f t="shared" si="635"/>
        <v/>
      </c>
      <c r="DF270" s="537" t="str">
        <f t="shared" si="636"/>
        <v/>
      </c>
      <c r="DG270" s="537" t="str">
        <f t="shared" si="637"/>
        <v/>
      </c>
      <c r="DH270" s="537" t="str">
        <f t="shared" si="638"/>
        <v/>
      </c>
      <c r="DI270" s="537" t="str">
        <f t="shared" si="639"/>
        <v/>
      </c>
      <c r="DJ270" s="536" t="str">
        <f t="shared" si="640"/>
        <v/>
      </c>
      <c r="DK270" s="535" t="str">
        <f t="shared" si="641"/>
        <v/>
      </c>
      <c r="DL270" s="654">
        <f t="shared" si="642"/>
        <v>3</v>
      </c>
      <c r="DM270" s="106">
        <f t="shared" si="643"/>
        <v>4</v>
      </c>
      <c r="DN270" s="106">
        <f t="shared" si="644"/>
        <v>4</v>
      </c>
      <c r="DO270" s="106">
        <f t="shared" si="645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11"/>
        <v/>
      </c>
      <c r="CA271" s="596" t="str">
        <f t="shared" si="612"/>
        <v/>
      </c>
      <c r="CB271" s="596" t="str">
        <f t="shared" si="613"/>
        <v/>
      </c>
      <c r="CC271" s="690" t="str">
        <f t="shared" si="614"/>
        <v/>
      </c>
      <c r="CD271" s="1346" t="str">
        <f t="shared" ref="CD271:CD276" si="7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29"/>
        <v/>
      </c>
      <c r="CF271" s="1348" t="str">
        <f t="shared" si="729"/>
        <v/>
      </c>
      <c r="CG271" s="1348" t="str">
        <f t="shared" si="729"/>
        <v/>
      </c>
      <c r="CH271" s="1348" t="str">
        <f t="shared" si="729"/>
        <v/>
      </c>
      <c r="CI271" s="1348" t="str">
        <f t="shared" si="729"/>
        <v/>
      </c>
      <c r="CJ271" s="1348" t="str">
        <f t="shared" si="729"/>
        <v/>
      </c>
      <c r="CK271" s="1349" t="str">
        <f t="shared" si="729"/>
        <v/>
      </c>
      <c r="CL271" s="1349">
        <f t="shared" si="729"/>
        <v>18</v>
      </c>
      <c r="CM271" s="1349">
        <f t="shared" si="729"/>
        <v>20</v>
      </c>
      <c r="CN271" s="1348" t="str">
        <f t="shared" si="729"/>
        <v/>
      </c>
      <c r="CO271" s="1348" t="str">
        <f t="shared" si="729"/>
        <v/>
      </c>
      <c r="CP271" s="1348" t="str">
        <f t="shared" si="729"/>
        <v/>
      </c>
      <c r="CQ271" s="1348" t="str">
        <f t="shared" si="729"/>
        <v/>
      </c>
      <c r="CR271" s="1348" t="str">
        <f t="shared" si="729"/>
        <v/>
      </c>
      <c r="CS271" s="1347" t="str">
        <f t="shared" si="729"/>
        <v/>
      </c>
      <c r="CT271" s="1350" t="str">
        <f t="shared" si="729"/>
        <v/>
      </c>
      <c r="CU271" s="547" t="str">
        <f t="shared" si="625"/>
        <v/>
      </c>
      <c r="CV271" s="548" t="str">
        <f t="shared" si="626"/>
        <v/>
      </c>
      <c r="CW271" s="549" t="str">
        <f t="shared" si="627"/>
        <v/>
      </c>
      <c r="CX271" s="549" t="str">
        <f t="shared" si="628"/>
        <v/>
      </c>
      <c r="CY271" s="549" t="str">
        <f t="shared" si="629"/>
        <v/>
      </c>
      <c r="CZ271" s="549" t="str">
        <f t="shared" si="630"/>
        <v/>
      </c>
      <c r="DA271" s="549" t="str">
        <f t="shared" si="631"/>
        <v/>
      </c>
      <c r="DB271" s="550" t="str">
        <f t="shared" si="632"/>
        <v/>
      </c>
      <c r="DC271" s="550">
        <f t="shared" si="633"/>
        <v>18</v>
      </c>
      <c r="DD271" s="550">
        <f t="shared" si="634"/>
        <v>20</v>
      </c>
      <c r="DE271" s="549" t="str">
        <f t="shared" si="635"/>
        <v/>
      </c>
      <c r="DF271" s="549" t="str">
        <f t="shared" si="636"/>
        <v/>
      </c>
      <c r="DG271" s="549" t="str">
        <f t="shared" si="637"/>
        <v/>
      </c>
      <c r="DH271" s="549" t="str">
        <f t="shared" si="638"/>
        <v/>
      </c>
      <c r="DI271" s="549" t="str">
        <f t="shared" si="639"/>
        <v/>
      </c>
      <c r="DJ271" s="548" t="str">
        <f t="shared" si="640"/>
        <v/>
      </c>
      <c r="DK271" s="547" t="str">
        <f t="shared" si="641"/>
        <v/>
      </c>
      <c r="DL271" s="654">
        <f t="shared" si="642"/>
        <v>0</v>
      </c>
      <c r="DM271" s="106">
        <f t="shared" si="643"/>
        <v>0</v>
      </c>
      <c r="DN271" s="106">
        <f t="shared" si="644"/>
        <v>1</v>
      </c>
      <c r="DO271" s="106">
        <f t="shared" si="645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$H$1 &amp; " per kg"</f>
        <v>kcal per kg</v>
      </c>
      <c r="B272" s="704">
        <f t="shared" ref="B272:R272" si="731">3390*$K$1</f>
        <v>3390</v>
      </c>
      <c r="C272" s="704">
        <f t="shared" si="731"/>
        <v>3390</v>
      </c>
      <c r="D272" s="704">
        <v>3390</v>
      </c>
      <c r="E272" s="704">
        <f t="shared" si="731"/>
        <v>3390</v>
      </c>
      <c r="F272" s="704">
        <f t="shared" si="731"/>
        <v>3390</v>
      </c>
      <c r="G272" s="704">
        <f t="shared" si="731"/>
        <v>3390</v>
      </c>
      <c r="H272" s="704">
        <f t="shared" si="731"/>
        <v>3390</v>
      </c>
      <c r="I272" s="704">
        <f t="shared" si="731"/>
        <v>3390</v>
      </c>
      <c r="J272" s="704">
        <f t="shared" si="731"/>
        <v>3390</v>
      </c>
      <c r="K272" s="704">
        <f t="shared" si="731"/>
        <v>3390</v>
      </c>
      <c r="L272" s="704">
        <f t="shared" si="731"/>
        <v>3390</v>
      </c>
      <c r="M272" s="704">
        <f t="shared" si="731"/>
        <v>3390</v>
      </c>
      <c r="N272" s="704">
        <f t="shared" si="731"/>
        <v>3390</v>
      </c>
      <c r="O272" s="704">
        <f t="shared" si="731"/>
        <v>3390</v>
      </c>
      <c r="P272" s="704">
        <f t="shared" si="731"/>
        <v>3390</v>
      </c>
      <c r="Q272" s="704">
        <f t="shared" si="731"/>
        <v>3390</v>
      </c>
      <c r="R272" s="704">
        <f t="shared" si="731"/>
        <v>3390</v>
      </c>
      <c r="S272" s="712"/>
      <c r="T272" s="704">
        <f t="shared" ref="T272:AJ272" si="732">3390*$K$1</f>
        <v>3390</v>
      </c>
      <c r="U272" s="704">
        <f t="shared" si="732"/>
        <v>3390</v>
      </c>
      <c r="V272" s="704">
        <f t="shared" si="732"/>
        <v>3390</v>
      </c>
      <c r="W272" s="704">
        <f t="shared" si="732"/>
        <v>3390</v>
      </c>
      <c r="X272" s="704">
        <f t="shared" si="732"/>
        <v>3390</v>
      </c>
      <c r="Y272" s="704">
        <f t="shared" si="732"/>
        <v>3390</v>
      </c>
      <c r="Z272" s="704">
        <f t="shared" si="732"/>
        <v>3390</v>
      </c>
      <c r="AA272" s="704">
        <f t="shared" si="732"/>
        <v>3390</v>
      </c>
      <c r="AB272" s="704">
        <f t="shared" si="732"/>
        <v>3390</v>
      </c>
      <c r="AC272" s="704">
        <f t="shared" si="732"/>
        <v>3390</v>
      </c>
      <c r="AD272" s="704">
        <f t="shared" si="732"/>
        <v>3390</v>
      </c>
      <c r="AE272" s="704">
        <f t="shared" si="732"/>
        <v>3390</v>
      </c>
      <c r="AF272" s="704">
        <f t="shared" si="732"/>
        <v>3390</v>
      </c>
      <c r="AG272" s="704">
        <f t="shared" si="732"/>
        <v>3390</v>
      </c>
      <c r="AH272" s="704">
        <f t="shared" si="732"/>
        <v>3390</v>
      </c>
      <c r="AI272" s="704">
        <f t="shared" si="732"/>
        <v>3390</v>
      </c>
      <c r="AJ272" s="704">
        <f t="shared" si="732"/>
        <v>3390</v>
      </c>
      <c r="AK272" s="712"/>
      <c r="AL272" s="704">
        <f t="shared" ref="AL272:BB272" si="733">3390*$K$1</f>
        <v>3390</v>
      </c>
      <c r="AM272" s="704">
        <f t="shared" si="733"/>
        <v>3390</v>
      </c>
      <c r="AN272" s="704">
        <f t="shared" si="733"/>
        <v>3390</v>
      </c>
      <c r="AO272" s="704">
        <f t="shared" si="733"/>
        <v>3390</v>
      </c>
      <c r="AP272" s="704">
        <f t="shared" si="733"/>
        <v>3390</v>
      </c>
      <c r="AQ272" s="704">
        <f t="shared" si="733"/>
        <v>3390</v>
      </c>
      <c r="AR272" s="704">
        <f t="shared" si="733"/>
        <v>3390</v>
      </c>
      <c r="AS272" s="704">
        <f t="shared" si="733"/>
        <v>3390</v>
      </c>
      <c r="AT272" s="704">
        <f t="shared" si="733"/>
        <v>3390</v>
      </c>
      <c r="AU272" s="704">
        <f t="shared" si="733"/>
        <v>3390</v>
      </c>
      <c r="AV272" s="704">
        <f t="shared" si="733"/>
        <v>3390</v>
      </c>
      <c r="AW272" s="704">
        <f t="shared" si="733"/>
        <v>3390</v>
      </c>
      <c r="AX272" s="704">
        <f t="shared" si="733"/>
        <v>3390</v>
      </c>
      <c r="AY272" s="704">
        <f t="shared" si="733"/>
        <v>3390</v>
      </c>
      <c r="AZ272" s="704">
        <f t="shared" si="733"/>
        <v>3390</v>
      </c>
      <c r="BA272" s="704">
        <f t="shared" si="733"/>
        <v>3390</v>
      </c>
      <c r="BB272" s="704">
        <f t="shared" si="733"/>
        <v>3390</v>
      </c>
      <c r="BC272" s="712"/>
      <c r="BD272" s="704">
        <f t="shared" ref="BD272:BT272" si="734">3390*$K$1</f>
        <v>3390</v>
      </c>
      <c r="BE272" s="704">
        <f t="shared" si="734"/>
        <v>3390</v>
      </c>
      <c r="BF272" s="704">
        <f t="shared" si="734"/>
        <v>3390</v>
      </c>
      <c r="BG272" s="704">
        <f t="shared" si="734"/>
        <v>3390</v>
      </c>
      <c r="BH272" s="704">
        <v>0</v>
      </c>
      <c r="BI272" s="704">
        <f t="shared" si="734"/>
        <v>3390</v>
      </c>
      <c r="BJ272" s="704">
        <f t="shared" si="734"/>
        <v>3390</v>
      </c>
      <c r="BK272" s="704">
        <f t="shared" si="734"/>
        <v>3390</v>
      </c>
      <c r="BL272" s="704">
        <f t="shared" si="734"/>
        <v>3390</v>
      </c>
      <c r="BM272" s="704">
        <f t="shared" si="734"/>
        <v>3390</v>
      </c>
      <c r="BN272" s="704">
        <f t="shared" si="734"/>
        <v>3390</v>
      </c>
      <c r="BO272" s="704">
        <f t="shared" si="734"/>
        <v>3390</v>
      </c>
      <c r="BP272" s="704">
        <f t="shared" si="734"/>
        <v>3390</v>
      </c>
      <c r="BQ272" s="704">
        <f t="shared" si="734"/>
        <v>3390</v>
      </c>
      <c r="BR272" s="704">
        <f t="shared" si="734"/>
        <v>3390</v>
      </c>
      <c r="BS272" s="704">
        <f t="shared" si="734"/>
        <v>3390</v>
      </c>
      <c r="BT272" s="704">
        <f t="shared" si="734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11"/>
        <v>3390</v>
      </c>
      <c r="CA272" s="596">
        <f t="shared" si="612"/>
        <v>3390</v>
      </c>
      <c r="CB272" s="596">
        <f t="shared" si="613"/>
        <v>3390</v>
      </c>
      <c r="CC272" s="690">
        <f t="shared" si="614"/>
        <v>3390</v>
      </c>
      <c r="CD272" s="1346">
        <f t="shared" si="730"/>
        <v>0</v>
      </c>
      <c r="CE272" s="1347">
        <f t="shared" si="729"/>
        <v>3390</v>
      </c>
      <c r="CF272" s="1348">
        <f t="shared" si="729"/>
        <v>3390</v>
      </c>
      <c r="CG272" s="1348">
        <f t="shared" si="729"/>
        <v>3390</v>
      </c>
      <c r="CH272" s="1348">
        <f t="shared" si="729"/>
        <v>3390</v>
      </c>
      <c r="CI272" s="1348">
        <f t="shared" si="729"/>
        <v>3390</v>
      </c>
      <c r="CJ272" s="1348">
        <f t="shared" si="729"/>
        <v>3390</v>
      </c>
      <c r="CK272" s="1349">
        <f t="shared" si="729"/>
        <v>3390</v>
      </c>
      <c r="CL272" s="1349">
        <f t="shared" si="729"/>
        <v>3390</v>
      </c>
      <c r="CM272" s="1349">
        <f t="shared" si="729"/>
        <v>3390</v>
      </c>
      <c r="CN272" s="1348">
        <f t="shared" si="729"/>
        <v>3390</v>
      </c>
      <c r="CO272" s="1348">
        <f t="shared" si="729"/>
        <v>3390</v>
      </c>
      <c r="CP272" s="1348">
        <f t="shared" si="729"/>
        <v>3390</v>
      </c>
      <c r="CQ272" s="1348">
        <f t="shared" si="729"/>
        <v>3390</v>
      </c>
      <c r="CR272" s="1348">
        <f t="shared" si="729"/>
        <v>3390</v>
      </c>
      <c r="CS272" s="1347">
        <f t="shared" si="729"/>
        <v>3390</v>
      </c>
      <c r="CT272" s="1350">
        <f t="shared" si="729"/>
        <v>3390</v>
      </c>
      <c r="CU272" s="547">
        <f t="shared" si="625"/>
        <v>0</v>
      </c>
      <c r="CV272" s="548">
        <f t="shared" si="626"/>
        <v>3390</v>
      </c>
      <c r="CW272" s="549">
        <f t="shared" si="627"/>
        <v>3390</v>
      </c>
      <c r="CX272" s="549">
        <f t="shared" si="628"/>
        <v>3390</v>
      </c>
      <c r="CY272" s="549">
        <f t="shared" si="629"/>
        <v>3390</v>
      </c>
      <c r="CZ272" s="549">
        <f t="shared" si="630"/>
        <v>3390</v>
      </c>
      <c r="DA272" s="549">
        <f t="shared" si="631"/>
        <v>3390</v>
      </c>
      <c r="DB272" s="550">
        <f t="shared" si="632"/>
        <v>3390</v>
      </c>
      <c r="DC272" s="550">
        <f t="shared" si="633"/>
        <v>3390</v>
      </c>
      <c r="DD272" s="550">
        <f t="shared" si="634"/>
        <v>3390</v>
      </c>
      <c r="DE272" s="549">
        <f t="shared" si="635"/>
        <v>3390</v>
      </c>
      <c r="DF272" s="549">
        <f t="shared" si="636"/>
        <v>3390</v>
      </c>
      <c r="DG272" s="549">
        <f t="shared" si="637"/>
        <v>3390</v>
      </c>
      <c r="DH272" s="549">
        <f t="shared" si="638"/>
        <v>3390</v>
      </c>
      <c r="DI272" s="549">
        <f t="shared" si="639"/>
        <v>3390</v>
      </c>
      <c r="DJ272" s="548">
        <f t="shared" si="640"/>
        <v>3390</v>
      </c>
      <c r="DK272" s="547">
        <f t="shared" si="641"/>
        <v>3390</v>
      </c>
      <c r="DL272" s="654">
        <f t="shared" si="642"/>
        <v>17</v>
      </c>
      <c r="DM272" s="106">
        <f t="shared" si="643"/>
        <v>17</v>
      </c>
      <c r="DN272" s="106">
        <f t="shared" si="644"/>
        <v>17</v>
      </c>
      <c r="DO272" s="106">
        <f t="shared" si="645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11"/>
        <v/>
      </c>
      <c r="CA273" s="596" t="str">
        <f t="shared" si="612"/>
        <v/>
      </c>
      <c r="CB273" s="596" t="str">
        <f t="shared" si="613"/>
        <v/>
      </c>
      <c r="CC273" s="690" t="str">
        <f t="shared" si="614"/>
        <v/>
      </c>
      <c r="CD273" s="1346" t="str">
        <f t="shared" si="730"/>
        <v/>
      </c>
      <c r="CE273" s="1347" t="str">
        <f t="shared" si="729"/>
        <v/>
      </c>
      <c r="CF273" s="1348" t="str">
        <f t="shared" si="729"/>
        <v/>
      </c>
      <c r="CG273" s="1348" t="str">
        <f t="shared" si="729"/>
        <v/>
      </c>
      <c r="CH273" s="1348" t="str">
        <f t="shared" si="729"/>
        <v/>
      </c>
      <c r="CI273" s="1348" t="str">
        <f t="shared" si="729"/>
        <v/>
      </c>
      <c r="CJ273" s="1348" t="str">
        <f t="shared" si="729"/>
        <v/>
      </c>
      <c r="CK273" s="1349" t="str">
        <f t="shared" si="729"/>
        <v/>
      </c>
      <c r="CL273" s="1349" t="str">
        <f t="shared" si="729"/>
        <v/>
      </c>
      <c r="CM273" s="1349" t="str">
        <f t="shared" si="729"/>
        <v/>
      </c>
      <c r="CN273" s="1348" t="str">
        <f t="shared" si="729"/>
        <v/>
      </c>
      <c r="CO273" s="1348" t="str">
        <f t="shared" si="729"/>
        <v/>
      </c>
      <c r="CP273" s="1348" t="str">
        <f t="shared" si="729"/>
        <v/>
      </c>
      <c r="CQ273" s="1348" t="str">
        <f t="shared" si="729"/>
        <v/>
      </c>
      <c r="CR273" s="1348" t="str">
        <f t="shared" si="729"/>
        <v/>
      </c>
      <c r="CS273" s="1347" t="str">
        <f t="shared" si="729"/>
        <v/>
      </c>
      <c r="CT273" s="1350" t="str">
        <f t="shared" si="729"/>
        <v/>
      </c>
      <c r="CU273" s="547" t="str">
        <f t="shared" si="625"/>
        <v/>
      </c>
      <c r="CV273" s="548" t="str">
        <f t="shared" si="626"/>
        <v/>
      </c>
      <c r="CW273" s="549" t="str">
        <f t="shared" si="627"/>
        <v/>
      </c>
      <c r="CX273" s="549" t="str">
        <f t="shared" si="628"/>
        <v/>
      </c>
      <c r="CY273" s="549" t="str">
        <f t="shared" si="629"/>
        <v/>
      </c>
      <c r="CZ273" s="549" t="str">
        <f t="shared" si="630"/>
        <v/>
      </c>
      <c r="DA273" s="549" t="str">
        <f t="shared" si="631"/>
        <v/>
      </c>
      <c r="DB273" s="550" t="str">
        <f t="shared" si="632"/>
        <v/>
      </c>
      <c r="DC273" s="550" t="str">
        <f t="shared" si="633"/>
        <v/>
      </c>
      <c r="DD273" s="550" t="str">
        <f t="shared" si="634"/>
        <v/>
      </c>
      <c r="DE273" s="549" t="str">
        <f t="shared" si="635"/>
        <v/>
      </c>
      <c r="DF273" s="549" t="str">
        <f t="shared" si="636"/>
        <v/>
      </c>
      <c r="DG273" s="549" t="str">
        <f t="shared" si="637"/>
        <v/>
      </c>
      <c r="DH273" s="549" t="str">
        <f t="shared" si="638"/>
        <v/>
      </c>
      <c r="DI273" s="549" t="str">
        <f t="shared" si="639"/>
        <v/>
      </c>
      <c r="DJ273" s="548" t="str">
        <f t="shared" si="640"/>
        <v/>
      </c>
      <c r="DK273" s="547" t="str">
        <f t="shared" si="641"/>
        <v/>
      </c>
      <c r="DL273" s="654">
        <f t="shared" si="642"/>
        <v>0</v>
      </c>
      <c r="DM273" s="106">
        <f t="shared" si="643"/>
        <v>0</v>
      </c>
      <c r="DN273" s="106">
        <f t="shared" si="644"/>
        <v>1</v>
      </c>
      <c r="DO273" s="106">
        <f t="shared" si="645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11"/>
        <v/>
      </c>
      <c r="CA274" s="596" t="str">
        <f t="shared" si="612"/>
        <v/>
      </c>
      <c r="CB274" s="596" t="str">
        <f t="shared" si="613"/>
        <v/>
      </c>
      <c r="CC274" s="690" t="str">
        <f t="shared" si="614"/>
        <v/>
      </c>
      <c r="CD274" s="1346" t="str">
        <f t="shared" si="730"/>
        <v/>
      </c>
      <c r="CE274" s="1347" t="str">
        <f t="shared" si="729"/>
        <v/>
      </c>
      <c r="CF274" s="1348" t="str">
        <f t="shared" si="729"/>
        <v/>
      </c>
      <c r="CG274" s="1348" t="str">
        <f t="shared" si="729"/>
        <v/>
      </c>
      <c r="CH274" s="1348" t="str">
        <f t="shared" si="729"/>
        <v/>
      </c>
      <c r="CI274" s="1348" t="str">
        <f t="shared" si="729"/>
        <v/>
      </c>
      <c r="CJ274" s="1348" t="str">
        <f t="shared" si="729"/>
        <v/>
      </c>
      <c r="CK274" s="1349" t="str">
        <f t="shared" si="729"/>
        <v/>
      </c>
      <c r="CL274" s="1349" t="str">
        <f t="shared" si="729"/>
        <v/>
      </c>
      <c r="CM274" s="1349" t="str">
        <f t="shared" si="729"/>
        <v/>
      </c>
      <c r="CN274" s="1348" t="str">
        <f t="shared" si="729"/>
        <v/>
      </c>
      <c r="CO274" s="1348" t="str">
        <f t="shared" si="729"/>
        <v/>
      </c>
      <c r="CP274" s="1348" t="str">
        <f t="shared" si="729"/>
        <v/>
      </c>
      <c r="CQ274" s="1348" t="str">
        <f t="shared" si="729"/>
        <v/>
      </c>
      <c r="CR274" s="1348" t="str">
        <f t="shared" si="729"/>
        <v/>
      </c>
      <c r="CS274" s="1347" t="str">
        <f t="shared" si="729"/>
        <v/>
      </c>
      <c r="CT274" s="1350" t="str">
        <f t="shared" si="729"/>
        <v/>
      </c>
      <c r="CU274" s="547" t="str">
        <f t="shared" si="625"/>
        <v/>
      </c>
      <c r="CV274" s="548" t="str">
        <f t="shared" si="626"/>
        <v/>
      </c>
      <c r="CW274" s="549" t="str">
        <f t="shared" si="627"/>
        <v/>
      </c>
      <c r="CX274" s="549" t="str">
        <f t="shared" si="628"/>
        <v/>
      </c>
      <c r="CY274" s="549" t="str">
        <f t="shared" si="629"/>
        <v/>
      </c>
      <c r="CZ274" s="549" t="str">
        <f t="shared" si="630"/>
        <v/>
      </c>
      <c r="DA274" s="549" t="str">
        <f t="shared" si="631"/>
        <v/>
      </c>
      <c r="DB274" s="550" t="str">
        <f t="shared" si="632"/>
        <v/>
      </c>
      <c r="DC274" s="550" t="str">
        <f t="shared" si="633"/>
        <v/>
      </c>
      <c r="DD274" s="550" t="str">
        <f t="shared" si="634"/>
        <v/>
      </c>
      <c r="DE274" s="549" t="str">
        <f t="shared" si="635"/>
        <v/>
      </c>
      <c r="DF274" s="549" t="str">
        <f t="shared" si="636"/>
        <v/>
      </c>
      <c r="DG274" s="549" t="str">
        <f t="shared" si="637"/>
        <v/>
      </c>
      <c r="DH274" s="549" t="str">
        <f t="shared" si="638"/>
        <v/>
      </c>
      <c r="DI274" s="549" t="str">
        <f t="shared" si="639"/>
        <v/>
      </c>
      <c r="DJ274" s="548" t="str">
        <f t="shared" si="640"/>
        <v/>
      </c>
      <c r="DK274" s="547" t="str">
        <f t="shared" si="641"/>
        <v/>
      </c>
      <c r="DL274" s="654">
        <f t="shared" si="642"/>
        <v>0</v>
      </c>
      <c r="DM274" s="106">
        <f t="shared" si="643"/>
        <v>0</v>
      </c>
      <c r="DN274" s="106">
        <f t="shared" si="644"/>
        <v>1</v>
      </c>
      <c r="DO274" s="106">
        <f t="shared" si="645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735">IF(B273="","",B273*B274)</f>
        <v/>
      </c>
      <c r="C275" s="628" t="str">
        <f t="shared" si="735"/>
        <v/>
      </c>
      <c r="D275" s="628" t="str">
        <f t="shared" si="735"/>
        <v/>
      </c>
      <c r="E275" s="628" t="str">
        <f t="shared" si="735"/>
        <v/>
      </c>
      <c r="F275" s="628" t="str">
        <f t="shared" si="735"/>
        <v/>
      </c>
      <c r="G275" s="628" t="str">
        <f t="shared" si="735"/>
        <v/>
      </c>
      <c r="H275" s="628" t="str">
        <f t="shared" si="735"/>
        <v/>
      </c>
      <c r="I275" s="628" t="str">
        <f t="shared" si="735"/>
        <v/>
      </c>
      <c r="J275" s="628" t="str">
        <f t="shared" si="735"/>
        <v/>
      </c>
      <c r="K275" s="628" t="str">
        <f t="shared" si="735"/>
        <v/>
      </c>
      <c r="L275" s="628" t="str">
        <f t="shared" si="735"/>
        <v/>
      </c>
      <c r="M275" s="628" t="str">
        <f t="shared" si="735"/>
        <v/>
      </c>
      <c r="N275" s="628" t="str">
        <f t="shared" si="735"/>
        <v/>
      </c>
      <c r="O275" s="628" t="str">
        <f t="shared" si="735"/>
        <v/>
      </c>
      <c r="P275" s="628" t="str">
        <f t="shared" si="735"/>
        <v/>
      </c>
      <c r="Q275" s="628" t="str">
        <f t="shared" si="735"/>
        <v/>
      </c>
      <c r="R275" s="628" t="str">
        <f t="shared" si="735"/>
        <v/>
      </c>
      <c r="S275" s="663"/>
      <c r="T275" s="628" t="str">
        <f t="shared" ref="T275:AJ275" si="736">IF(T273="","",T273*T274)</f>
        <v/>
      </c>
      <c r="U275" s="628" t="str">
        <f t="shared" si="736"/>
        <v/>
      </c>
      <c r="V275" s="628" t="str">
        <f t="shared" si="736"/>
        <v/>
      </c>
      <c r="W275" s="628" t="str">
        <f t="shared" si="736"/>
        <v/>
      </c>
      <c r="X275" s="628" t="str">
        <f t="shared" si="736"/>
        <v/>
      </c>
      <c r="Y275" s="628" t="str">
        <f t="shared" si="736"/>
        <v/>
      </c>
      <c r="Z275" s="628" t="str">
        <f t="shared" si="736"/>
        <v/>
      </c>
      <c r="AA275" s="628" t="str">
        <f t="shared" si="736"/>
        <v/>
      </c>
      <c r="AB275" s="628" t="str">
        <f t="shared" si="736"/>
        <v/>
      </c>
      <c r="AC275" s="628" t="str">
        <f t="shared" si="736"/>
        <v/>
      </c>
      <c r="AD275" s="628" t="str">
        <f t="shared" si="736"/>
        <v/>
      </c>
      <c r="AE275" s="628" t="str">
        <f t="shared" si="736"/>
        <v/>
      </c>
      <c r="AF275" s="628" t="str">
        <f t="shared" si="736"/>
        <v/>
      </c>
      <c r="AG275" s="628" t="str">
        <f t="shared" si="736"/>
        <v/>
      </c>
      <c r="AH275" s="628" t="str">
        <f t="shared" si="736"/>
        <v/>
      </c>
      <c r="AI275" s="628" t="str">
        <f t="shared" si="736"/>
        <v/>
      </c>
      <c r="AJ275" s="628" t="str">
        <f t="shared" si="736"/>
        <v/>
      </c>
      <c r="AK275" s="663"/>
      <c r="AL275" s="628" t="str">
        <f t="shared" ref="AL275:BB275" si="737">IF(AL273="","",AL273*AL274)</f>
        <v/>
      </c>
      <c r="AM275" s="628" t="str">
        <f t="shared" si="737"/>
        <v/>
      </c>
      <c r="AN275" s="628" t="str">
        <f t="shared" si="737"/>
        <v/>
      </c>
      <c r="AO275" s="628">
        <f t="shared" si="737"/>
        <v>100</v>
      </c>
      <c r="AP275" s="628" t="str">
        <f t="shared" si="737"/>
        <v/>
      </c>
      <c r="AQ275" s="628" t="str">
        <f t="shared" si="737"/>
        <v/>
      </c>
      <c r="AR275" s="628" t="str">
        <f t="shared" si="737"/>
        <v/>
      </c>
      <c r="AS275" s="628" t="str">
        <f t="shared" si="737"/>
        <v/>
      </c>
      <c r="AT275" s="628" t="str">
        <f t="shared" si="737"/>
        <v/>
      </c>
      <c r="AU275" s="628" t="str">
        <f t="shared" si="737"/>
        <v/>
      </c>
      <c r="AV275" s="628" t="str">
        <f t="shared" si="737"/>
        <v/>
      </c>
      <c r="AW275" s="628" t="str">
        <f t="shared" si="737"/>
        <v/>
      </c>
      <c r="AX275" s="628" t="str">
        <f t="shared" si="737"/>
        <v/>
      </c>
      <c r="AY275" s="628" t="str">
        <f t="shared" si="737"/>
        <v/>
      </c>
      <c r="AZ275" s="628" t="str">
        <f t="shared" si="737"/>
        <v/>
      </c>
      <c r="BA275" s="628" t="str">
        <f t="shared" si="737"/>
        <v/>
      </c>
      <c r="BB275" s="628" t="str">
        <f t="shared" si="737"/>
        <v/>
      </c>
      <c r="BC275" s="663"/>
      <c r="BD275" s="628" t="str">
        <f t="shared" ref="BD275:BT275" si="738">IF(BD273="","",BD273*BD274)</f>
        <v/>
      </c>
      <c r="BE275" s="628" t="str">
        <f t="shared" si="738"/>
        <v/>
      </c>
      <c r="BF275" s="628" t="str">
        <f t="shared" si="738"/>
        <v/>
      </c>
      <c r="BG275" s="628" t="str">
        <f t="shared" si="738"/>
        <v/>
      </c>
      <c r="BH275" s="628" t="str">
        <f t="shared" si="738"/>
        <v/>
      </c>
      <c r="BI275" s="628" t="str">
        <f t="shared" si="738"/>
        <v/>
      </c>
      <c r="BJ275" s="628" t="str">
        <f t="shared" si="738"/>
        <v/>
      </c>
      <c r="BK275" s="628" t="str">
        <f t="shared" si="738"/>
        <v/>
      </c>
      <c r="BL275" s="628" t="str">
        <f t="shared" si="738"/>
        <v/>
      </c>
      <c r="BM275" s="628" t="str">
        <f t="shared" si="738"/>
        <v/>
      </c>
      <c r="BN275" s="628" t="str">
        <f t="shared" si="738"/>
        <v/>
      </c>
      <c r="BO275" s="628" t="str">
        <f t="shared" si="738"/>
        <v/>
      </c>
      <c r="BP275" s="628" t="str">
        <f t="shared" si="738"/>
        <v/>
      </c>
      <c r="BQ275" s="628" t="str">
        <f t="shared" si="738"/>
        <v/>
      </c>
      <c r="BR275" s="628" t="str">
        <f t="shared" si="738"/>
        <v/>
      </c>
      <c r="BS275" s="628" t="str">
        <f t="shared" si="738"/>
        <v/>
      </c>
      <c r="BT275" s="628" t="str">
        <f t="shared" si="738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11"/>
        <v/>
      </c>
      <c r="CA275" s="596" t="str">
        <f t="shared" si="612"/>
        <v/>
      </c>
      <c r="CB275" s="596" t="str">
        <f t="shared" si="613"/>
        <v/>
      </c>
      <c r="CC275" s="690" t="str">
        <f t="shared" si="614"/>
        <v/>
      </c>
      <c r="CD275" s="1346" t="str">
        <f t="shared" si="730"/>
        <v/>
      </c>
      <c r="CE275" s="1347" t="str">
        <f t="shared" si="729"/>
        <v/>
      </c>
      <c r="CF275" s="1348" t="str">
        <f t="shared" si="729"/>
        <v/>
      </c>
      <c r="CG275" s="1348" t="str">
        <f t="shared" si="729"/>
        <v/>
      </c>
      <c r="CH275" s="1348" t="str">
        <f t="shared" si="729"/>
        <v/>
      </c>
      <c r="CI275" s="1348" t="str">
        <f t="shared" si="729"/>
        <v/>
      </c>
      <c r="CJ275" s="1348" t="str">
        <f t="shared" si="729"/>
        <v/>
      </c>
      <c r="CK275" s="1349" t="str">
        <f t="shared" si="729"/>
        <v/>
      </c>
      <c r="CL275" s="1349" t="str">
        <f t="shared" si="729"/>
        <v/>
      </c>
      <c r="CM275" s="1349" t="str">
        <f t="shared" si="729"/>
        <v/>
      </c>
      <c r="CN275" s="1348" t="str">
        <f t="shared" si="729"/>
        <v/>
      </c>
      <c r="CO275" s="1348" t="str">
        <f t="shared" si="729"/>
        <v/>
      </c>
      <c r="CP275" s="1348" t="str">
        <f t="shared" si="729"/>
        <v/>
      </c>
      <c r="CQ275" s="1348" t="str">
        <f t="shared" si="729"/>
        <v/>
      </c>
      <c r="CR275" s="1348" t="str">
        <f t="shared" si="729"/>
        <v/>
      </c>
      <c r="CS275" s="1347" t="str">
        <f t="shared" si="729"/>
        <v/>
      </c>
      <c r="CT275" s="1350" t="str">
        <f t="shared" si="729"/>
        <v/>
      </c>
      <c r="CU275" s="547" t="str">
        <f t="shared" si="625"/>
        <v/>
      </c>
      <c r="CV275" s="548" t="str">
        <f t="shared" si="626"/>
        <v/>
      </c>
      <c r="CW275" s="549" t="str">
        <f t="shared" si="627"/>
        <v/>
      </c>
      <c r="CX275" s="549" t="str">
        <f t="shared" si="628"/>
        <v/>
      </c>
      <c r="CY275" s="549" t="str">
        <f t="shared" si="629"/>
        <v/>
      </c>
      <c r="CZ275" s="549" t="str">
        <f t="shared" si="630"/>
        <v/>
      </c>
      <c r="DA275" s="549" t="str">
        <f t="shared" si="631"/>
        <v/>
      </c>
      <c r="DB275" s="550" t="str">
        <f t="shared" si="632"/>
        <v/>
      </c>
      <c r="DC275" s="550" t="str">
        <f t="shared" si="633"/>
        <v/>
      </c>
      <c r="DD275" s="550" t="str">
        <f t="shared" si="634"/>
        <v/>
      </c>
      <c r="DE275" s="549" t="str">
        <f t="shared" si="635"/>
        <v/>
      </c>
      <c r="DF275" s="549" t="str">
        <f t="shared" si="636"/>
        <v/>
      </c>
      <c r="DG275" s="549" t="str">
        <f t="shared" si="637"/>
        <v/>
      </c>
      <c r="DH275" s="549" t="str">
        <f t="shared" si="638"/>
        <v/>
      </c>
      <c r="DI275" s="549" t="str">
        <f t="shared" si="639"/>
        <v/>
      </c>
      <c r="DJ275" s="548" t="str">
        <f t="shared" si="640"/>
        <v/>
      </c>
      <c r="DK275" s="547" t="str">
        <f t="shared" si="641"/>
        <v/>
      </c>
      <c r="DL275" s="654">
        <f t="shared" si="642"/>
        <v>0</v>
      </c>
      <c r="DM275" s="106">
        <f t="shared" si="643"/>
        <v>0</v>
      </c>
      <c r="DN275" s="106">
        <f t="shared" si="644"/>
        <v>1</v>
      </c>
      <c r="DO275" s="106">
        <f t="shared" si="645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11"/>
        <v/>
      </c>
      <c r="CA276" s="596" t="str">
        <f t="shared" si="612"/>
        <v/>
      </c>
      <c r="CB276" s="596" t="str">
        <f t="shared" si="613"/>
        <v/>
      </c>
      <c r="CC276" s="690" t="str">
        <f t="shared" si="614"/>
        <v/>
      </c>
      <c r="CD276" s="1346" t="str">
        <f t="shared" si="730"/>
        <v/>
      </c>
      <c r="CE276" s="1347" t="str">
        <f t="shared" si="729"/>
        <v/>
      </c>
      <c r="CF276" s="1348" t="str">
        <f t="shared" si="729"/>
        <v/>
      </c>
      <c r="CG276" s="1348" t="str">
        <f t="shared" si="729"/>
        <v/>
      </c>
      <c r="CH276" s="1348" t="str">
        <f t="shared" si="729"/>
        <v/>
      </c>
      <c r="CI276" s="1348" t="str">
        <f t="shared" si="729"/>
        <v/>
      </c>
      <c r="CJ276" s="1348" t="str">
        <f t="shared" si="729"/>
        <v/>
      </c>
      <c r="CK276" s="1349" t="str">
        <f t="shared" si="729"/>
        <v/>
      </c>
      <c r="CL276" s="1349" t="str">
        <f t="shared" si="729"/>
        <v/>
      </c>
      <c r="CM276" s="1349" t="str">
        <f t="shared" si="729"/>
        <v/>
      </c>
      <c r="CN276" s="1348" t="str">
        <f t="shared" si="729"/>
        <v/>
      </c>
      <c r="CO276" s="1348" t="str">
        <f t="shared" si="729"/>
        <v/>
      </c>
      <c r="CP276" s="1348" t="str">
        <f t="shared" si="729"/>
        <v/>
      </c>
      <c r="CQ276" s="1348" t="str">
        <f t="shared" si="729"/>
        <v/>
      </c>
      <c r="CR276" s="1348" t="str">
        <f t="shared" si="729"/>
        <v/>
      </c>
      <c r="CS276" s="1347" t="str">
        <f t="shared" si="729"/>
        <v/>
      </c>
      <c r="CT276" s="1350" t="str">
        <f t="shared" si="729"/>
        <v/>
      </c>
      <c r="CU276" s="547" t="str">
        <f t="shared" si="625"/>
        <v/>
      </c>
      <c r="CV276" s="548" t="str">
        <f t="shared" si="626"/>
        <v/>
      </c>
      <c r="CW276" s="549" t="str">
        <f t="shared" si="627"/>
        <v/>
      </c>
      <c r="CX276" s="549" t="str">
        <f t="shared" si="628"/>
        <v/>
      </c>
      <c r="CY276" s="549" t="str">
        <f t="shared" si="629"/>
        <v/>
      </c>
      <c r="CZ276" s="549" t="str">
        <f t="shared" si="630"/>
        <v/>
      </c>
      <c r="DA276" s="549" t="str">
        <f t="shared" si="631"/>
        <v/>
      </c>
      <c r="DB276" s="550" t="str">
        <f t="shared" si="632"/>
        <v/>
      </c>
      <c r="DC276" s="550" t="str">
        <f t="shared" si="633"/>
        <v/>
      </c>
      <c r="DD276" s="550" t="str">
        <f t="shared" si="634"/>
        <v/>
      </c>
      <c r="DE276" s="549" t="str">
        <f t="shared" si="635"/>
        <v/>
      </c>
      <c r="DF276" s="549" t="str">
        <f t="shared" si="636"/>
        <v/>
      </c>
      <c r="DG276" s="549" t="str">
        <f t="shared" si="637"/>
        <v/>
      </c>
      <c r="DH276" s="549" t="str">
        <f t="shared" si="638"/>
        <v/>
      </c>
      <c r="DI276" s="549" t="str">
        <f t="shared" si="639"/>
        <v/>
      </c>
      <c r="DJ276" s="548" t="str">
        <f t="shared" si="640"/>
        <v/>
      </c>
      <c r="DK276" s="547" t="str">
        <f t="shared" si="641"/>
        <v/>
      </c>
      <c r="DL276" s="654">
        <f t="shared" si="642"/>
        <v>0</v>
      </c>
      <c r="DM276" s="106">
        <f t="shared" si="643"/>
        <v>0</v>
      </c>
      <c r="DN276" s="106">
        <f t="shared" si="644"/>
        <v>0</v>
      </c>
      <c r="DO276" s="106">
        <f t="shared" si="645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$H$1 &amp; " (%)"</f>
        <v>kcal (%)</v>
      </c>
      <c r="B277" s="631" t="str">
        <f t="shared" ref="B277:R277" si="739">IF(B271="","",(B271-B273-B276)*B272/B$46/365/$G$1)</f>
        <v/>
      </c>
      <c r="C277" s="631" t="str">
        <f t="shared" si="739"/>
        <v/>
      </c>
      <c r="D277" s="631" t="str">
        <f t="shared" si="739"/>
        <v/>
      </c>
      <c r="E277" s="631" t="str">
        <f t="shared" si="739"/>
        <v/>
      </c>
      <c r="F277" s="631" t="str">
        <f t="shared" si="739"/>
        <v/>
      </c>
      <c r="G277" s="631" t="str">
        <f t="shared" si="739"/>
        <v/>
      </c>
      <c r="H277" s="631" t="str">
        <f t="shared" si="739"/>
        <v/>
      </c>
      <c r="I277" s="631" t="str">
        <f t="shared" si="739"/>
        <v/>
      </c>
      <c r="J277" s="631" t="str">
        <f t="shared" si="739"/>
        <v/>
      </c>
      <c r="K277" s="631" t="str">
        <f t="shared" si="739"/>
        <v/>
      </c>
      <c r="L277" s="631" t="str">
        <f t="shared" si="739"/>
        <v/>
      </c>
      <c r="M277" s="631" t="str">
        <f t="shared" si="739"/>
        <v/>
      </c>
      <c r="N277" s="631" t="str">
        <f t="shared" si="739"/>
        <v/>
      </c>
      <c r="O277" s="631" t="str">
        <f t="shared" si="739"/>
        <v/>
      </c>
      <c r="P277" s="631" t="str">
        <f t="shared" si="739"/>
        <v/>
      </c>
      <c r="Q277" s="631" t="str">
        <f t="shared" si="739"/>
        <v/>
      </c>
      <c r="R277" s="631" t="str">
        <f t="shared" si="739"/>
        <v/>
      </c>
      <c r="S277" s="653"/>
      <c r="T277" s="631" t="str">
        <f t="shared" ref="T277:AJ277" si="740">IF(T271="","",(T271-T273-T276)*T272/T$46/365/$G$1)</f>
        <v/>
      </c>
      <c r="U277" s="631" t="str">
        <f t="shared" si="740"/>
        <v/>
      </c>
      <c r="V277" s="631" t="str">
        <f t="shared" si="740"/>
        <v/>
      </c>
      <c r="W277" s="631" t="str">
        <f t="shared" si="740"/>
        <v/>
      </c>
      <c r="X277" s="631" t="str">
        <f t="shared" si="740"/>
        <v/>
      </c>
      <c r="Y277" s="631" t="str">
        <f t="shared" si="740"/>
        <v/>
      </c>
      <c r="Z277" s="631" t="str">
        <f t="shared" si="740"/>
        <v/>
      </c>
      <c r="AA277" s="631" t="str">
        <f t="shared" si="740"/>
        <v/>
      </c>
      <c r="AB277" s="631" t="str">
        <f t="shared" si="740"/>
        <v/>
      </c>
      <c r="AC277" s="631" t="str">
        <f t="shared" si="740"/>
        <v/>
      </c>
      <c r="AD277" s="631" t="str">
        <f t="shared" si="740"/>
        <v/>
      </c>
      <c r="AE277" s="631" t="str">
        <f t="shared" si="740"/>
        <v/>
      </c>
      <c r="AF277" s="631" t="str">
        <f t="shared" si="740"/>
        <v/>
      </c>
      <c r="AG277" s="631" t="str">
        <f t="shared" si="740"/>
        <v/>
      </c>
      <c r="AH277" s="631" t="str">
        <f t="shared" si="740"/>
        <v/>
      </c>
      <c r="AI277" s="631" t="str">
        <f t="shared" si="740"/>
        <v/>
      </c>
      <c r="AJ277" s="631" t="str">
        <f t="shared" si="740"/>
        <v/>
      </c>
      <c r="AK277" s="653"/>
      <c r="AL277" s="631" t="str">
        <f t="shared" ref="AL277:BB277" si="741">IF(AL271="","",(AL271-AL273-AL276)*AL272/AL$46/365/$G$1)</f>
        <v/>
      </c>
      <c r="AM277" s="631" t="str">
        <f t="shared" si="741"/>
        <v/>
      </c>
      <c r="AN277" s="631" t="str">
        <f t="shared" si="741"/>
        <v/>
      </c>
      <c r="AO277" s="631">
        <f t="shared" si="741"/>
        <v>1.1056751467710372E-2</v>
      </c>
      <c r="AP277" s="631" t="str">
        <f t="shared" si="741"/>
        <v/>
      </c>
      <c r="AQ277" s="631" t="str">
        <f t="shared" si="741"/>
        <v/>
      </c>
      <c r="AR277" s="631" t="str">
        <f t="shared" si="741"/>
        <v/>
      </c>
      <c r="AS277" s="631" t="str">
        <f t="shared" si="741"/>
        <v/>
      </c>
      <c r="AT277" s="631" t="str">
        <f t="shared" si="741"/>
        <v/>
      </c>
      <c r="AU277" s="631" t="str">
        <f t="shared" si="741"/>
        <v/>
      </c>
      <c r="AV277" s="631" t="str">
        <f t="shared" si="741"/>
        <v/>
      </c>
      <c r="AW277" s="631" t="str">
        <f t="shared" si="741"/>
        <v/>
      </c>
      <c r="AX277" s="631" t="str">
        <f t="shared" si="741"/>
        <v/>
      </c>
      <c r="AY277" s="631" t="str">
        <f t="shared" si="741"/>
        <v/>
      </c>
      <c r="AZ277" s="631" t="str">
        <f t="shared" si="741"/>
        <v/>
      </c>
      <c r="BA277" s="631" t="str">
        <f t="shared" si="741"/>
        <v/>
      </c>
      <c r="BB277" s="631" t="str">
        <f t="shared" si="741"/>
        <v/>
      </c>
      <c r="BC277" s="653"/>
      <c r="BD277" s="631" t="str">
        <f t="shared" ref="BD277:BT277" si="742">IF(BD271="","",(BD271-BD273-BD276)*BD272/BD$46/365/$G$1)</f>
        <v/>
      </c>
      <c r="BE277" s="631" t="str">
        <f t="shared" si="742"/>
        <v/>
      </c>
      <c r="BF277" s="631" t="str">
        <f t="shared" si="742"/>
        <v/>
      </c>
      <c r="BG277" s="631" t="str">
        <f t="shared" si="742"/>
        <v/>
      </c>
      <c r="BH277" s="631" t="str">
        <f t="shared" si="742"/>
        <v/>
      </c>
      <c r="BI277" s="631" t="str">
        <f t="shared" si="742"/>
        <v/>
      </c>
      <c r="BJ277" s="631" t="str">
        <f t="shared" si="742"/>
        <v/>
      </c>
      <c r="BK277" s="631">
        <f t="shared" si="742"/>
        <v>7.3711676451402482E-3</v>
      </c>
      <c r="BL277" s="631">
        <f t="shared" si="742"/>
        <v>7.9608610567514677E-3</v>
      </c>
      <c r="BM277" s="631" t="str">
        <f t="shared" si="742"/>
        <v/>
      </c>
      <c r="BN277" s="631" t="str">
        <f t="shared" si="742"/>
        <v/>
      </c>
      <c r="BO277" s="631" t="str">
        <f t="shared" si="742"/>
        <v/>
      </c>
      <c r="BP277" s="631" t="str">
        <f t="shared" si="742"/>
        <v/>
      </c>
      <c r="BQ277" s="631" t="str">
        <f t="shared" si="742"/>
        <v/>
      </c>
      <c r="BR277" s="631" t="str">
        <f t="shared" si="742"/>
        <v/>
      </c>
      <c r="BS277" s="631" t="str">
        <f t="shared" si="742"/>
        <v/>
      </c>
      <c r="BT277" s="631" t="str">
        <f t="shared" si="742"/>
        <v/>
      </c>
      <c r="BU277" s="587"/>
      <c r="BV277" s="631" t="str">
        <f>IF(BV271="","",(BV271-BV273-BV276)*BV272/BV$46/365/$G$1)</f>
        <v/>
      </c>
      <c r="BW277" s="631" t="str">
        <f>IF(BW271="","",(BW271-BW273-BW276)*BW272/BW$46/365/$G$1)</f>
        <v/>
      </c>
      <c r="BX277" s="631" t="str">
        <f>IF(BX271="","",(BX271-BX273-BX276)*BX272/BX$46/365/$G$1)</f>
        <v/>
      </c>
      <c r="BY277" s="631" t="str">
        <f>IF(BY271="","",(BY271-BY273-BY276)*BY272/BY$46/365/$G$1)</f>
        <v/>
      </c>
      <c r="BZ277" s="596" t="str">
        <f t="shared" si="611"/>
        <v/>
      </c>
      <c r="CA277" s="621" t="str">
        <f t="shared" si="612"/>
        <v/>
      </c>
      <c r="CB277" s="621" t="str">
        <f t="shared" si="613"/>
        <v/>
      </c>
      <c r="CC277" s="693" t="str">
        <f t="shared" si="614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43"/>
        <v/>
      </c>
      <c r="CG277" s="1353" t="str">
        <f t="shared" si="743"/>
        <v/>
      </c>
      <c r="CH277" s="1353" t="str">
        <f t="shared" si="743"/>
        <v/>
      </c>
      <c r="CI277" s="1353" t="str">
        <f t="shared" si="743"/>
        <v/>
      </c>
      <c r="CJ277" s="1353" t="str">
        <f t="shared" si="743"/>
        <v/>
      </c>
      <c r="CK277" s="1354" t="str">
        <f t="shared" si="743"/>
        <v/>
      </c>
      <c r="CL277" s="1354">
        <f t="shared" si="743"/>
        <v>7.3711676451402482E-3</v>
      </c>
      <c r="CM277" s="1354">
        <f t="shared" si="743"/>
        <v>7.9608610567514677E-3</v>
      </c>
      <c r="CN277" s="1353" t="str">
        <f t="shared" si="743"/>
        <v/>
      </c>
      <c r="CO277" s="1353" t="str">
        <f t="shared" si="743"/>
        <v/>
      </c>
      <c r="CP277" s="1353" t="str">
        <f t="shared" si="743"/>
        <v/>
      </c>
      <c r="CQ277" s="1353" t="str">
        <f t="shared" si="743"/>
        <v/>
      </c>
      <c r="CR277" s="1353" t="str">
        <f t="shared" si="743"/>
        <v/>
      </c>
      <c r="CS277" s="1352" t="str">
        <f t="shared" si="743"/>
        <v/>
      </c>
      <c r="CT277" s="1355" t="str">
        <f t="shared" si="743"/>
        <v/>
      </c>
      <c r="CU277" s="535" t="str">
        <f t="shared" si="625"/>
        <v/>
      </c>
      <c r="CV277" s="536" t="str">
        <f t="shared" si="626"/>
        <v/>
      </c>
      <c r="CW277" s="537" t="str">
        <f t="shared" si="627"/>
        <v/>
      </c>
      <c r="CX277" s="537" t="str">
        <f t="shared" si="628"/>
        <v/>
      </c>
      <c r="CY277" s="537" t="str">
        <f t="shared" si="629"/>
        <v/>
      </c>
      <c r="CZ277" s="537" t="str">
        <f t="shared" si="630"/>
        <v/>
      </c>
      <c r="DA277" s="537" t="str">
        <f t="shared" si="631"/>
        <v/>
      </c>
      <c r="DB277" s="538" t="str">
        <f t="shared" si="632"/>
        <v/>
      </c>
      <c r="DC277" s="538">
        <f t="shared" si="633"/>
        <v>7.3711676451402482E-3</v>
      </c>
      <c r="DD277" s="538">
        <f t="shared" si="634"/>
        <v>7.9608610567514677E-3</v>
      </c>
      <c r="DE277" s="537" t="str">
        <f t="shared" si="635"/>
        <v/>
      </c>
      <c r="DF277" s="537" t="str">
        <f t="shared" si="636"/>
        <v/>
      </c>
      <c r="DG277" s="537" t="str">
        <f t="shared" si="637"/>
        <v/>
      </c>
      <c r="DH277" s="537" t="str">
        <f t="shared" si="638"/>
        <v/>
      </c>
      <c r="DI277" s="537" t="str">
        <f t="shared" si="639"/>
        <v/>
      </c>
      <c r="DJ277" s="536" t="str">
        <f t="shared" si="640"/>
        <v/>
      </c>
      <c r="DK277" s="535" t="str">
        <f t="shared" si="641"/>
        <v/>
      </c>
      <c r="DL277" s="654">
        <f t="shared" si="642"/>
        <v>0</v>
      </c>
      <c r="DM277" s="106">
        <f t="shared" si="643"/>
        <v>0</v>
      </c>
      <c r="DN277" s="106">
        <f t="shared" si="644"/>
        <v>1</v>
      </c>
      <c r="DO277" s="106">
        <f t="shared" si="645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11"/>
        <v/>
      </c>
      <c r="CA278" s="596" t="str">
        <f t="shared" si="612"/>
        <v/>
      </c>
      <c r="CB278" s="596">
        <f t="shared" si="613"/>
        <v>225</v>
      </c>
      <c r="CC278" s="690" t="str">
        <f t="shared" si="614"/>
        <v/>
      </c>
      <c r="CD278" s="1346" t="str">
        <f t="shared" ref="CD278:CD283" si="7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43"/>
        <v/>
      </c>
      <c r="CF278" s="1348" t="str">
        <f t="shared" si="743"/>
        <v/>
      </c>
      <c r="CG278" s="1348" t="str">
        <f t="shared" si="743"/>
        <v/>
      </c>
      <c r="CH278" s="1348" t="str">
        <f t="shared" si="743"/>
        <v/>
      </c>
      <c r="CI278" s="1348" t="str">
        <f t="shared" si="743"/>
        <v/>
      </c>
      <c r="CJ278" s="1348" t="str">
        <f t="shared" si="743"/>
        <v/>
      </c>
      <c r="CK278" s="1349" t="str">
        <f t="shared" si="743"/>
        <v/>
      </c>
      <c r="CL278" s="1349">
        <f t="shared" si="743"/>
        <v>50</v>
      </c>
      <c r="CM278" s="1349">
        <f t="shared" si="743"/>
        <v>250</v>
      </c>
      <c r="CN278" s="1348" t="str">
        <f t="shared" si="743"/>
        <v/>
      </c>
      <c r="CO278" s="1348" t="str">
        <f t="shared" si="743"/>
        <v/>
      </c>
      <c r="CP278" s="1348" t="str">
        <f t="shared" si="743"/>
        <v/>
      </c>
      <c r="CQ278" s="1348" t="str">
        <f t="shared" si="743"/>
        <v/>
      </c>
      <c r="CR278" s="1348" t="str">
        <f t="shared" si="743"/>
        <v/>
      </c>
      <c r="CS278" s="1347" t="str">
        <f t="shared" si="743"/>
        <v/>
      </c>
      <c r="CT278" s="1350" t="str">
        <f t="shared" si="743"/>
        <v/>
      </c>
      <c r="CU278" s="547" t="str">
        <f t="shared" si="625"/>
        <v/>
      </c>
      <c r="CV278" s="548" t="str">
        <f t="shared" si="626"/>
        <v/>
      </c>
      <c r="CW278" s="549" t="str">
        <f t="shared" si="627"/>
        <v/>
      </c>
      <c r="CX278" s="549" t="str">
        <f t="shared" si="628"/>
        <v/>
      </c>
      <c r="CY278" s="549" t="str">
        <f t="shared" si="629"/>
        <v/>
      </c>
      <c r="CZ278" s="549" t="str">
        <f t="shared" si="630"/>
        <v/>
      </c>
      <c r="DA278" s="549" t="str">
        <f t="shared" si="631"/>
        <v/>
      </c>
      <c r="DB278" s="550" t="str">
        <f t="shared" si="632"/>
        <v/>
      </c>
      <c r="DC278" s="550">
        <f t="shared" si="633"/>
        <v>50</v>
      </c>
      <c r="DD278" s="550">
        <f t="shared" si="634"/>
        <v>250</v>
      </c>
      <c r="DE278" s="549" t="str">
        <f t="shared" si="635"/>
        <v/>
      </c>
      <c r="DF278" s="549" t="str">
        <f t="shared" si="636"/>
        <v/>
      </c>
      <c r="DG278" s="549" t="str">
        <f t="shared" si="637"/>
        <v/>
      </c>
      <c r="DH278" s="549" t="str">
        <f t="shared" si="638"/>
        <v/>
      </c>
      <c r="DI278" s="549" t="str">
        <f t="shared" si="639"/>
        <v/>
      </c>
      <c r="DJ278" s="548" t="str">
        <f t="shared" si="640"/>
        <v/>
      </c>
      <c r="DK278" s="547" t="str">
        <f t="shared" si="641"/>
        <v/>
      </c>
      <c r="DL278" s="654">
        <f t="shared" si="642"/>
        <v>2</v>
      </c>
      <c r="DM278" s="106">
        <f t="shared" si="643"/>
        <v>2</v>
      </c>
      <c r="DN278" s="106">
        <f t="shared" si="644"/>
        <v>4</v>
      </c>
      <c r="DO278" s="106">
        <f t="shared" si="645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$H$1 &amp; " per kg"</f>
        <v>kcal per kg</v>
      </c>
      <c r="B279" s="704">
        <f t="shared" ref="B279:R279" si="745">3630*$K$1</f>
        <v>3630</v>
      </c>
      <c r="C279" s="704">
        <f t="shared" si="745"/>
        <v>3630</v>
      </c>
      <c r="D279" s="704">
        <f t="shared" si="745"/>
        <v>3630</v>
      </c>
      <c r="E279" s="704">
        <f t="shared" si="745"/>
        <v>3630</v>
      </c>
      <c r="F279" s="704">
        <f t="shared" si="745"/>
        <v>3630</v>
      </c>
      <c r="G279" s="704">
        <f t="shared" si="745"/>
        <v>3630</v>
      </c>
      <c r="H279" s="704">
        <f t="shared" si="745"/>
        <v>3630</v>
      </c>
      <c r="I279" s="704">
        <f t="shared" si="745"/>
        <v>3630</v>
      </c>
      <c r="J279" s="704">
        <f t="shared" si="745"/>
        <v>3630</v>
      </c>
      <c r="K279" s="704">
        <f t="shared" si="745"/>
        <v>3630</v>
      </c>
      <c r="L279" s="704">
        <f t="shared" si="745"/>
        <v>3630</v>
      </c>
      <c r="M279" s="704">
        <f t="shared" si="745"/>
        <v>3630</v>
      </c>
      <c r="N279" s="704">
        <f t="shared" si="745"/>
        <v>3630</v>
      </c>
      <c r="O279" s="704">
        <f t="shared" si="745"/>
        <v>3630</v>
      </c>
      <c r="P279" s="704">
        <f t="shared" si="745"/>
        <v>3630</v>
      </c>
      <c r="Q279" s="704">
        <f t="shared" si="745"/>
        <v>3630</v>
      </c>
      <c r="R279" s="704">
        <f t="shared" si="745"/>
        <v>3630</v>
      </c>
      <c r="S279" s="720"/>
      <c r="T279" s="704">
        <f t="shared" ref="T279:AJ279" si="746">3630*$K$1</f>
        <v>3630</v>
      </c>
      <c r="U279" s="704">
        <f t="shared" si="746"/>
        <v>3630</v>
      </c>
      <c r="V279" s="704">
        <f t="shared" si="746"/>
        <v>3630</v>
      </c>
      <c r="W279" s="704">
        <f t="shared" si="746"/>
        <v>3630</v>
      </c>
      <c r="X279" s="704">
        <f t="shared" si="746"/>
        <v>3630</v>
      </c>
      <c r="Y279" s="704">
        <f t="shared" si="746"/>
        <v>3630</v>
      </c>
      <c r="Z279" s="704">
        <f t="shared" si="746"/>
        <v>3630</v>
      </c>
      <c r="AA279" s="704">
        <f t="shared" si="746"/>
        <v>3630</v>
      </c>
      <c r="AB279" s="704">
        <f t="shared" si="746"/>
        <v>3630</v>
      </c>
      <c r="AC279" s="704">
        <f t="shared" si="746"/>
        <v>3630</v>
      </c>
      <c r="AD279" s="704">
        <f t="shared" si="746"/>
        <v>3630</v>
      </c>
      <c r="AE279" s="704">
        <f t="shared" si="746"/>
        <v>3630</v>
      </c>
      <c r="AF279" s="704">
        <f t="shared" si="746"/>
        <v>3630</v>
      </c>
      <c r="AG279" s="704">
        <f t="shared" si="746"/>
        <v>3630</v>
      </c>
      <c r="AH279" s="704">
        <f t="shared" si="746"/>
        <v>3630</v>
      </c>
      <c r="AI279" s="704">
        <f t="shared" si="746"/>
        <v>3630</v>
      </c>
      <c r="AJ279" s="704">
        <f t="shared" si="746"/>
        <v>3630</v>
      </c>
      <c r="AK279" s="720"/>
      <c r="AL279" s="704">
        <f t="shared" ref="AL279:BB279" si="747">3630*$K$1</f>
        <v>3630</v>
      </c>
      <c r="AM279" s="704">
        <f t="shared" si="747"/>
        <v>3630</v>
      </c>
      <c r="AN279" s="704">
        <f t="shared" si="747"/>
        <v>3630</v>
      </c>
      <c r="AO279" s="704">
        <f t="shared" si="747"/>
        <v>3630</v>
      </c>
      <c r="AP279" s="704">
        <f t="shared" si="747"/>
        <v>3630</v>
      </c>
      <c r="AQ279" s="704">
        <f t="shared" si="747"/>
        <v>3630</v>
      </c>
      <c r="AR279" s="704">
        <f t="shared" si="747"/>
        <v>3630</v>
      </c>
      <c r="AS279" s="704">
        <f t="shared" si="747"/>
        <v>3630</v>
      </c>
      <c r="AT279" s="704">
        <f t="shared" si="747"/>
        <v>3630</v>
      </c>
      <c r="AU279" s="704">
        <f t="shared" si="747"/>
        <v>3630</v>
      </c>
      <c r="AV279" s="704">
        <f t="shared" si="747"/>
        <v>3630</v>
      </c>
      <c r="AW279" s="704">
        <f t="shared" si="747"/>
        <v>3630</v>
      </c>
      <c r="AX279" s="704">
        <f t="shared" si="747"/>
        <v>3630</v>
      </c>
      <c r="AY279" s="704">
        <f t="shared" si="747"/>
        <v>3630</v>
      </c>
      <c r="AZ279" s="704">
        <f t="shared" si="747"/>
        <v>3630</v>
      </c>
      <c r="BA279" s="704">
        <f t="shared" si="747"/>
        <v>3630</v>
      </c>
      <c r="BB279" s="704">
        <f t="shared" si="747"/>
        <v>3630</v>
      </c>
      <c r="BC279" s="720"/>
      <c r="BD279" s="704">
        <f t="shared" ref="BD279:BT279" si="748">3630*$K$1</f>
        <v>3630</v>
      </c>
      <c r="BE279" s="704">
        <f t="shared" si="748"/>
        <v>3630</v>
      </c>
      <c r="BF279" s="704">
        <f t="shared" si="748"/>
        <v>3630</v>
      </c>
      <c r="BG279" s="704">
        <f t="shared" si="748"/>
        <v>3630</v>
      </c>
      <c r="BH279" s="704">
        <f t="shared" si="748"/>
        <v>3630</v>
      </c>
      <c r="BI279" s="704">
        <f t="shared" si="748"/>
        <v>3630</v>
      </c>
      <c r="BJ279" s="704">
        <f t="shared" si="748"/>
        <v>3630</v>
      </c>
      <c r="BK279" s="704">
        <f t="shared" si="748"/>
        <v>3630</v>
      </c>
      <c r="BL279" s="704">
        <f t="shared" si="748"/>
        <v>3630</v>
      </c>
      <c r="BM279" s="704">
        <f t="shared" si="748"/>
        <v>3630</v>
      </c>
      <c r="BN279" s="704">
        <f t="shared" si="748"/>
        <v>3630</v>
      </c>
      <c r="BO279" s="704">
        <f t="shared" si="748"/>
        <v>3630</v>
      </c>
      <c r="BP279" s="704">
        <f t="shared" si="748"/>
        <v>3630</v>
      </c>
      <c r="BQ279" s="704">
        <f t="shared" si="748"/>
        <v>3630</v>
      </c>
      <c r="BR279" s="704">
        <f t="shared" si="748"/>
        <v>3630</v>
      </c>
      <c r="BS279" s="704">
        <f t="shared" si="748"/>
        <v>3630</v>
      </c>
      <c r="BT279" s="704">
        <f t="shared" si="74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11"/>
        <v>3630</v>
      </c>
      <c r="CA279" s="596">
        <f t="shared" si="612"/>
        <v>3630</v>
      </c>
      <c r="CB279" s="596">
        <f t="shared" si="613"/>
        <v>3630</v>
      </c>
      <c r="CC279" s="690">
        <f t="shared" si="614"/>
        <v>3630</v>
      </c>
      <c r="CD279" s="1346">
        <f t="shared" si="744"/>
        <v>3630</v>
      </c>
      <c r="CE279" s="1347">
        <f t="shared" si="743"/>
        <v>3630</v>
      </c>
      <c r="CF279" s="1348">
        <f t="shared" si="743"/>
        <v>3630</v>
      </c>
      <c r="CG279" s="1348">
        <f t="shared" si="743"/>
        <v>3630</v>
      </c>
      <c r="CH279" s="1348">
        <f t="shared" si="743"/>
        <v>3630</v>
      </c>
      <c r="CI279" s="1348">
        <f t="shared" si="743"/>
        <v>3630</v>
      </c>
      <c r="CJ279" s="1348">
        <f t="shared" si="743"/>
        <v>3630</v>
      </c>
      <c r="CK279" s="1349">
        <f t="shared" si="743"/>
        <v>3630</v>
      </c>
      <c r="CL279" s="1349">
        <f t="shared" si="743"/>
        <v>3630</v>
      </c>
      <c r="CM279" s="1349">
        <f t="shared" si="743"/>
        <v>3630</v>
      </c>
      <c r="CN279" s="1348">
        <f t="shared" si="743"/>
        <v>3630</v>
      </c>
      <c r="CO279" s="1348">
        <f t="shared" si="743"/>
        <v>3630</v>
      </c>
      <c r="CP279" s="1348">
        <f t="shared" si="743"/>
        <v>3630</v>
      </c>
      <c r="CQ279" s="1348">
        <f t="shared" si="743"/>
        <v>3630</v>
      </c>
      <c r="CR279" s="1348">
        <f t="shared" si="743"/>
        <v>3630</v>
      </c>
      <c r="CS279" s="1347">
        <f t="shared" si="743"/>
        <v>3630</v>
      </c>
      <c r="CT279" s="1350">
        <f t="shared" si="743"/>
        <v>3630</v>
      </c>
      <c r="CU279" s="547">
        <f t="shared" si="625"/>
        <v>3630</v>
      </c>
      <c r="CV279" s="548">
        <f t="shared" si="626"/>
        <v>3630</v>
      </c>
      <c r="CW279" s="549">
        <f t="shared" si="627"/>
        <v>3630</v>
      </c>
      <c r="CX279" s="549">
        <f t="shared" si="628"/>
        <v>3630</v>
      </c>
      <c r="CY279" s="549">
        <f t="shared" si="629"/>
        <v>3630</v>
      </c>
      <c r="CZ279" s="549">
        <f t="shared" si="630"/>
        <v>3630</v>
      </c>
      <c r="DA279" s="549">
        <f t="shared" si="631"/>
        <v>3630</v>
      </c>
      <c r="DB279" s="550">
        <f t="shared" si="632"/>
        <v>3630</v>
      </c>
      <c r="DC279" s="550">
        <f t="shared" si="633"/>
        <v>3630</v>
      </c>
      <c r="DD279" s="550">
        <f t="shared" si="634"/>
        <v>3630</v>
      </c>
      <c r="DE279" s="549">
        <f t="shared" si="635"/>
        <v>3630</v>
      </c>
      <c r="DF279" s="549">
        <f t="shared" si="636"/>
        <v>3630</v>
      </c>
      <c r="DG279" s="549">
        <f t="shared" si="637"/>
        <v>3630</v>
      </c>
      <c r="DH279" s="549">
        <f t="shared" si="638"/>
        <v>3630</v>
      </c>
      <c r="DI279" s="549">
        <f t="shared" si="639"/>
        <v>3630</v>
      </c>
      <c r="DJ279" s="548">
        <f t="shared" si="640"/>
        <v>3630</v>
      </c>
      <c r="DK279" s="547">
        <f t="shared" si="641"/>
        <v>3630</v>
      </c>
      <c r="DL279" s="654">
        <f t="shared" si="642"/>
        <v>17</v>
      </c>
      <c r="DM279" s="106">
        <f t="shared" si="643"/>
        <v>17</v>
      </c>
      <c r="DN279" s="106">
        <f t="shared" si="644"/>
        <v>17</v>
      </c>
      <c r="DO279" s="106">
        <f t="shared" si="645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11"/>
        <v/>
      </c>
      <c r="CA280" s="596" t="str">
        <f t="shared" si="612"/>
        <v/>
      </c>
      <c r="CB280" s="596" t="str">
        <f t="shared" si="613"/>
        <v/>
      </c>
      <c r="CC280" s="690" t="str">
        <f t="shared" si="614"/>
        <v/>
      </c>
      <c r="CD280" s="1346" t="str">
        <f t="shared" si="744"/>
        <v/>
      </c>
      <c r="CE280" s="1347" t="str">
        <f t="shared" si="743"/>
        <v/>
      </c>
      <c r="CF280" s="1348" t="str">
        <f t="shared" si="743"/>
        <v/>
      </c>
      <c r="CG280" s="1348" t="str">
        <f t="shared" si="743"/>
        <v/>
      </c>
      <c r="CH280" s="1348" t="str">
        <f t="shared" si="743"/>
        <v/>
      </c>
      <c r="CI280" s="1348" t="str">
        <f t="shared" si="743"/>
        <v/>
      </c>
      <c r="CJ280" s="1348" t="str">
        <f t="shared" si="743"/>
        <v/>
      </c>
      <c r="CK280" s="1349" t="str">
        <f t="shared" si="743"/>
        <v/>
      </c>
      <c r="CL280" s="1349" t="str">
        <f t="shared" si="743"/>
        <v/>
      </c>
      <c r="CM280" s="1349" t="str">
        <f t="shared" si="743"/>
        <v/>
      </c>
      <c r="CN280" s="1348" t="str">
        <f t="shared" si="743"/>
        <v/>
      </c>
      <c r="CO280" s="1348" t="str">
        <f t="shared" si="743"/>
        <v/>
      </c>
      <c r="CP280" s="1348" t="str">
        <f t="shared" si="743"/>
        <v/>
      </c>
      <c r="CQ280" s="1348" t="str">
        <f t="shared" si="743"/>
        <v/>
      </c>
      <c r="CR280" s="1348" t="str">
        <f t="shared" si="743"/>
        <v/>
      </c>
      <c r="CS280" s="1347" t="str">
        <f t="shared" si="743"/>
        <v/>
      </c>
      <c r="CT280" s="1350" t="str">
        <f t="shared" si="743"/>
        <v/>
      </c>
      <c r="CU280" s="547" t="str">
        <f t="shared" si="625"/>
        <v/>
      </c>
      <c r="CV280" s="548" t="str">
        <f t="shared" si="626"/>
        <v/>
      </c>
      <c r="CW280" s="549" t="str">
        <f t="shared" si="627"/>
        <v/>
      </c>
      <c r="CX280" s="549" t="str">
        <f t="shared" si="628"/>
        <v/>
      </c>
      <c r="CY280" s="549" t="str">
        <f t="shared" si="629"/>
        <v/>
      </c>
      <c r="CZ280" s="549" t="str">
        <f t="shared" si="630"/>
        <v/>
      </c>
      <c r="DA280" s="549" t="str">
        <f t="shared" si="631"/>
        <v/>
      </c>
      <c r="DB280" s="550" t="str">
        <f t="shared" si="632"/>
        <v/>
      </c>
      <c r="DC280" s="550" t="str">
        <f t="shared" si="633"/>
        <v/>
      </c>
      <c r="DD280" s="550" t="str">
        <f t="shared" si="634"/>
        <v/>
      </c>
      <c r="DE280" s="549" t="str">
        <f t="shared" si="635"/>
        <v/>
      </c>
      <c r="DF280" s="549" t="str">
        <f t="shared" si="636"/>
        <v/>
      </c>
      <c r="DG280" s="549" t="str">
        <f t="shared" si="637"/>
        <v/>
      </c>
      <c r="DH280" s="549" t="str">
        <f t="shared" si="638"/>
        <v/>
      </c>
      <c r="DI280" s="549" t="str">
        <f t="shared" si="639"/>
        <v/>
      </c>
      <c r="DJ280" s="548" t="str">
        <f t="shared" si="640"/>
        <v/>
      </c>
      <c r="DK280" s="547" t="str">
        <f t="shared" si="641"/>
        <v/>
      </c>
      <c r="DL280" s="654">
        <f t="shared" si="642"/>
        <v>0</v>
      </c>
      <c r="DM280" s="106">
        <f t="shared" si="643"/>
        <v>0</v>
      </c>
      <c r="DN280" s="106">
        <f t="shared" si="644"/>
        <v>1</v>
      </c>
      <c r="DO280" s="106">
        <f t="shared" si="645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11"/>
        <v/>
      </c>
      <c r="CA281" s="596" t="str">
        <f t="shared" si="612"/>
        <v/>
      </c>
      <c r="CB281" s="596" t="str">
        <f t="shared" si="613"/>
        <v/>
      </c>
      <c r="CC281" s="690" t="str">
        <f t="shared" si="614"/>
        <v/>
      </c>
      <c r="CD281" s="1346" t="str">
        <f t="shared" si="744"/>
        <v/>
      </c>
      <c r="CE281" s="1347" t="str">
        <f t="shared" si="743"/>
        <v/>
      </c>
      <c r="CF281" s="1348" t="str">
        <f t="shared" si="743"/>
        <v/>
      </c>
      <c r="CG281" s="1348" t="str">
        <f t="shared" si="743"/>
        <v/>
      </c>
      <c r="CH281" s="1348" t="str">
        <f t="shared" si="743"/>
        <v/>
      </c>
      <c r="CI281" s="1348" t="str">
        <f t="shared" si="743"/>
        <v/>
      </c>
      <c r="CJ281" s="1348" t="str">
        <f t="shared" si="743"/>
        <v/>
      </c>
      <c r="CK281" s="1349" t="str">
        <f t="shared" si="743"/>
        <v/>
      </c>
      <c r="CL281" s="1349" t="str">
        <f t="shared" si="743"/>
        <v/>
      </c>
      <c r="CM281" s="1349" t="str">
        <f t="shared" si="743"/>
        <v/>
      </c>
      <c r="CN281" s="1348" t="str">
        <f t="shared" si="743"/>
        <v/>
      </c>
      <c r="CO281" s="1348" t="str">
        <f t="shared" si="743"/>
        <v/>
      </c>
      <c r="CP281" s="1348" t="str">
        <f t="shared" si="743"/>
        <v/>
      </c>
      <c r="CQ281" s="1348" t="str">
        <f t="shared" si="743"/>
        <v/>
      </c>
      <c r="CR281" s="1348" t="str">
        <f t="shared" si="743"/>
        <v/>
      </c>
      <c r="CS281" s="1347" t="str">
        <f t="shared" si="743"/>
        <v/>
      </c>
      <c r="CT281" s="1350" t="str">
        <f t="shared" si="743"/>
        <v/>
      </c>
      <c r="CU281" s="547" t="str">
        <f t="shared" si="625"/>
        <v/>
      </c>
      <c r="CV281" s="548" t="str">
        <f t="shared" si="626"/>
        <v/>
      </c>
      <c r="CW281" s="549" t="str">
        <f t="shared" si="627"/>
        <v/>
      </c>
      <c r="CX281" s="549" t="str">
        <f t="shared" si="628"/>
        <v/>
      </c>
      <c r="CY281" s="549" t="str">
        <f t="shared" si="629"/>
        <v/>
      </c>
      <c r="CZ281" s="549" t="str">
        <f t="shared" si="630"/>
        <v/>
      </c>
      <c r="DA281" s="549" t="str">
        <f t="shared" si="631"/>
        <v/>
      </c>
      <c r="DB281" s="550" t="str">
        <f t="shared" si="632"/>
        <v/>
      </c>
      <c r="DC281" s="550" t="str">
        <f t="shared" si="633"/>
        <v/>
      </c>
      <c r="DD281" s="550" t="str">
        <f t="shared" si="634"/>
        <v/>
      </c>
      <c r="DE281" s="549" t="str">
        <f t="shared" si="635"/>
        <v/>
      </c>
      <c r="DF281" s="549" t="str">
        <f t="shared" si="636"/>
        <v/>
      </c>
      <c r="DG281" s="549" t="str">
        <f t="shared" si="637"/>
        <v/>
      </c>
      <c r="DH281" s="549" t="str">
        <f t="shared" si="638"/>
        <v/>
      </c>
      <c r="DI281" s="549" t="str">
        <f t="shared" si="639"/>
        <v/>
      </c>
      <c r="DJ281" s="548" t="str">
        <f t="shared" si="640"/>
        <v/>
      </c>
      <c r="DK281" s="547" t="str">
        <f t="shared" si="641"/>
        <v/>
      </c>
      <c r="DL281" s="654">
        <f t="shared" si="642"/>
        <v>0</v>
      </c>
      <c r="DM281" s="106">
        <f t="shared" si="643"/>
        <v>0</v>
      </c>
      <c r="DN281" s="106">
        <f t="shared" si="644"/>
        <v>1</v>
      </c>
      <c r="DO281" s="106">
        <f t="shared" si="645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749">IF(B280="","",B280*B281)</f>
        <v/>
      </c>
      <c r="C282" s="628" t="str">
        <f t="shared" si="749"/>
        <v/>
      </c>
      <c r="D282" s="628" t="str">
        <f t="shared" si="749"/>
        <v/>
      </c>
      <c r="E282" s="628" t="str">
        <f t="shared" si="749"/>
        <v/>
      </c>
      <c r="F282" s="628" t="str">
        <f t="shared" si="749"/>
        <v/>
      </c>
      <c r="G282" s="628" t="str">
        <f t="shared" si="749"/>
        <v/>
      </c>
      <c r="H282" s="628" t="str">
        <f t="shared" si="749"/>
        <v/>
      </c>
      <c r="I282" s="628" t="str">
        <f t="shared" si="749"/>
        <v/>
      </c>
      <c r="J282" s="628" t="str">
        <f t="shared" si="749"/>
        <v/>
      </c>
      <c r="K282" s="628" t="str">
        <f t="shared" si="749"/>
        <v/>
      </c>
      <c r="L282" s="628" t="str">
        <f t="shared" si="749"/>
        <v/>
      </c>
      <c r="M282" s="628" t="str">
        <f t="shared" si="749"/>
        <v/>
      </c>
      <c r="N282" s="628" t="str">
        <f t="shared" si="749"/>
        <v/>
      </c>
      <c r="O282" s="628" t="str">
        <f t="shared" si="749"/>
        <v/>
      </c>
      <c r="P282" s="628" t="str">
        <f t="shared" si="749"/>
        <v/>
      </c>
      <c r="Q282" s="628" t="str">
        <f t="shared" si="749"/>
        <v/>
      </c>
      <c r="R282" s="628" t="str">
        <f t="shared" si="749"/>
        <v/>
      </c>
      <c r="S282" s="663"/>
      <c r="T282" s="628" t="str">
        <f t="shared" ref="T282:AJ282" si="750">IF(T280="","",T280*T281)</f>
        <v/>
      </c>
      <c r="U282" s="628" t="str">
        <f t="shared" si="750"/>
        <v/>
      </c>
      <c r="V282" s="628" t="str">
        <f t="shared" si="750"/>
        <v/>
      </c>
      <c r="W282" s="628" t="str">
        <f t="shared" si="750"/>
        <v/>
      </c>
      <c r="X282" s="628" t="str">
        <f t="shared" si="750"/>
        <v/>
      </c>
      <c r="Y282" s="628" t="str">
        <f t="shared" si="750"/>
        <v/>
      </c>
      <c r="Z282" s="628" t="str">
        <f t="shared" si="750"/>
        <v/>
      </c>
      <c r="AA282" s="628" t="str">
        <f t="shared" si="750"/>
        <v/>
      </c>
      <c r="AB282" s="628" t="str">
        <f t="shared" si="750"/>
        <v/>
      </c>
      <c r="AC282" s="628" t="str">
        <f t="shared" si="750"/>
        <v/>
      </c>
      <c r="AD282" s="628" t="str">
        <f t="shared" si="750"/>
        <v/>
      </c>
      <c r="AE282" s="628" t="str">
        <f t="shared" si="750"/>
        <v/>
      </c>
      <c r="AF282" s="628" t="str">
        <f t="shared" si="750"/>
        <v/>
      </c>
      <c r="AG282" s="628" t="str">
        <f t="shared" si="750"/>
        <v/>
      </c>
      <c r="AH282" s="628" t="str">
        <f t="shared" si="750"/>
        <v/>
      </c>
      <c r="AI282" s="628" t="str">
        <f t="shared" si="750"/>
        <v/>
      </c>
      <c r="AJ282" s="628" t="str">
        <f t="shared" si="750"/>
        <v/>
      </c>
      <c r="AK282" s="663"/>
      <c r="AL282" s="628" t="str">
        <f t="shared" ref="AL282:BB282" si="751">IF(AL280="","",AL280*AL281)</f>
        <v/>
      </c>
      <c r="AM282" s="628" t="str">
        <f t="shared" si="751"/>
        <v/>
      </c>
      <c r="AN282" s="628" t="str">
        <f t="shared" si="751"/>
        <v/>
      </c>
      <c r="AO282" s="628" t="str">
        <f t="shared" si="751"/>
        <v/>
      </c>
      <c r="AP282" s="628" t="str">
        <f t="shared" si="751"/>
        <v/>
      </c>
      <c r="AQ282" s="628">
        <f t="shared" si="751"/>
        <v>150</v>
      </c>
      <c r="AR282" s="628" t="str">
        <f t="shared" si="751"/>
        <v/>
      </c>
      <c r="AS282" s="628" t="str">
        <f t="shared" si="751"/>
        <v/>
      </c>
      <c r="AT282" s="628" t="str">
        <f t="shared" si="751"/>
        <v/>
      </c>
      <c r="AU282" s="628" t="str">
        <f t="shared" si="751"/>
        <v/>
      </c>
      <c r="AV282" s="628" t="str">
        <f t="shared" si="751"/>
        <v/>
      </c>
      <c r="AW282" s="628" t="str">
        <f t="shared" si="751"/>
        <v/>
      </c>
      <c r="AX282" s="628" t="str">
        <f t="shared" si="751"/>
        <v/>
      </c>
      <c r="AY282" s="628" t="str">
        <f t="shared" si="751"/>
        <v/>
      </c>
      <c r="AZ282" s="628" t="str">
        <f t="shared" si="751"/>
        <v/>
      </c>
      <c r="BA282" s="628" t="str">
        <f t="shared" si="751"/>
        <v/>
      </c>
      <c r="BB282" s="628" t="str">
        <f t="shared" si="751"/>
        <v/>
      </c>
      <c r="BC282" s="663"/>
      <c r="BD282" s="628" t="str">
        <f t="shared" ref="BD282:BT282" si="752">IF(BD280="","",BD280*BD281)</f>
        <v/>
      </c>
      <c r="BE282" s="628" t="str">
        <f t="shared" si="752"/>
        <v/>
      </c>
      <c r="BF282" s="628" t="str">
        <f t="shared" si="752"/>
        <v/>
      </c>
      <c r="BG282" s="628" t="str">
        <f t="shared" si="752"/>
        <v/>
      </c>
      <c r="BH282" s="628" t="str">
        <f t="shared" si="752"/>
        <v/>
      </c>
      <c r="BI282" s="628" t="str">
        <f t="shared" si="752"/>
        <v/>
      </c>
      <c r="BJ282" s="628" t="str">
        <f t="shared" si="752"/>
        <v/>
      </c>
      <c r="BK282" s="628" t="str">
        <f t="shared" si="752"/>
        <v/>
      </c>
      <c r="BL282" s="628" t="str">
        <f t="shared" si="752"/>
        <v/>
      </c>
      <c r="BM282" s="628" t="str">
        <f t="shared" si="752"/>
        <v/>
      </c>
      <c r="BN282" s="628" t="str">
        <f t="shared" si="752"/>
        <v/>
      </c>
      <c r="BO282" s="628" t="str">
        <f t="shared" si="752"/>
        <v/>
      </c>
      <c r="BP282" s="628" t="str">
        <f t="shared" si="752"/>
        <v/>
      </c>
      <c r="BQ282" s="628" t="str">
        <f t="shared" si="752"/>
        <v/>
      </c>
      <c r="BR282" s="628" t="str">
        <f t="shared" si="752"/>
        <v/>
      </c>
      <c r="BS282" s="628" t="str">
        <f t="shared" si="752"/>
        <v/>
      </c>
      <c r="BT282" s="628" t="str">
        <f t="shared" si="75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11"/>
        <v/>
      </c>
      <c r="CA282" s="596" t="str">
        <f t="shared" si="612"/>
        <v/>
      </c>
      <c r="CB282" s="596" t="str">
        <f t="shared" si="613"/>
        <v/>
      </c>
      <c r="CC282" s="690" t="str">
        <f t="shared" si="614"/>
        <v/>
      </c>
      <c r="CD282" s="1346" t="str">
        <f t="shared" si="744"/>
        <v/>
      </c>
      <c r="CE282" s="1347" t="str">
        <f t="shared" si="743"/>
        <v/>
      </c>
      <c r="CF282" s="1348" t="str">
        <f t="shared" si="743"/>
        <v/>
      </c>
      <c r="CG282" s="1348" t="str">
        <f t="shared" si="743"/>
        <v/>
      </c>
      <c r="CH282" s="1348" t="str">
        <f t="shared" si="743"/>
        <v/>
      </c>
      <c r="CI282" s="1348" t="str">
        <f t="shared" si="743"/>
        <v/>
      </c>
      <c r="CJ282" s="1348" t="str">
        <f t="shared" si="743"/>
        <v/>
      </c>
      <c r="CK282" s="1349" t="str">
        <f t="shared" si="743"/>
        <v/>
      </c>
      <c r="CL282" s="1349" t="str">
        <f t="shared" si="743"/>
        <v/>
      </c>
      <c r="CM282" s="1349" t="str">
        <f t="shared" si="743"/>
        <v/>
      </c>
      <c r="CN282" s="1348" t="str">
        <f t="shared" si="743"/>
        <v/>
      </c>
      <c r="CO282" s="1348" t="str">
        <f t="shared" si="743"/>
        <v/>
      </c>
      <c r="CP282" s="1348" t="str">
        <f t="shared" si="743"/>
        <v/>
      </c>
      <c r="CQ282" s="1348" t="str">
        <f t="shared" si="743"/>
        <v/>
      </c>
      <c r="CR282" s="1348" t="str">
        <f t="shared" si="743"/>
        <v/>
      </c>
      <c r="CS282" s="1347" t="str">
        <f t="shared" si="743"/>
        <v/>
      </c>
      <c r="CT282" s="1350" t="str">
        <f t="shared" si="743"/>
        <v/>
      </c>
      <c r="CU282" s="547" t="str">
        <f t="shared" si="625"/>
        <v/>
      </c>
      <c r="CV282" s="548" t="str">
        <f t="shared" si="626"/>
        <v/>
      </c>
      <c r="CW282" s="549" t="str">
        <f t="shared" si="627"/>
        <v/>
      </c>
      <c r="CX282" s="549" t="str">
        <f t="shared" si="628"/>
        <v/>
      </c>
      <c r="CY282" s="549" t="str">
        <f t="shared" si="629"/>
        <v/>
      </c>
      <c r="CZ282" s="549" t="str">
        <f t="shared" si="630"/>
        <v/>
      </c>
      <c r="DA282" s="549" t="str">
        <f t="shared" si="631"/>
        <v/>
      </c>
      <c r="DB282" s="550" t="str">
        <f t="shared" si="632"/>
        <v/>
      </c>
      <c r="DC282" s="550" t="str">
        <f t="shared" si="633"/>
        <v/>
      </c>
      <c r="DD282" s="550" t="str">
        <f t="shared" si="634"/>
        <v/>
      </c>
      <c r="DE282" s="549" t="str">
        <f t="shared" si="635"/>
        <v/>
      </c>
      <c r="DF282" s="549" t="str">
        <f t="shared" si="636"/>
        <v/>
      </c>
      <c r="DG282" s="549" t="str">
        <f t="shared" si="637"/>
        <v/>
      </c>
      <c r="DH282" s="549" t="str">
        <f t="shared" si="638"/>
        <v/>
      </c>
      <c r="DI282" s="549" t="str">
        <f t="shared" si="639"/>
        <v/>
      </c>
      <c r="DJ282" s="548" t="str">
        <f t="shared" si="640"/>
        <v/>
      </c>
      <c r="DK282" s="547" t="str">
        <f t="shared" si="641"/>
        <v/>
      </c>
      <c r="DL282" s="654">
        <f t="shared" si="642"/>
        <v>0</v>
      </c>
      <c r="DM282" s="106">
        <f t="shared" si="643"/>
        <v>0</v>
      </c>
      <c r="DN282" s="106">
        <f t="shared" si="644"/>
        <v>1</v>
      </c>
      <c r="DO282" s="106">
        <f t="shared" si="645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11"/>
        <v/>
      </c>
      <c r="CA283" s="596" t="str">
        <f t="shared" si="612"/>
        <v/>
      </c>
      <c r="CB283" s="596" t="str">
        <f t="shared" si="613"/>
        <v/>
      </c>
      <c r="CC283" s="690" t="str">
        <f t="shared" si="614"/>
        <v/>
      </c>
      <c r="CD283" s="1346" t="str">
        <f t="shared" si="744"/>
        <v/>
      </c>
      <c r="CE283" s="1347" t="str">
        <f t="shared" si="743"/>
        <v/>
      </c>
      <c r="CF283" s="1348" t="str">
        <f t="shared" si="743"/>
        <v/>
      </c>
      <c r="CG283" s="1348" t="str">
        <f t="shared" si="743"/>
        <v/>
      </c>
      <c r="CH283" s="1348" t="str">
        <f t="shared" si="743"/>
        <v/>
      </c>
      <c r="CI283" s="1348" t="str">
        <f t="shared" si="743"/>
        <v/>
      </c>
      <c r="CJ283" s="1348" t="str">
        <f t="shared" si="743"/>
        <v/>
      </c>
      <c r="CK283" s="1349" t="str">
        <f t="shared" si="743"/>
        <v/>
      </c>
      <c r="CL283" s="1349" t="str">
        <f t="shared" si="743"/>
        <v/>
      </c>
      <c r="CM283" s="1349" t="str">
        <f t="shared" si="743"/>
        <v/>
      </c>
      <c r="CN283" s="1348" t="str">
        <f t="shared" si="743"/>
        <v/>
      </c>
      <c r="CO283" s="1348" t="str">
        <f t="shared" si="743"/>
        <v/>
      </c>
      <c r="CP283" s="1348" t="str">
        <f t="shared" si="743"/>
        <v/>
      </c>
      <c r="CQ283" s="1348" t="str">
        <f t="shared" si="743"/>
        <v/>
      </c>
      <c r="CR283" s="1348" t="str">
        <f t="shared" si="743"/>
        <v/>
      </c>
      <c r="CS283" s="1347" t="str">
        <f t="shared" si="743"/>
        <v/>
      </c>
      <c r="CT283" s="1350" t="str">
        <f t="shared" si="743"/>
        <v/>
      </c>
      <c r="CU283" s="547" t="str">
        <f t="shared" si="625"/>
        <v/>
      </c>
      <c r="CV283" s="548" t="str">
        <f t="shared" si="626"/>
        <v/>
      </c>
      <c r="CW283" s="549" t="str">
        <f t="shared" si="627"/>
        <v/>
      </c>
      <c r="CX283" s="549" t="str">
        <f t="shared" si="628"/>
        <v/>
      </c>
      <c r="CY283" s="549" t="str">
        <f t="shared" si="629"/>
        <v/>
      </c>
      <c r="CZ283" s="549" t="str">
        <f t="shared" si="630"/>
        <v/>
      </c>
      <c r="DA283" s="549" t="str">
        <f t="shared" si="631"/>
        <v/>
      </c>
      <c r="DB283" s="550" t="str">
        <f t="shared" si="632"/>
        <v/>
      </c>
      <c r="DC283" s="550" t="str">
        <f t="shared" si="633"/>
        <v/>
      </c>
      <c r="DD283" s="550" t="str">
        <f t="shared" si="634"/>
        <v/>
      </c>
      <c r="DE283" s="549" t="str">
        <f t="shared" si="635"/>
        <v/>
      </c>
      <c r="DF283" s="549" t="str">
        <f t="shared" si="636"/>
        <v/>
      </c>
      <c r="DG283" s="549" t="str">
        <f t="shared" si="637"/>
        <v/>
      </c>
      <c r="DH283" s="549" t="str">
        <f t="shared" si="638"/>
        <v/>
      </c>
      <c r="DI283" s="549" t="str">
        <f t="shared" si="639"/>
        <v/>
      </c>
      <c r="DJ283" s="548" t="str">
        <f t="shared" si="640"/>
        <v/>
      </c>
      <c r="DK283" s="547" t="str">
        <f t="shared" si="641"/>
        <v/>
      </c>
      <c r="DL283" s="654">
        <f t="shared" si="642"/>
        <v>0</v>
      </c>
      <c r="DM283" s="106">
        <f t="shared" si="643"/>
        <v>0</v>
      </c>
      <c r="DN283" s="106">
        <f t="shared" si="644"/>
        <v>0</v>
      </c>
      <c r="DO283" s="106">
        <f t="shared" si="645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$H$1 &amp; " (%)"</f>
        <v>kcal (%)</v>
      </c>
      <c r="B284" s="631" t="str">
        <f t="shared" ref="B284:R284" si="753">IF(B278="","",(B278-B280-B283)*B279/B$46/365/$G$1)</f>
        <v/>
      </c>
      <c r="C284" s="631" t="str">
        <f t="shared" si="753"/>
        <v/>
      </c>
      <c r="D284" s="631" t="str">
        <f t="shared" si="753"/>
        <v/>
      </c>
      <c r="E284" s="631">
        <f t="shared" si="753"/>
        <v>0.23679060665362037</v>
      </c>
      <c r="F284" s="631">
        <f t="shared" si="753"/>
        <v>2.3679060665362035E-2</v>
      </c>
      <c r="G284" s="631" t="str">
        <f t="shared" si="753"/>
        <v/>
      </c>
      <c r="H284" s="631" t="str">
        <f t="shared" si="753"/>
        <v/>
      </c>
      <c r="I284" s="631" t="str">
        <f t="shared" si="753"/>
        <v/>
      </c>
      <c r="J284" s="631" t="str">
        <f t="shared" si="753"/>
        <v/>
      </c>
      <c r="K284" s="631" t="str">
        <f t="shared" si="753"/>
        <v/>
      </c>
      <c r="L284" s="631" t="str">
        <f t="shared" si="753"/>
        <v/>
      </c>
      <c r="M284" s="631" t="str">
        <f t="shared" si="753"/>
        <v/>
      </c>
      <c r="N284" s="631" t="str">
        <f t="shared" si="753"/>
        <v/>
      </c>
      <c r="O284" s="631" t="str">
        <f t="shared" si="753"/>
        <v/>
      </c>
      <c r="P284" s="631" t="str">
        <f t="shared" si="753"/>
        <v/>
      </c>
      <c r="Q284" s="631" t="str">
        <f t="shared" si="753"/>
        <v/>
      </c>
      <c r="R284" s="631" t="str">
        <f t="shared" si="753"/>
        <v/>
      </c>
      <c r="S284" s="653"/>
      <c r="T284" s="631" t="str">
        <f t="shared" ref="T284:AJ284" si="754">IF(T278="","",(T278-T280-T283)*T279/T$46/365/$G$1)</f>
        <v/>
      </c>
      <c r="U284" s="631" t="str">
        <f t="shared" si="754"/>
        <v/>
      </c>
      <c r="V284" s="631">
        <f t="shared" si="754"/>
        <v>3.946510110893673E-2</v>
      </c>
      <c r="W284" s="631" t="str">
        <f t="shared" si="754"/>
        <v/>
      </c>
      <c r="X284" s="631">
        <f t="shared" si="754"/>
        <v>7.893020221787346E-2</v>
      </c>
      <c r="Y284" s="631" t="str">
        <f t="shared" si="754"/>
        <v/>
      </c>
      <c r="Z284" s="631" t="str">
        <f t="shared" si="754"/>
        <v/>
      </c>
      <c r="AA284" s="631" t="str">
        <f t="shared" si="754"/>
        <v/>
      </c>
      <c r="AB284" s="631" t="str">
        <f t="shared" si="754"/>
        <v/>
      </c>
      <c r="AC284" s="631" t="str">
        <f t="shared" si="754"/>
        <v/>
      </c>
      <c r="AD284" s="631" t="str">
        <f t="shared" si="754"/>
        <v/>
      </c>
      <c r="AE284" s="631" t="str">
        <f t="shared" si="754"/>
        <v/>
      </c>
      <c r="AF284" s="631" t="str">
        <f t="shared" si="754"/>
        <v/>
      </c>
      <c r="AG284" s="631" t="str">
        <f t="shared" si="754"/>
        <v/>
      </c>
      <c r="AH284" s="631" t="str">
        <f t="shared" si="754"/>
        <v/>
      </c>
      <c r="AI284" s="631" t="str">
        <f t="shared" si="754"/>
        <v/>
      </c>
      <c r="AJ284" s="631" t="str">
        <f t="shared" si="754"/>
        <v/>
      </c>
      <c r="AK284" s="653"/>
      <c r="AL284" s="631">
        <f t="shared" ref="AL284:BB284" si="755">IF(AL278="","",(AL278-AL280-AL283)*AL279/AL$46/365/$G$1)</f>
        <v>0.17759295499021527</v>
      </c>
      <c r="AM284" s="631" t="str">
        <f t="shared" si="755"/>
        <v/>
      </c>
      <c r="AN284" s="631">
        <f t="shared" si="755"/>
        <v>6.7654459043891529E-2</v>
      </c>
      <c r="AO284" s="631" t="str">
        <f t="shared" si="755"/>
        <v/>
      </c>
      <c r="AP284" s="631" t="str">
        <f t="shared" si="755"/>
        <v/>
      </c>
      <c r="AQ284" s="631">
        <f t="shared" si="755"/>
        <v>0.11839530332681018</v>
      </c>
      <c r="AR284" s="631" t="str">
        <f t="shared" si="755"/>
        <v/>
      </c>
      <c r="AS284" s="631" t="str">
        <f t="shared" si="755"/>
        <v/>
      </c>
      <c r="AT284" s="631">
        <f t="shared" si="755"/>
        <v>0.13530891808778306</v>
      </c>
      <c r="AU284" s="631" t="str">
        <f t="shared" si="755"/>
        <v/>
      </c>
      <c r="AV284" s="631" t="str">
        <f t="shared" si="755"/>
        <v/>
      </c>
      <c r="AW284" s="631" t="str">
        <f t="shared" si="755"/>
        <v/>
      </c>
      <c r="AX284" s="631" t="str">
        <f t="shared" si="755"/>
        <v/>
      </c>
      <c r="AY284" s="631" t="str">
        <f t="shared" si="755"/>
        <v/>
      </c>
      <c r="AZ284" s="631" t="str">
        <f t="shared" si="755"/>
        <v/>
      </c>
      <c r="BA284" s="631" t="str">
        <f t="shared" si="755"/>
        <v/>
      </c>
      <c r="BB284" s="631" t="str">
        <f t="shared" si="755"/>
        <v/>
      </c>
      <c r="BC284" s="653"/>
      <c r="BD284" s="631" t="str">
        <f t="shared" ref="BD284:BT284" si="756">IF(BD278="","",(BD278-BD280-BD283)*BD279/BD$46/365/$G$1)</f>
        <v/>
      </c>
      <c r="BE284" s="631" t="str">
        <f t="shared" si="756"/>
        <v/>
      </c>
      <c r="BF284" s="631" t="str">
        <f t="shared" si="756"/>
        <v/>
      </c>
      <c r="BG284" s="631" t="str">
        <f t="shared" si="756"/>
        <v/>
      </c>
      <c r="BH284" s="631" t="str">
        <f t="shared" si="756"/>
        <v/>
      </c>
      <c r="BI284" s="631">
        <f t="shared" si="756"/>
        <v>0.11839530332681018</v>
      </c>
      <c r="BJ284" s="631" t="str">
        <f t="shared" si="756"/>
        <v/>
      </c>
      <c r="BK284" s="631" t="str">
        <f t="shared" si="756"/>
        <v/>
      </c>
      <c r="BL284" s="631">
        <f t="shared" si="756"/>
        <v>2.3679060665362035E-2</v>
      </c>
      <c r="BM284" s="631" t="str">
        <f t="shared" si="756"/>
        <v/>
      </c>
      <c r="BN284" s="631" t="str">
        <f t="shared" si="756"/>
        <v/>
      </c>
      <c r="BO284" s="631" t="str">
        <f t="shared" si="756"/>
        <v/>
      </c>
      <c r="BP284" s="631" t="str">
        <f t="shared" si="756"/>
        <v/>
      </c>
      <c r="BQ284" s="631" t="str">
        <f t="shared" si="756"/>
        <v/>
      </c>
      <c r="BR284" s="631" t="str">
        <f t="shared" si="756"/>
        <v/>
      </c>
      <c r="BS284" s="631" t="str">
        <f t="shared" si="756"/>
        <v/>
      </c>
      <c r="BT284" s="631" t="str">
        <f t="shared" si="756"/>
        <v/>
      </c>
      <c r="BU284" s="653"/>
      <c r="BV284" s="631" t="str">
        <f>IF(BV278="","",(BV278-BV280-BV283)*BV279/BV$46/365/$G$1)</f>
        <v/>
      </c>
      <c r="BW284" s="631" t="str">
        <f>IF(BW278="","",(BW278-BW280-BW283)*BW279/BW$46/365/$G$1)</f>
        <v/>
      </c>
      <c r="BX284" s="631">
        <f>IF(BX278="","",(BX278-BX280-BX283)*BX279/BX$46/365/$G$1)</f>
        <v>7.1037181996086107E-2</v>
      </c>
      <c r="BY284" s="631" t="str">
        <f>IF(BY278="","",(BY278-BY280-BY283)*BY279/BY$46/365/$G$1)</f>
        <v/>
      </c>
      <c r="BZ284" s="621" t="str">
        <f t="shared" si="611"/>
        <v/>
      </c>
      <c r="CA284" s="621" t="str">
        <f t="shared" si="612"/>
        <v/>
      </c>
      <c r="CB284" s="621">
        <f t="shared" si="613"/>
        <v>0.1268521107072966</v>
      </c>
      <c r="CC284" s="693" t="str">
        <f t="shared" si="614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57"/>
        <v/>
      </c>
      <c r="CG284" s="1353" t="str">
        <f t="shared" si="757"/>
        <v/>
      </c>
      <c r="CH284" s="1353" t="str">
        <f t="shared" si="757"/>
        <v/>
      </c>
      <c r="CI284" s="1353" t="str">
        <f t="shared" si="757"/>
        <v/>
      </c>
      <c r="CJ284" s="1353" t="str">
        <f t="shared" si="757"/>
        <v/>
      </c>
      <c r="CK284" s="1354" t="str">
        <f t="shared" si="757"/>
        <v/>
      </c>
      <c r="CL284" s="1354">
        <f t="shared" si="757"/>
        <v>2.3679060665362035E-2</v>
      </c>
      <c r="CM284" s="1354">
        <f t="shared" si="757"/>
        <v>0.11839530332681018</v>
      </c>
      <c r="CN284" s="1353" t="str">
        <f t="shared" si="757"/>
        <v/>
      </c>
      <c r="CO284" s="1353" t="str">
        <f t="shared" si="757"/>
        <v/>
      </c>
      <c r="CP284" s="1353" t="str">
        <f t="shared" si="757"/>
        <v/>
      </c>
      <c r="CQ284" s="1353" t="str">
        <f t="shared" si="757"/>
        <v/>
      </c>
      <c r="CR284" s="1353" t="str">
        <f t="shared" si="757"/>
        <v/>
      </c>
      <c r="CS284" s="1352" t="str">
        <f t="shared" si="757"/>
        <v/>
      </c>
      <c r="CT284" s="1355" t="str">
        <f t="shared" si="757"/>
        <v/>
      </c>
      <c r="CU284" s="535" t="str">
        <f t="shared" si="625"/>
        <v/>
      </c>
      <c r="CV284" s="536" t="str">
        <f t="shared" si="626"/>
        <v/>
      </c>
      <c r="CW284" s="537" t="str">
        <f t="shared" si="627"/>
        <v/>
      </c>
      <c r="CX284" s="537" t="str">
        <f t="shared" si="628"/>
        <v/>
      </c>
      <c r="CY284" s="537" t="str">
        <f t="shared" si="629"/>
        <v/>
      </c>
      <c r="CZ284" s="537" t="str">
        <f t="shared" si="630"/>
        <v/>
      </c>
      <c r="DA284" s="537" t="str">
        <f t="shared" si="631"/>
        <v/>
      </c>
      <c r="DB284" s="538" t="str">
        <f t="shared" si="632"/>
        <v/>
      </c>
      <c r="DC284" s="538">
        <f t="shared" si="633"/>
        <v>2.3679060665362035E-2</v>
      </c>
      <c r="DD284" s="538">
        <f t="shared" si="634"/>
        <v>0.11839530332681018</v>
      </c>
      <c r="DE284" s="537" t="str">
        <f t="shared" si="635"/>
        <v/>
      </c>
      <c r="DF284" s="537" t="str">
        <f t="shared" si="636"/>
        <v/>
      </c>
      <c r="DG284" s="537" t="str">
        <f t="shared" si="637"/>
        <v/>
      </c>
      <c r="DH284" s="537" t="str">
        <f t="shared" si="638"/>
        <v/>
      </c>
      <c r="DI284" s="537" t="str">
        <f t="shared" si="639"/>
        <v/>
      </c>
      <c r="DJ284" s="536" t="str">
        <f t="shared" si="640"/>
        <v/>
      </c>
      <c r="DK284" s="535" t="str">
        <f t="shared" si="641"/>
        <v/>
      </c>
      <c r="DL284" s="654">
        <f t="shared" si="642"/>
        <v>2</v>
      </c>
      <c r="DM284" s="106">
        <f t="shared" si="643"/>
        <v>2</v>
      </c>
      <c r="DN284" s="106">
        <f t="shared" si="644"/>
        <v>4</v>
      </c>
      <c r="DO284" s="106">
        <f t="shared" si="645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58">IF(DL285&lt;3,"",(SUM(B285:R285)-MIN(B285:R285)-MAX(B285:R285))/(DL285-2))</f>
        <v>150</v>
      </c>
      <c r="CA285" s="596" t="str">
        <f t="shared" ref="CA285:CA299" si="759">IF(DM285&lt;3,"",(SUM(T285:AJ285)-MIN(T285:AJ285)-MAX(T285:AJ285))/(DM285-2))</f>
        <v/>
      </c>
      <c r="CB285" s="596" t="str">
        <f t="shared" ref="CB285:CB299" si="760">IF(DN285&lt;3,"",(SUM(AL285:BB285)-MIN(AL285:BB285)-MAX(AL285:BB285))/(DN285-2))</f>
        <v/>
      </c>
      <c r="CC285" s="690" t="str">
        <f t="shared" ref="CC285:CC299" si="761">IF(DO285&lt;3,"",(SUM(BD285:BT285)-MIN(BD285:BT285)-MAX(BD285:BT285))/(DO285-2))</f>
        <v/>
      </c>
      <c r="CD285" s="1346" t="str">
        <f t="shared" ref="CD285:CD290" si="7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57"/>
        <v/>
      </c>
      <c r="CF285" s="1348" t="str">
        <f t="shared" si="757"/>
        <v/>
      </c>
      <c r="CG285" s="1348" t="str">
        <f t="shared" si="757"/>
        <v/>
      </c>
      <c r="CH285" s="1348" t="str">
        <f t="shared" si="757"/>
        <v/>
      </c>
      <c r="CI285" s="1348" t="str">
        <f t="shared" si="757"/>
        <v/>
      </c>
      <c r="CJ285" s="1348" t="str">
        <f t="shared" si="757"/>
        <v/>
      </c>
      <c r="CK285" s="1349" t="str">
        <f t="shared" si="757"/>
        <v/>
      </c>
      <c r="CL285" s="1349" t="str">
        <f t="shared" si="757"/>
        <v/>
      </c>
      <c r="CM285" s="1349" t="str">
        <f t="shared" si="757"/>
        <v/>
      </c>
      <c r="CN285" s="1348" t="str">
        <f t="shared" si="757"/>
        <v/>
      </c>
      <c r="CO285" s="1348" t="str">
        <f t="shared" si="757"/>
        <v/>
      </c>
      <c r="CP285" s="1348" t="str">
        <f t="shared" si="757"/>
        <v/>
      </c>
      <c r="CQ285" s="1348" t="str">
        <f t="shared" si="757"/>
        <v/>
      </c>
      <c r="CR285" s="1348" t="str">
        <f t="shared" si="757"/>
        <v/>
      </c>
      <c r="CS285" s="1347" t="str">
        <f t="shared" si="757"/>
        <v/>
      </c>
      <c r="CT285" s="1350" t="str">
        <f t="shared" si="757"/>
        <v/>
      </c>
      <c r="CU285" s="547" t="str">
        <f t="shared" si="625"/>
        <v/>
      </c>
      <c r="CV285" s="548" t="str">
        <f t="shared" si="626"/>
        <v/>
      </c>
      <c r="CW285" s="549" t="str">
        <f t="shared" si="627"/>
        <v/>
      </c>
      <c r="CX285" s="549" t="str">
        <f t="shared" si="628"/>
        <v/>
      </c>
      <c r="CY285" s="549" t="str">
        <f t="shared" si="629"/>
        <v/>
      </c>
      <c r="CZ285" s="549" t="str">
        <f t="shared" si="630"/>
        <v/>
      </c>
      <c r="DA285" s="549" t="str">
        <f t="shared" si="631"/>
        <v/>
      </c>
      <c r="DB285" s="550" t="str">
        <f t="shared" si="632"/>
        <v/>
      </c>
      <c r="DC285" s="550" t="str">
        <f t="shared" si="633"/>
        <v/>
      </c>
      <c r="DD285" s="550" t="str">
        <f t="shared" si="634"/>
        <v/>
      </c>
      <c r="DE285" s="549" t="str">
        <f t="shared" si="635"/>
        <v/>
      </c>
      <c r="DF285" s="549" t="str">
        <f t="shared" si="636"/>
        <v/>
      </c>
      <c r="DG285" s="549" t="str">
        <f t="shared" si="637"/>
        <v/>
      </c>
      <c r="DH285" s="549" t="str">
        <f t="shared" si="638"/>
        <v/>
      </c>
      <c r="DI285" s="549" t="str">
        <f t="shared" si="639"/>
        <v/>
      </c>
      <c r="DJ285" s="548" t="str">
        <f t="shared" si="640"/>
        <v/>
      </c>
      <c r="DK285" s="547" t="str">
        <f t="shared" si="641"/>
        <v/>
      </c>
      <c r="DL285" s="654">
        <f t="shared" si="642"/>
        <v>3</v>
      </c>
      <c r="DM285" s="106">
        <f t="shared" si="643"/>
        <v>1</v>
      </c>
      <c r="DN285" s="106">
        <f t="shared" si="644"/>
        <v>0</v>
      </c>
      <c r="DO285" s="106">
        <f t="shared" si="645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$H$1 &amp; " per kg"</f>
        <v>kcal per kg</v>
      </c>
      <c r="B286" s="704">
        <f t="shared" ref="B286:R286" si="763">3360*$K$1</f>
        <v>3360</v>
      </c>
      <c r="C286" s="704">
        <f t="shared" si="763"/>
        <v>3360</v>
      </c>
      <c r="D286" s="704">
        <f t="shared" si="763"/>
        <v>3360</v>
      </c>
      <c r="E286" s="704">
        <f t="shared" si="763"/>
        <v>3360</v>
      </c>
      <c r="F286" s="704">
        <f t="shared" si="763"/>
        <v>3360</v>
      </c>
      <c r="G286" s="704">
        <f t="shared" si="763"/>
        <v>3360</v>
      </c>
      <c r="H286" s="704">
        <f t="shared" si="763"/>
        <v>3360</v>
      </c>
      <c r="I286" s="704">
        <f t="shared" si="763"/>
        <v>3360</v>
      </c>
      <c r="J286" s="704">
        <f t="shared" si="763"/>
        <v>3360</v>
      </c>
      <c r="K286" s="704">
        <f t="shared" si="763"/>
        <v>3360</v>
      </c>
      <c r="L286" s="704">
        <f t="shared" si="763"/>
        <v>3360</v>
      </c>
      <c r="M286" s="704">
        <f t="shared" si="763"/>
        <v>3360</v>
      </c>
      <c r="N286" s="704">
        <f t="shared" si="763"/>
        <v>3360</v>
      </c>
      <c r="O286" s="704">
        <f t="shared" si="763"/>
        <v>3360</v>
      </c>
      <c r="P286" s="704">
        <f t="shared" si="763"/>
        <v>3360</v>
      </c>
      <c r="Q286" s="704">
        <f t="shared" si="763"/>
        <v>3360</v>
      </c>
      <c r="R286" s="704">
        <f t="shared" si="763"/>
        <v>3360</v>
      </c>
      <c r="S286" s="720"/>
      <c r="T286" s="704">
        <f t="shared" ref="T286:AJ286" si="764">3360*$K$1</f>
        <v>3360</v>
      </c>
      <c r="U286" s="704">
        <f t="shared" si="764"/>
        <v>3360</v>
      </c>
      <c r="V286" s="704">
        <f t="shared" si="764"/>
        <v>3360</v>
      </c>
      <c r="W286" s="704">
        <f t="shared" si="764"/>
        <v>3360</v>
      </c>
      <c r="X286" s="704">
        <f t="shared" si="764"/>
        <v>3360</v>
      </c>
      <c r="Y286" s="704">
        <f t="shared" si="764"/>
        <v>3360</v>
      </c>
      <c r="Z286" s="704">
        <f t="shared" si="764"/>
        <v>3360</v>
      </c>
      <c r="AA286" s="704">
        <f t="shared" si="764"/>
        <v>3360</v>
      </c>
      <c r="AB286" s="704">
        <f t="shared" si="764"/>
        <v>3360</v>
      </c>
      <c r="AC286" s="704">
        <f t="shared" si="764"/>
        <v>3360</v>
      </c>
      <c r="AD286" s="704">
        <f t="shared" si="764"/>
        <v>3360</v>
      </c>
      <c r="AE286" s="704">
        <f t="shared" si="764"/>
        <v>3360</v>
      </c>
      <c r="AF286" s="704">
        <f t="shared" si="764"/>
        <v>3360</v>
      </c>
      <c r="AG286" s="704">
        <f t="shared" si="764"/>
        <v>3360</v>
      </c>
      <c r="AH286" s="704">
        <f t="shared" si="764"/>
        <v>3360</v>
      </c>
      <c r="AI286" s="704">
        <f t="shared" si="764"/>
        <v>3360</v>
      </c>
      <c r="AJ286" s="704">
        <f t="shared" si="764"/>
        <v>3360</v>
      </c>
      <c r="AK286" s="720"/>
      <c r="AL286" s="704">
        <f t="shared" ref="AL286:BB286" si="765">3360*$K$1</f>
        <v>3360</v>
      </c>
      <c r="AM286" s="704">
        <f t="shared" si="765"/>
        <v>3360</v>
      </c>
      <c r="AN286" s="704">
        <f t="shared" si="765"/>
        <v>3360</v>
      </c>
      <c r="AO286" s="704">
        <f t="shared" si="765"/>
        <v>3360</v>
      </c>
      <c r="AP286" s="704">
        <f t="shared" si="765"/>
        <v>3360</v>
      </c>
      <c r="AQ286" s="704">
        <f t="shared" si="765"/>
        <v>3360</v>
      </c>
      <c r="AR286" s="704">
        <f t="shared" si="765"/>
        <v>3360</v>
      </c>
      <c r="AS286" s="704">
        <f t="shared" si="765"/>
        <v>3360</v>
      </c>
      <c r="AT286" s="704">
        <f t="shared" si="765"/>
        <v>3360</v>
      </c>
      <c r="AU286" s="704">
        <f t="shared" si="765"/>
        <v>3360</v>
      </c>
      <c r="AV286" s="704">
        <f t="shared" si="765"/>
        <v>3360</v>
      </c>
      <c r="AW286" s="704">
        <f t="shared" si="765"/>
        <v>3360</v>
      </c>
      <c r="AX286" s="704">
        <f t="shared" si="765"/>
        <v>3360</v>
      </c>
      <c r="AY286" s="704">
        <f t="shared" si="765"/>
        <v>3360</v>
      </c>
      <c r="AZ286" s="704">
        <f t="shared" si="765"/>
        <v>3360</v>
      </c>
      <c r="BA286" s="704">
        <f t="shared" si="765"/>
        <v>3360</v>
      </c>
      <c r="BB286" s="704">
        <f t="shared" si="765"/>
        <v>3360</v>
      </c>
      <c r="BC286" s="720"/>
      <c r="BD286" s="704">
        <f t="shared" ref="BD286:BT286" si="766">3360*$K$1</f>
        <v>3360</v>
      </c>
      <c r="BE286" s="704">
        <f t="shared" si="766"/>
        <v>3360</v>
      </c>
      <c r="BF286" s="704">
        <f t="shared" si="766"/>
        <v>3360</v>
      </c>
      <c r="BG286" s="704">
        <f t="shared" si="766"/>
        <v>3360</v>
      </c>
      <c r="BH286" s="704">
        <f t="shared" si="766"/>
        <v>3360</v>
      </c>
      <c r="BI286" s="704">
        <f t="shared" si="766"/>
        <v>3360</v>
      </c>
      <c r="BJ286" s="704">
        <f t="shared" si="766"/>
        <v>3360</v>
      </c>
      <c r="BK286" s="704">
        <f t="shared" si="766"/>
        <v>3360</v>
      </c>
      <c r="BL286" s="704">
        <f t="shared" si="766"/>
        <v>3360</v>
      </c>
      <c r="BM286" s="704">
        <f t="shared" si="766"/>
        <v>3360</v>
      </c>
      <c r="BN286" s="704">
        <f t="shared" si="766"/>
        <v>3360</v>
      </c>
      <c r="BO286" s="704">
        <f t="shared" si="766"/>
        <v>3360</v>
      </c>
      <c r="BP286" s="704">
        <f t="shared" si="766"/>
        <v>3360</v>
      </c>
      <c r="BQ286" s="704">
        <f t="shared" si="766"/>
        <v>3360</v>
      </c>
      <c r="BR286" s="704">
        <f t="shared" si="766"/>
        <v>3360</v>
      </c>
      <c r="BS286" s="704">
        <f t="shared" si="766"/>
        <v>3360</v>
      </c>
      <c r="BT286" s="704">
        <f t="shared" si="766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58"/>
        <v>3360</v>
      </c>
      <c r="CA286" s="596">
        <f t="shared" si="759"/>
        <v>3360</v>
      </c>
      <c r="CB286" s="596">
        <f t="shared" si="760"/>
        <v>3360</v>
      </c>
      <c r="CC286" s="690">
        <f t="shared" si="761"/>
        <v>3360</v>
      </c>
      <c r="CD286" s="1346">
        <f t="shared" si="762"/>
        <v>3360</v>
      </c>
      <c r="CE286" s="1347">
        <f t="shared" si="757"/>
        <v>3360</v>
      </c>
      <c r="CF286" s="1348">
        <f t="shared" si="757"/>
        <v>3360</v>
      </c>
      <c r="CG286" s="1348">
        <f t="shared" si="757"/>
        <v>3360</v>
      </c>
      <c r="CH286" s="1348">
        <f t="shared" si="757"/>
        <v>3360</v>
      </c>
      <c r="CI286" s="1348">
        <f t="shared" si="757"/>
        <v>3360</v>
      </c>
      <c r="CJ286" s="1348">
        <f t="shared" si="757"/>
        <v>3360</v>
      </c>
      <c r="CK286" s="1349">
        <f t="shared" si="757"/>
        <v>3360</v>
      </c>
      <c r="CL286" s="1349">
        <f t="shared" si="757"/>
        <v>3360</v>
      </c>
      <c r="CM286" s="1349">
        <f t="shared" si="757"/>
        <v>3360</v>
      </c>
      <c r="CN286" s="1348">
        <f t="shared" si="757"/>
        <v>3360</v>
      </c>
      <c r="CO286" s="1348">
        <f t="shared" si="757"/>
        <v>3360</v>
      </c>
      <c r="CP286" s="1348">
        <f t="shared" si="757"/>
        <v>3360</v>
      </c>
      <c r="CQ286" s="1348">
        <f t="shared" si="757"/>
        <v>3360</v>
      </c>
      <c r="CR286" s="1348">
        <f t="shared" si="757"/>
        <v>3360</v>
      </c>
      <c r="CS286" s="1347">
        <f t="shared" si="757"/>
        <v>3360</v>
      </c>
      <c r="CT286" s="1350">
        <f t="shared" si="757"/>
        <v>3360</v>
      </c>
      <c r="CU286" s="547">
        <f t="shared" si="625"/>
        <v>3360</v>
      </c>
      <c r="CV286" s="548">
        <f t="shared" si="626"/>
        <v>3360</v>
      </c>
      <c r="CW286" s="549">
        <f t="shared" si="627"/>
        <v>3360</v>
      </c>
      <c r="CX286" s="549">
        <f t="shared" si="628"/>
        <v>3360</v>
      </c>
      <c r="CY286" s="549">
        <f t="shared" si="629"/>
        <v>3360</v>
      </c>
      <c r="CZ286" s="549">
        <f t="shared" si="630"/>
        <v>3360</v>
      </c>
      <c r="DA286" s="549">
        <f t="shared" si="631"/>
        <v>3360</v>
      </c>
      <c r="DB286" s="550">
        <f t="shared" si="632"/>
        <v>3360</v>
      </c>
      <c r="DC286" s="550">
        <f t="shared" si="633"/>
        <v>3360</v>
      </c>
      <c r="DD286" s="550">
        <f t="shared" si="634"/>
        <v>3360</v>
      </c>
      <c r="DE286" s="549">
        <f t="shared" si="635"/>
        <v>3360</v>
      </c>
      <c r="DF286" s="549">
        <f t="shared" si="636"/>
        <v>3360</v>
      </c>
      <c r="DG286" s="549">
        <f t="shared" si="637"/>
        <v>3360</v>
      </c>
      <c r="DH286" s="549">
        <f t="shared" si="638"/>
        <v>3360</v>
      </c>
      <c r="DI286" s="549">
        <f t="shared" si="639"/>
        <v>3360</v>
      </c>
      <c r="DJ286" s="548">
        <f t="shared" si="640"/>
        <v>3360</v>
      </c>
      <c r="DK286" s="547">
        <f t="shared" si="641"/>
        <v>3360</v>
      </c>
      <c r="DL286" s="654">
        <f t="shared" si="642"/>
        <v>17</v>
      </c>
      <c r="DM286" s="106">
        <f t="shared" si="643"/>
        <v>17</v>
      </c>
      <c r="DN286" s="106">
        <f t="shared" si="644"/>
        <v>17</v>
      </c>
      <c r="DO286" s="106">
        <f t="shared" si="645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58"/>
        <v/>
      </c>
      <c r="CA287" s="596" t="str">
        <f t="shared" si="759"/>
        <v/>
      </c>
      <c r="CB287" s="596" t="str">
        <f t="shared" si="760"/>
        <v/>
      </c>
      <c r="CC287" s="690" t="str">
        <f t="shared" si="761"/>
        <v/>
      </c>
      <c r="CD287" s="1346" t="str">
        <f t="shared" si="762"/>
        <v/>
      </c>
      <c r="CE287" s="1347" t="str">
        <f t="shared" si="757"/>
        <v/>
      </c>
      <c r="CF287" s="1348" t="str">
        <f t="shared" si="757"/>
        <v/>
      </c>
      <c r="CG287" s="1348" t="str">
        <f t="shared" si="757"/>
        <v/>
      </c>
      <c r="CH287" s="1348" t="str">
        <f t="shared" si="757"/>
        <v/>
      </c>
      <c r="CI287" s="1348" t="str">
        <f t="shared" si="757"/>
        <v/>
      </c>
      <c r="CJ287" s="1348" t="str">
        <f t="shared" si="757"/>
        <v/>
      </c>
      <c r="CK287" s="1349" t="str">
        <f t="shared" si="757"/>
        <v/>
      </c>
      <c r="CL287" s="1349" t="str">
        <f t="shared" si="757"/>
        <v/>
      </c>
      <c r="CM287" s="1349" t="str">
        <f t="shared" si="757"/>
        <v/>
      </c>
      <c r="CN287" s="1348" t="str">
        <f t="shared" si="757"/>
        <v/>
      </c>
      <c r="CO287" s="1348" t="str">
        <f t="shared" si="757"/>
        <v/>
      </c>
      <c r="CP287" s="1348" t="str">
        <f t="shared" si="757"/>
        <v/>
      </c>
      <c r="CQ287" s="1348" t="str">
        <f t="shared" si="757"/>
        <v/>
      </c>
      <c r="CR287" s="1348" t="str">
        <f t="shared" si="757"/>
        <v/>
      </c>
      <c r="CS287" s="1347" t="str">
        <f t="shared" si="757"/>
        <v/>
      </c>
      <c r="CT287" s="1350" t="str">
        <f t="shared" si="757"/>
        <v/>
      </c>
      <c r="CU287" s="547" t="str">
        <f t="shared" si="625"/>
        <v/>
      </c>
      <c r="CV287" s="548" t="str">
        <f t="shared" si="626"/>
        <v/>
      </c>
      <c r="CW287" s="549" t="str">
        <f t="shared" si="627"/>
        <v/>
      </c>
      <c r="CX287" s="549" t="str">
        <f t="shared" si="628"/>
        <v/>
      </c>
      <c r="CY287" s="549" t="str">
        <f t="shared" si="629"/>
        <v/>
      </c>
      <c r="CZ287" s="549" t="str">
        <f t="shared" si="630"/>
        <v/>
      </c>
      <c r="DA287" s="549" t="str">
        <f t="shared" si="631"/>
        <v/>
      </c>
      <c r="DB287" s="550" t="str">
        <f t="shared" si="632"/>
        <v/>
      </c>
      <c r="DC287" s="550" t="str">
        <f t="shared" si="633"/>
        <v/>
      </c>
      <c r="DD287" s="550" t="str">
        <f t="shared" si="634"/>
        <v/>
      </c>
      <c r="DE287" s="549" t="str">
        <f t="shared" si="635"/>
        <v/>
      </c>
      <c r="DF287" s="549" t="str">
        <f t="shared" si="636"/>
        <v/>
      </c>
      <c r="DG287" s="549" t="str">
        <f t="shared" si="637"/>
        <v/>
      </c>
      <c r="DH287" s="549" t="str">
        <f t="shared" si="638"/>
        <v/>
      </c>
      <c r="DI287" s="549" t="str">
        <f t="shared" si="639"/>
        <v/>
      </c>
      <c r="DJ287" s="548" t="str">
        <f t="shared" si="640"/>
        <v/>
      </c>
      <c r="DK287" s="547" t="str">
        <f t="shared" si="641"/>
        <v/>
      </c>
      <c r="DL287" s="654">
        <f t="shared" si="642"/>
        <v>0</v>
      </c>
      <c r="DM287" s="106">
        <f t="shared" si="643"/>
        <v>0</v>
      </c>
      <c r="DN287" s="106">
        <f t="shared" si="644"/>
        <v>0</v>
      </c>
      <c r="DO287" s="106">
        <f t="shared" si="645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58"/>
        <v/>
      </c>
      <c r="CA288" s="596" t="str">
        <f t="shared" si="759"/>
        <v/>
      </c>
      <c r="CB288" s="596" t="str">
        <f t="shared" si="760"/>
        <v/>
      </c>
      <c r="CC288" s="690" t="str">
        <f t="shared" si="761"/>
        <v/>
      </c>
      <c r="CD288" s="1346" t="str">
        <f t="shared" si="762"/>
        <v/>
      </c>
      <c r="CE288" s="1347" t="str">
        <f t="shared" si="757"/>
        <v/>
      </c>
      <c r="CF288" s="1348" t="str">
        <f t="shared" si="757"/>
        <v/>
      </c>
      <c r="CG288" s="1348" t="str">
        <f t="shared" si="757"/>
        <v/>
      </c>
      <c r="CH288" s="1348" t="str">
        <f t="shared" si="757"/>
        <v/>
      </c>
      <c r="CI288" s="1348" t="str">
        <f t="shared" si="757"/>
        <v/>
      </c>
      <c r="CJ288" s="1348" t="str">
        <f t="shared" si="757"/>
        <v/>
      </c>
      <c r="CK288" s="1349" t="str">
        <f t="shared" si="757"/>
        <v/>
      </c>
      <c r="CL288" s="1349" t="str">
        <f t="shared" si="757"/>
        <v/>
      </c>
      <c r="CM288" s="1349" t="str">
        <f t="shared" si="757"/>
        <v/>
      </c>
      <c r="CN288" s="1348" t="str">
        <f t="shared" si="757"/>
        <v/>
      </c>
      <c r="CO288" s="1348" t="str">
        <f t="shared" si="757"/>
        <v/>
      </c>
      <c r="CP288" s="1348" t="str">
        <f t="shared" si="757"/>
        <v/>
      </c>
      <c r="CQ288" s="1348" t="str">
        <f t="shared" si="757"/>
        <v/>
      </c>
      <c r="CR288" s="1348" t="str">
        <f t="shared" si="757"/>
        <v/>
      </c>
      <c r="CS288" s="1347" t="str">
        <f t="shared" si="757"/>
        <v/>
      </c>
      <c r="CT288" s="1350" t="str">
        <f t="shared" si="757"/>
        <v/>
      </c>
      <c r="CU288" s="547" t="str">
        <f t="shared" si="625"/>
        <v/>
      </c>
      <c r="CV288" s="548" t="str">
        <f t="shared" si="626"/>
        <v/>
      </c>
      <c r="CW288" s="549" t="str">
        <f t="shared" si="627"/>
        <v/>
      </c>
      <c r="CX288" s="549" t="str">
        <f t="shared" si="628"/>
        <v/>
      </c>
      <c r="CY288" s="549" t="str">
        <f t="shared" si="629"/>
        <v/>
      </c>
      <c r="CZ288" s="549" t="str">
        <f t="shared" si="630"/>
        <v/>
      </c>
      <c r="DA288" s="549" t="str">
        <f t="shared" si="631"/>
        <v/>
      </c>
      <c r="DB288" s="550" t="str">
        <f t="shared" si="632"/>
        <v/>
      </c>
      <c r="DC288" s="550" t="str">
        <f t="shared" si="633"/>
        <v/>
      </c>
      <c r="DD288" s="550" t="str">
        <f t="shared" si="634"/>
        <v/>
      </c>
      <c r="DE288" s="549" t="str">
        <f t="shared" si="635"/>
        <v/>
      </c>
      <c r="DF288" s="549" t="str">
        <f t="shared" si="636"/>
        <v/>
      </c>
      <c r="DG288" s="549" t="str">
        <f t="shared" si="637"/>
        <v/>
      </c>
      <c r="DH288" s="549" t="str">
        <f t="shared" si="638"/>
        <v/>
      </c>
      <c r="DI288" s="549" t="str">
        <f t="shared" si="639"/>
        <v/>
      </c>
      <c r="DJ288" s="548" t="str">
        <f t="shared" si="640"/>
        <v/>
      </c>
      <c r="DK288" s="547" t="str">
        <f t="shared" si="641"/>
        <v/>
      </c>
      <c r="DL288" s="654">
        <f t="shared" si="642"/>
        <v>0</v>
      </c>
      <c r="DM288" s="106">
        <f t="shared" si="643"/>
        <v>0</v>
      </c>
      <c r="DN288" s="106">
        <f t="shared" si="644"/>
        <v>0</v>
      </c>
      <c r="DO288" s="106">
        <f t="shared" si="645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67">IF(B287="","",B287*B288)</f>
        <v/>
      </c>
      <c r="C289" s="628" t="str">
        <f t="shared" si="767"/>
        <v/>
      </c>
      <c r="D289" s="628" t="str">
        <f t="shared" si="767"/>
        <v/>
      </c>
      <c r="E289" s="628" t="str">
        <f t="shared" si="767"/>
        <v/>
      </c>
      <c r="F289" s="628" t="str">
        <f t="shared" si="767"/>
        <v/>
      </c>
      <c r="G289" s="628" t="str">
        <f t="shared" si="767"/>
        <v/>
      </c>
      <c r="H289" s="628" t="str">
        <f t="shared" si="767"/>
        <v/>
      </c>
      <c r="I289" s="628" t="str">
        <f t="shared" si="767"/>
        <v/>
      </c>
      <c r="J289" s="628" t="str">
        <f t="shared" si="767"/>
        <v/>
      </c>
      <c r="K289" s="628" t="str">
        <f t="shared" si="767"/>
        <v/>
      </c>
      <c r="L289" s="628" t="str">
        <f t="shared" si="767"/>
        <v/>
      </c>
      <c r="M289" s="628" t="str">
        <f t="shared" si="767"/>
        <v/>
      </c>
      <c r="N289" s="628" t="str">
        <f t="shared" si="767"/>
        <v/>
      </c>
      <c r="O289" s="628" t="str">
        <f t="shared" si="767"/>
        <v/>
      </c>
      <c r="P289" s="628" t="str">
        <f t="shared" si="767"/>
        <v/>
      </c>
      <c r="Q289" s="628" t="str">
        <f t="shared" si="767"/>
        <v/>
      </c>
      <c r="R289" s="628" t="str">
        <f t="shared" si="767"/>
        <v/>
      </c>
      <c r="S289" s="663"/>
      <c r="T289" s="628" t="str">
        <f t="shared" ref="T289:AJ289" si="768">IF(T287="","",T287*T288)</f>
        <v/>
      </c>
      <c r="U289" s="628" t="str">
        <f t="shared" si="768"/>
        <v/>
      </c>
      <c r="V289" s="628" t="str">
        <f t="shared" si="768"/>
        <v/>
      </c>
      <c r="W289" s="628" t="str">
        <f t="shared" si="768"/>
        <v/>
      </c>
      <c r="X289" s="628" t="str">
        <f t="shared" si="768"/>
        <v/>
      </c>
      <c r="Y289" s="628" t="str">
        <f t="shared" si="768"/>
        <v/>
      </c>
      <c r="Z289" s="628" t="str">
        <f t="shared" si="768"/>
        <v/>
      </c>
      <c r="AA289" s="628" t="str">
        <f t="shared" si="768"/>
        <v/>
      </c>
      <c r="AB289" s="628"/>
      <c r="AC289" s="628" t="str">
        <f t="shared" si="768"/>
        <v/>
      </c>
      <c r="AD289" s="628" t="str">
        <f t="shared" si="768"/>
        <v/>
      </c>
      <c r="AE289" s="628" t="str">
        <f t="shared" si="768"/>
        <v/>
      </c>
      <c r="AF289" s="628" t="str">
        <f t="shared" si="768"/>
        <v/>
      </c>
      <c r="AG289" s="628" t="str">
        <f t="shared" si="768"/>
        <v/>
      </c>
      <c r="AH289" s="628" t="str">
        <f t="shared" si="768"/>
        <v/>
      </c>
      <c r="AI289" s="628" t="str">
        <f t="shared" si="768"/>
        <v/>
      </c>
      <c r="AJ289" s="628" t="str">
        <f t="shared" si="768"/>
        <v/>
      </c>
      <c r="AK289" s="663"/>
      <c r="AL289" s="628" t="str">
        <f t="shared" ref="AL289:BB289" si="769">IF(AL287="","",AL287*AL288)</f>
        <v/>
      </c>
      <c r="AM289" s="628" t="str">
        <f t="shared" si="769"/>
        <v/>
      </c>
      <c r="AN289" s="628" t="str">
        <f t="shared" si="769"/>
        <v/>
      </c>
      <c r="AO289" s="628" t="str">
        <f t="shared" si="769"/>
        <v/>
      </c>
      <c r="AP289" s="628" t="str">
        <f t="shared" si="769"/>
        <v/>
      </c>
      <c r="AQ289" s="628" t="str">
        <f t="shared" si="769"/>
        <v/>
      </c>
      <c r="AR289" s="628" t="str">
        <f t="shared" si="769"/>
        <v/>
      </c>
      <c r="AS289" s="628" t="str">
        <f t="shared" si="769"/>
        <v/>
      </c>
      <c r="AT289" s="628" t="str">
        <f t="shared" si="769"/>
        <v/>
      </c>
      <c r="AU289" s="628" t="str">
        <f t="shared" si="769"/>
        <v/>
      </c>
      <c r="AV289" s="628" t="str">
        <f t="shared" si="769"/>
        <v/>
      </c>
      <c r="AW289" s="628" t="str">
        <f t="shared" si="769"/>
        <v/>
      </c>
      <c r="AX289" s="628" t="str">
        <f t="shared" si="769"/>
        <v/>
      </c>
      <c r="AY289" s="628" t="str">
        <f t="shared" si="769"/>
        <v/>
      </c>
      <c r="AZ289" s="628" t="str">
        <f t="shared" si="769"/>
        <v/>
      </c>
      <c r="BA289" s="628" t="str">
        <f t="shared" si="769"/>
        <v/>
      </c>
      <c r="BB289" s="628" t="str">
        <f t="shared" si="769"/>
        <v/>
      </c>
      <c r="BC289" s="663"/>
      <c r="BD289" s="628" t="str">
        <f t="shared" ref="BD289:BT289" si="770">IF(BD287="","",BD287*BD288)</f>
        <v/>
      </c>
      <c r="BE289" s="628" t="str">
        <f t="shared" si="770"/>
        <v/>
      </c>
      <c r="BF289" s="628" t="str">
        <f t="shared" si="770"/>
        <v/>
      </c>
      <c r="BG289" s="628" t="str">
        <f t="shared" si="770"/>
        <v/>
      </c>
      <c r="BH289" s="628" t="str">
        <f t="shared" si="770"/>
        <v/>
      </c>
      <c r="BI289" s="628" t="str">
        <f t="shared" si="770"/>
        <v/>
      </c>
      <c r="BJ289" s="628" t="str">
        <f t="shared" si="770"/>
        <v/>
      </c>
      <c r="BK289" s="628" t="str">
        <f t="shared" si="770"/>
        <v/>
      </c>
      <c r="BL289" s="628" t="str">
        <f t="shared" si="770"/>
        <v/>
      </c>
      <c r="BM289" s="628" t="str">
        <f t="shared" si="770"/>
        <v/>
      </c>
      <c r="BN289" s="628" t="str">
        <f t="shared" si="770"/>
        <v/>
      </c>
      <c r="BO289" s="628" t="str">
        <f t="shared" si="770"/>
        <v/>
      </c>
      <c r="BP289" s="628" t="str">
        <f t="shared" si="770"/>
        <v/>
      </c>
      <c r="BQ289" s="628" t="str">
        <f t="shared" si="770"/>
        <v/>
      </c>
      <c r="BR289" s="628" t="str">
        <f t="shared" si="770"/>
        <v/>
      </c>
      <c r="BS289" s="628" t="str">
        <f t="shared" si="770"/>
        <v/>
      </c>
      <c r="BT289" s="628" t="str">
        <f t="shared" si="770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58"/>
        <v/>
      </c>
      <c r="CA289" s="596" t="str">
        <f t="shared" si="759"/>
        <v/>
      </c>
      <c r="CB289" s="596" t="str">
        <f t="shared" si="760"/>
        <v/>
      </c>
      <c r="CC289" s="690" t="str">
        <f t="shared" si="761"/>
        <v/>
      </c>
      <c r="CD289" s="1346" t="str">
        <f t="shared" si="762"/>
        <v/>
      </c>
      <c r="CE289" s="1347" t="str">
        <f t="shared" si="757"/>
        <v/>
      </c>
      <c r="CF289" s="1348" t="str">
        <f t="shared" si="757"/>
        <v/>
      </c>
      <c r="CG289" s="1348" t="str">
        <f t="shared" si="757"/>
        <v/>
      </c>
      <c r="CH289" s="1348" t="str">
        <f t="shared" si="757"/>
        <v/>
      </c>
      <c r="CI289" s="1348" t="str">
        <f t="shared" si="757"/>
        <v/>
      </c>
      <c r="CJ289" s="1348" t="str">
        <f t="shared" si="757"/>
        <v/>
      </c>
      <c r="CK289" s="1349" t="str">
        <f t="shared" si="757"/>
        <v/>
      </c>
      <c r="CL289" s="1349" t="str">
        <f t="shared" si="757"/>
        <v/>
      </c>
      <c r="CM289" s="1349" t="str">
        <f t="shared" si="757"/>
        <v/>
      </c>
      <c r="CN289" s="1348" t="str">
        <f t="shared" si="757"/>
        <v/>
      </c>
      <c r="CO289" s="1348" t="str">
        <f t="shared" si="757"/>
        <v/>
      </c>
      <c r="CP289" s="1348" t="str">
        <f t="shared" si="757"/>
        <v/>
      </c>
      <c r="CQ289" s="1348" t="str">
        <f t="shared" si="757"/>
        <v/>
      </c>
      <c r="CR289" s="1348" t="str">
        <f t="shared" si="757"/>
        <v/>
      </c>
      <c r="CS289" s="1347" t="str">
        <f t="shared" si="757"/>
        <v/>
      </c>
      <c r="CT289" s="1350" t="str">
        <f t="shared" si="757"/>
        <v/>
      </c>
      <c r="CU289" s="547" t="str">
        <f t="shared" si="625"/>
        <v/>
      </c>
      <c r="CV289" s="548" t="str">
        <f t="shared" si="626"/>
        <v/>
      </c>
      <c r="CW289" s="549" t="str">
        <f t="shared" si="627"/>
        <v/>
      </c>
      <c r="CX289" s="549" t="str">
        <f t="shared" si="628"/>
        <v/>
      </c>
      <c r="CY289" s="549" t="str">
        <f t="shared" si="629"/>
        <v/>
      </c>
      <c r="CZ289" s="549" t="str">
        <f t="shared" si="630"/>
        <v/>
      </c>
      <c r="DA289" s="549" t="str">
        <f t="shared" si="631"/>
        <v/>
      </c>
      <c r="DB289" s="550" t="str">
        <f t="shared" si="632"/>
        <v/>
      </c>
      <c r="DC289" s="550" t="str">
        <f t="shared" si="633"/>
        <v/>
      </c>
      <c r="DD289" s="550" t="str">
        <f t="shared" si="634"/>
        <v/>
      </c>
      <c r="DE289" s="549" t="str">
        <f t="shared" si="635"/>
        <v/>
      </c>
      <c r="DF289" s="549" t="str">
        <f t="shared" si="636"/>
        <v/>
      </c>
      <c r="DG289" s="549" t="str">
        <f t="shared" si="637"/>
        <v/>
      </c>
      <c r="DH289" s="549" t="str">
        <f t="shared" si="638"/>
        <v/>
      </c>
      <c r="DI289" s="549" t="str">
        <f t="shared" si="639"/>
        <v/>
      </c>
      <c r="DJ289" s="548" t="str">
        <f t="shared" si="640"/>
        <v/>
      </c>
      <c r="DK289" s="547" t="str">
        <f t="shared" si="641"/>
        <v/>
      </c>
      <c r="DL289" s="654">
        <f t="shared" si="642"/>
        <v>0</v>
      </c>
      <c r="DM289" s="106">
        <f t="shared" si="643"/>
        <v>0</v>
      </c>
      <c r="DN289" s="106">
        <f t="shared" si="644"/>
        <v>0</v>
      </c>
      <c r="DO289" s="106">
        <f t="shared" si="645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58"/>
        <v/>
      </c>
      <c r="CA290" s="596" t="str">
        <f t="shared" si="759"/>
        <v/>
      </c>
      <c r="CB290" s="596" t="str">
        <f t="shared" si="760"/>
        <v/>
      </c>
      <c r="CC290" s="690" t="str">
        <f t="shared" si="761"/>
        <v/>
      </c>
      <c r="CD290" s="1346" t="str">
        <f t="shared" si="762"/>
        <v/>
      </c>
      <c r="CE290" s="1347" t="str">
        <f t="shared" si="757"/>
        <v/>
      </c>
      <c r="CF290" s="1348" t="str">
        <f t="shared" si="757"/>
        <v/>
      </c>
      <c r="CG290" s="1348" t="str">
        <f t="shared" si="757"/>
        <v/>
      </c>
      <c r="CH290" s="1348" t="str">
        <f t="shared" si="757"/>
        <v/>
      </c>
      <c r="CI290" s="1348" t="str">
        <f t="shared" si="757"/>
        <v/>
      </c>
      <c r="CJ290" s="1348" t="str">
        <f t="shared" si="757"/>
        <v/>
      </c>
      <c r="CK290" s="1349" t="str">
        <f t="shared" si="757"/>
        <v/>
      </c>
      <c r="CL290" s="1349" t="str">
        <f t="shared" si="757"/>
        <v/>
      </c>
      <c r="CM290" s="1349" t="str">
        <f t="shared" si="757"/>
        <v/>
      </c>
      <c r="CN290" s="1348" t="str">
        <f t="shared" si="757"/>
        <v/>
      </c>
      <c r="CO290" s="1348" t="str">
        <f t="shared" si="757"/>
        <v/>
      </c>
      <c r="CP290" s="1348" t="str">
        <f t="shared" si="757"/>
        <v/>
      </c>
      <c r="CQ290" s="1348" t="str">
        <f t="shared" si="757"/>
        <v/>
      </c>
      <c r="CR290" s="1348" t="str">
        <f t="shared" si="757"/>
        <v/>
      </c>
      <c r="CS290" s="1347" t="str">
        <f t="shared" si="757"/>
        <v/>
      </c>
      <c r="CT290" s="1350" t="str">
        <f t="shared" si="757"/>
        <v/>
      </c>
      <c r="CU290" s="547" t="str">
        <f t="shared" si="625"/>
        <v/>
      </c>
      <c r="CV290" s="548" t="str">
        <f t="shared" si="626"/>
        <v/>
      </c>
      <c r="CW290" s="549" t="str">
        <f t="shared" si="627"/>
        <v/>
      </c>
      <c r="CX290" s="549" t="str">
        <f t="shared" si="628"/>
        <v/>
      </c>
      <c r="CY290" s="549" t="str">
        <f t="shared" si="629"/>
        <v/>
      </c>
      <c r="CZ290" s="549" t="str">
        <f t="shared" si="630"/>
        <v/>
      </c>
      <c r="DA290" s="549" t="str">
        <f t="shared" si="631"/>
        <v/>
      </c>
      <c r="DB290" s="550" t="str">
        <f t="shared" si="632"/>
        <v/>
      </c>
      <c r="DC290" s="550" t="str">
        <f t="shared" si="633"/>
        <v/>
      </c>
      <c r="DD290" s="550" t="str">
        <f t="shared" si="634"/>
        <v/>
      </c>
      <c r="DE290" s="549" t="str">
        <f t="shared" si="635"/>
        <v/>
      </c>
      <c r="DF290" s="549" t="str">
        <f t="shared" si="636"/>
        <v/>
      </c>
      <c r="DG290" s="549" t="str">
        <f t="shared" si="637"/>
        <v/>
      </c>
      <c r="DH290" s="549" t="str">
        <f t="shared" si="638"/>
        <v/>
      </c>
      <c r="DI290" s="549" t="str">
        <f t="shared" si="639"/>
        <v/>
      </c>
      <c r="DJ290" s="548" t="str">
        <f t="shared" si="640"/>
        <v/>
      </c>
      <c r="DK290" s="547" t="str">
        <f t="shared" si="641"/>
        <v/>
      </c>
      <c r="DL290" s="654">
        <f t="shared" si="642"/>
        <v>0</v>
      </c>
      <c r="DM290" s="106">
        <f t="shared" si="643"/>
        <v>0</v>
      </c>
      <c r="DN290" s="106">
        <f t="shared" si="644"/>
        <v>0</v>
      </c>
      <c r="DO290" s="106">
        <f t="shared" si="645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$H$1 &amp; " (%)"</f>
        <v>kcal (%)</v>
      </c>
      <c r="B291" s="631">
        <f t="shared" ref="B291:R291" si="771">IF(B285="","",(B285-B287-B290)*B286/B$46/365/$G$1)</f>
        <v>7.3059360730593603E-2</v>
      </c>
      <c r="C291" s="631">
        <f t="shared" si="771"/>
        <v>8.2191780821917818E-2</v>
      </c>
      <c r="D291" s="631">
        <f t="shared" si="771"/>
        <v>0.31561643835616437</v>
      </c>
      <c r="E291" s="631" t="str">
        <f t="shared" si="771"/>
        <v/>
      </c>
      <c r="F291" s="631" t="str">
        <f t="shared" si="771"/>
        <v/>
      </c>
      <c r="G291" s="631" t="str">
        <f t="shared" si="771"/>
        <v/>
      </c>
      <c r="H291" s="631" t="str">
        <f t="shared" si="771"/>
        <v/>
      </c>
      <c r="I291" s="631" t="str">
        <f t="shared" si="771"/>
        <v/>
      </c>
      <c r="J291" s="631" t="str">
        <f t="shared" si="771"/>
        <v/>
      </c>
      <c r="K291" s="631" t="str">
        <f t="shared" si="771"/>
        <v/>
      </c>
      <c r="L291" s="631" t="str">
        <f t="shared" si="771"/>
        <v/>
      </c>
      <c r="M291" s="631" t="str">
        <f t="shared" si="771"/>
        <v/>
      </c>
      <c r="N291" s="631" t="str">
        <f t="shared" si="771"/>
        <v/>
      </c>
      <c r="O291" s="631" t="str">
        <f t="shared" si="771"/>
        <v/>
      </c>
      <c r="P291" s="631" t="str">
        <f t="shared" si="771"/>
        <v/>
      </c>
      <c r="Q291" s="631" t="str">
        <f t="shared" si="771"/>
        <v/>
      </c>
      <c r="R291" s="631" t="str">
        <f t="shared" si="771"/>
        <v/>
      </c>
      <c r="S291" s="653"/>
      <c r="T291" s="631">
        <f t="shared" ref="T291:AJ291" si="772">IF(T285="","",(T285-T287-T290)*T286/T$46/365/$G$1)</f>
        <v>0.21917808219178081</v>
      </c>
      <c r="U291" s="631" t="str">
        <f t="shared" si="772"/>
        <v/>
      </c>
      <c r="V291" s="631" t="str">
        <f t="shared" si="772"/>
        <v/>
      </c>
      <c r="W291" s="631" t="str">
        <f t="shared" si="772"/>
        <v/>
      </c>
      <c r="X291" s="631" t="str">
        <f t="shared" si="772"/>
        <v/>
      </c>
      <c r="Y291" s="631" t="str">
        <f t="shared" si="772"/>
        <v/>
      </c>
      <c r="Z291" s="631" t="str">
        <f t="shared" si="772"/>
        <v/>
      </c>
      <c r="AA291" s="631" t="str">
        <f t="shared" si="772"/>
        <v/>
      </c>
      <c r="AB291" s="631" t="str">
        <f t="shared" si="772"/>
        <v/>
      </c>
      <c r="AC291" s="631" t="str">
        <f t="shared" si="772"/>
        <v/>
      </c>
      <c r="AD291" s="631" t="str">
        <f t="shared" si="772"/>
        <v/>
      </c>
      <c r="AE291" s="631" t="str">
        <f t="shared" si="772"/>
        <v/>
      </c>
      <c r="AF291" s="631" t="str">
        <f t="shared" si="772"/>
        <v/>
      </c>
      <c r="AG291" s="631" t="str">
        <f t="shared" si="772"/>
        <v/>
      </c>
      <c r="AH291" s="631" t="str">
        <f t="shared" si="772"/>
        <v/>
      </c>
      <c r="AI291" s="631" t="str">
        <f t="shared" si="772"/>
        <v/>
      </c>
      <c r="AJ291" s="631" t="str">
        <f t="shared" si="772"/>
        <v/>
      </c>
      <c r="AK291" s="653"/>
      <c r="AL291" s="631" t="str">
        <f t="shared" ref="AL291:BB291" si="773">IF(AL285="","",(AL285-AL287-AL290)*AL286/AL$46/365/$G$1)</f>
        <v/>
      </c>
      <c r="AM291" s="631" t="str">
        <f t="shared" si="773"/>
        <v/>
      </c>
      <c r="AN291" s="631" t="str">
        <f t="shared" si="773"/>
        <v/>
      </c>
      <c r="AO291" s="631" t="str">
        <f t="shared" si="773"/>
        <v/>
      </c>
      <c r="AP291" s="631" t="str">
        <f t="shared" si="773"/>
        <v/>
      </c>
      <c r="AQ291" s="631" t="str">
        <f t="shared" si="773"/>
        <v/>
      </c>
      <c r="AR291" s="631" t="str">
        <f t="shared" si="773"/>
        <v/>
      </c>
      <c r="AS291" s="631" t="str">
        <f t="shared" si="773"/>
        <v/>
      </c>
      <c r="AT291" s="631" t="str">
        <f t="shared" si="773"/>
        <v/>
      </c>
      <c r="AU291" s="631" t="str">
        <f t="shared" si="773"/>
        <v/>
      </c>
      <c r="AV291" s="631" t="str">
        <f t="shared" si="773"/>
        <v/>
      </c>
      <c r="AW291" s="631" t="str">
        <f t="shared" si="773"/>
        <v/>
      </c>
      <c r="AX291" s="631" t="str">
        <f t="shared" si="773"/>
        <v/>
      </c>
      <c r="AY291" s="631" t="str">
        <f t="shared" si="773"/>
        <v/>
      </c>
      <c r="AZ291" s="631" t="str">
        <f t="shared" si="773"/>
        <v/>
      </c>
      <c r="BA291" s="631" t="str">
        <f t="shared" si="773"/>
        <v/>
      </c>
      <c r="BB291" s="631" t="str">
        <f t="shared" si="773"/>
        <v/>
      </c>
      <c r="BC291" s="653"/>
      <c r="BD291" s="631" t="str">
        <f t="shared" ref="BD291:BT291" si="774">IF(BD285="","",(BD285-BD287-BD290)*BD286/BD$46/365/$G$1)</f>
        <v/>
      </c>
      <c r="BE291" s="631" t="str">
        <f t="shared" si="774"/>
        <v/>
      </c>
      <c r="BF291" s="631" t="str">
        <f t="shared" si="774"/>
        <v/>
      </c>
      <c r="BG291" s="631" t="str">
        <f t="shared" si="774"/>
        <v/>
      </c>
      <c r="BH291" s="631" t="str">
        <f t="shared" si="774"/>
        <v/>
      </c>
      <c r="BI291" s="631" t="str">
        <f t="shared" si="774"/>
        <v/>
      </c>
      <c r="BJ291" s="631" t="str">
        <f t="shared" si="774"/>
        <v/>
      </c>
      <c r="BK291" s="631" t="str">
        <f t="shared" si="774"/>
        <v/>
      </c>
      <c r="BL291" s="631" t="str">
        <f t="shared" si="774"/>
        <v/>
      </c>
      <c r="BM291" s="631" t="str">
        <f t="shared" si="774"/>
        <v/>
      </c>
      <c r="BN291" s="631" t="str">
        <f t="shared" si="774"/>
        <v/>
      </c>
      <c r="BO291" s="631" t="str">
        <f t="shared" si="774"/>
        <v/>
      </c>
      <c r="BP291" s="631" t="str">
        <f t="shared" si="774"/>
        <v/>
      </c>
      <c r="BQ291" s="631" t="str">
        <f t="shared" si="774"/>
        <v/>
      </c>
      <c r="BR291" s="631" t="str">
        <f t="shared" si="774"/>
        <v/>
      </c>
      <c r="BS291" s="631" t="str">
        <f t="shared" si="774"/>
        <v/>
      </c>
      <c r="BT291" s="631" t="str">
        <f t="shared" si="774"/>
        <v/>
      </c>
      <c r="BU291" s="653"/>
      <c r="BV291" s="631">
        <f>IF(BV285="","",(BV285-BV287-BV290)*BV286/BV$46/365/$G$1)</f>
        <v>9.393346379647749E-2</v>
      </c>
      <c r="BW291" s="631" t="str">
        <f>IF(BW285="","",(BW285-BW287-BW290)*BW286/BW$46/365/$G$1)</f>
        <v/>
      </c>
      <c r="BX291" s="631" t="str">
        <f>IF(BX285="","",(BX285-BX287-BX290)*BX286/BX$46/365/$G$1)</f>
        <v/>
      </c>
      <c r="BY291" s="631" t="str">
        <f>IF(BY285="","",(BY285-BY287-BY290)*BY286/BY$46/365/$G$1)</f>
        <v/>
      </c>
      <c r="BZ291" s="621">
        <f t="shared" si="758"/>
        <v>8.2191780821917804E-2</v>
      </c>
      <c r="CA291" s="621" t="str">
        <f t="shared" si="759"/>
        <v/>
      </c>
      <c r="CB291" s="621" t="str">
        <f t="shared" si="760"/>
        <v/>
      </c>
      <c r="CC291" s="693" t="str">
        <f t="shared" si="761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7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75"/>
        <v/>
      </c>
      <c r="CG291" s="1353" t="str">
        <f t="shared" si="775"/>
        <v/>
      </c>
      <c r="CH291" s="1353" t="str">
        <f t="shared" si="775"/>
        <v/>
      </c>
      <c r="CI291" s="1353" t="str">
        <f t="shared" si="775"/>
        <v/>
      </c>
      <c r="CJ291" s="1353" t="str">
        <f t="shared" si="775"/>
        <v/>
      </c>
      <c r="CK291" s="1354" t="str">
        <f t="shared" si="775"/>
        <v/>
      </c>
      <c r="CL291" s="1354" t="str">
        <f t="shared" si="775"/>
        <v/>
      </c>
      <c r="CM291" s="1354" t="str">
        <f t="shared" si="775"/>
        <v/>
      </c>
      <c r="CN291" s="1353" t="str">
        <f t="shared" si="775"/>
        <v/>
      </c>
      <c r="CO291" s="1353" t="str">
        <f t="shared" si="775"/>
        <v/>
      </c>
      <c r="CP291" s="1353" t="str">
        <f t="shared" si="775"/>
        <v/>
      </c>
      <c r="CQ291" s="1353" t="str">
        <f t="shared" si="775"/>
        <v/>
      </c>
      <c r="CR291" s="1353" t="str">
        <f t="shared" si="775"/>
        <v/>
      </c>
      <c r="CS291" s="1352" t="str">
        <f t="shared" si="775"/>
        <v/>
      </c>
      <c r="CT291" s="1355" t="str">
        <f t="shared" si="775"/>
        <v/>
      </c>
      <c r="CU291" s="535" t="str">
        <f t="shared" si="625"/>
        <v/>
      </c>
      <c r="CV291" s="536" t="str">
        <f t="shared" si="626"/>
        <v/>
      </c>
      <c r="CW291" s="537" t="str">
        <f t="shared" si="627"/>
        <v/>
      </c>
      <c r="CX291" s="537" t="str">
        <f t="shared" si="628"/>
        <v/>
      </c>
      <c r="CY291" s="537" t="str">
        <f t="shared" si="629"/>
        <v/>
      </c>
      <c r="CZ291" s="537" t="str">
        <f t="shared" si="630"/>
        <v/>
      </c>
      <c r="DA291" s="537" t="str">
        <f t="shared" si="631"/>
        <v/>
      </c>
      <c r="DB291" s="538" t="str">
        <f t="shared" si="632"/>
        <v/>
      </c>
      <c r="DC291" s="538" t="str">
        <f t="shared" si="633"/>
        <v/>
      </c>
      <c r="DD291" s="538" t="str">
        <f t="shared" si="634"/>
        <v/>
      </c>
      <c r="DE291" s="537" t="str">
        <f t="shared" si="635"/>
        <v/>
      </c>
      <c r="DF291" s="537" t="str">
        <f t="shared" si="636"/>
        <v/>
      </c>
      <c r="DG291" s="537" t="str">
        <f t="shared" si="637"/>
        <v/>
      </c>
      <c r="DH291" s="537" t="str">
        <f t="shared" si="638"/>
        <v/>
      </c>
      <c r="DI291" s="537" t="str">
        <f t="shared" si="639"/>
        <v/>
      </c>
      <c r="DJ291" s="536" t="str">
        <f t="shared" si="640"/>
        <v/>
      </c>
      <c r="DK291" s="535" t="str">
        <f t="shared" si="641"/>
        <v/>
      </c>
      <c r="DL291" s="654">
        <f t="shared" si="642"/>
        <v>3</v>
      </c>
      <c r="DM291" s="106">
        <f t="shared" si="643"/>
        <v>1</v>
      </c>
      <c r="DN291" s="106">
        <f t="shared" si="644"/>
        <v>0</v>
      </c>
      <c r="DO291" s="106">
        <f t="shared" si="645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58"/>
        <v/>
      </c>
      <c r="CA292" s="596" t="str">
        <f t="shared" si="759"/>
        <v/>
      </c>
      <c r="CB292" s="596" t="str">
        <f t="shared" si="760"/>
        <v/>
      </c>
      <c r="CC292" s="690" t="str">
        <f t="shared" si="761"/>
        <v/>
      </c>
      <c r="CD292" s="1346" t="str">
        <f t="shared" ref="CD292:CD297" si="77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75"/>
        <v/>
      </c>
      <c r="CF292" s="1348" t="str">
        <f t="shared" si="775"/>
        <v/>
      </c>
      <c r="CG292" s="1348" t="str">
        <f t="shared" si="775"/>
        <v/>
      </c>
      <c r="CH292" s="1348" t="str">
        <f t="shared" si="775"/>
        <v/>
      </c>
      <c r="CI292" s="1348" t="str">
        <f t="shared" si="775"/>
        <v/>
      </c>
      <c r="CJ292" s="1348" t="str">
        <f t="shared" si="775"/>
        <v/>
      </c>
      <c r="CK292" s="1349" t="str">
        <f t="shared" si="775"/>
        <v/>
      </c>
      <c r="CL292" s="1349" t="str">
        <f t="shared" si="775"/>
        <v/>
      </c>
      <c r="CM292" s="1349" t="str">
        <f t="shared" si="775"/>
        <v/>
      </c>
      <c r="CN292" s="1348" t="str">
        <f t="shared" si="775"/>
        <v/>
      </c>
      <c r="CO292" s="1348" t="str">
        <f t="shared" si="775"/>
        <v/>
      </c>
      <c r="CP292" s="1348" t="str">
        <f t="shared" si="775"/>
        <v/>
      </c>
      <c r="CQ292" s="1348" t="str">
        <f t="shared" si="775"/>
        <v/>
      </c>
      <c r="CR292" s="1348" t="str">
        <f t="shared" si="775"/>
        <v/>
      </c>
      <c r="CS292" s="1347" t="str">
        <f t="shared" si="775"/>
        <v/>
      </c>
      <c r="CT292" s="1350" t="str">
        <f t="shared" si="775"/>
        <v/>
      </c>
      <c r="CU292" s="547" t="str">
        <f t="shared" si="625"/>
        <v/>
      </c>
      <c r="CV292" s="548" t="str">
        <f t="shared" si="626"/>
        <v/>
      </c>
      <c r="CW292" s="549" t="str">
        <f t="shared" si="627"/>
        <v/>
      </c>
      <c r="CX292" s="549" t="str">
        <f t="shared" si="628"/>
        <v/>
      </c>
      <c r="CY292" s="549" t="str">
        <f t="shared" si="629"/>
        <v/>
      </c>
      <c r="CZ292" s="549" t="str">
        <f t="shared" si="630"/>
        <v/>
      </c>
      <c r="DA292" s="549" t="str">
        <f t="shared" si="631"/>
        <v/>
      </c>
      <c r="DB292" s="550" t="str">
        <f t="shared" si="632"/>
        <v/>
      </c>
      <c r="DC292" s="550" t="str">
        <f t="shared" si="633"/>
        <v/>
      </c>
      <c r="DD292" s="550" t="str">
        <f t="shared" si="634"/>
        <v/>
      </c>
      <c r="DE292" s="549" t="str">
        <f t="shared" si="635"/>
        <v/>
      </c>
      <c r="DF292" s="549" t="str">
        <f t="shared" si="636"/>
        <v/>
      </c>
      <c r="DG292" s="549" t="str">
        <f t="shared" si="637"/>
        <v/>
      </c>
      <c r="DH292" s="549" t="str">
        <f t="shared" si="638"/>
        <v/>
      </c>
      <c r="DI292" s="549" t="str">
        <f t="shared" si="639"/>
        <v/>
      </c>
      <c r="DJ292" s="548" t="str">
        <f t="shared" si="640"/>
        <v/>
      </c>
      <c r="DK292" s="547" t="str">
        <f t="shared" si="641"/>
        <v/>
      </c>
      <c r="DL292" s="654">
        <f t="shared" si="642"/>
        <v>0</v>
      </c>
      <c r="DM292" s="106">
        <f t="shared" si="643"/>
        <v>0</v>
      </c>
      <c r="DN292" s="106">
        <f t="shared" si="644"/>
        <v>0</v>
      </c>
      <c r="DO292" s="106">
        <f t="shared" si="645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$H$1 &amp; " per kg"</f>
        <v>kcal per kg</v>
      </c>
      <c r="B293" s="704">
        <f t="shared" ref="B293:R293" si="777">3440*$K$1</f>
        <v>3440</v>
      </c>
      <c r="C293" s="704">
        <f t="shared" si="777"/>
        <v>3440</v>
      </c>
      <c r="D293" s="704">
        <f t="shared" si="777"/>
        <v>3440</v>
      </c>
      <c r="E293" s="704">
        <f t="shared" si="777"/>
        <v>3440</v>
      </c>
      <c r="F293" s="704">
        <f t="shared" si="777"/>
        <v>3440</v>
      </c>
      <c r="G293" s="704">
        <f t="shared" si="777"/>
        <v>3440</v>
      </c>
      <c r="H293" s="704">
        <f t="shared" si="777"/>
        <v>3440</v>
      </c>
      <c r="I293" s="704">
        <f t="shared" si="777"/>
        <v>3440</v>
      </c>
      <c r="J293" s="704">
        <f t="shared" si="777"/>
        <v>3440</v>
      </c>
      <c r="K293" s="704">
        <f t="shared" si="777"/>
        <v>3440</v>
      </c>
      <c r="L293" s="704">
        <f t="shared" si="777"/>
        <v>3440</v>
      </c>
      <c r="M293" s="704">
        <f t="shared" si="777"/>
        <v>3440</v>
      </c>
      <c r="N293" s="704">
        <f t="shared" si="777"/>
        <v>3440</v>
      </c>
      <c r="O293" s="704">
        <f t="shared" si="777"/>
        <v>3440</v>
      </c>
      <c r="P293" s="704">
        <f t="shared" si="777"/>
        <v>3440</v>
      </c>
      <c r="Q293" s="704">
        <f t="shared" si="777"/>
        <v>3440</v>
      </c>
      <c r="R293" s="704">
        <f t="shared" si="777"/>
        <v>3440</v>
      </c>
      <c r="S293" s="712"/>
      <c r="T293" s="704">
        <f t="shared" ref="T293:AJ293" si="778">3440*$K$1</f>
        <v>3440</v>
      </c>
      <c r="U293" s="704">
        <f t="shared" si="778"/>
        <v>3440</v>
      </c>
      <c r="V293" s="704">
        <f t="shared" si="778"/>
        <v>3440</v>
      </c>
      <c r="W293" s="704">
        <f t="shared" si="778"/>
        <v>3440</v>
      </c>
      <c r="X293" s="704">
        <f t="shared" si="778"/>
        <v>3440</v>
      </c>
      <c r="Y293" s="704">
        <f t="shared" si="778"/>
        <v>3440</v>
      </c>
      <c r="Z293" s="704">
        <f t="shared" si="778"/>
        <v>3440</v>
      </c>
      <c r="AA293" s="704">
        <f t="shared" si="778"/>
        <v>3440</v>
      </c>
      <c r="AB293" s="704">
        <f t="shared" si="778"/>
        <v>3440</v>
      </c>
      <c r="AC293" s="704">
        <f t="shared" si="778"/>
        <v>3440</v>
      </c>
      <c r="AD293" s="704">
        <f t="shared" si="778"/>
        <v>3440</v>
      </c>
      <c r="AE293" s="704">
        <f t="shared" si="778"/>
        <v>3440</v>
      </c>
      <c r="AF293" s="704">
        <f t="shared" si="778"/>
        <v>3440</v>
      </c>
      <c r="AG293" s="704">
        <f t="shared" si="778"/>
        <v>3440</v>
      </c>
      <c r="AH293" s="704">
        <f t="shared" si="778"/>
        <v>3440</v>
      </c>
      <c r="AI293" s="704">
        <f t="shared" si="778"/>
        <v>3440</v>
      </c>
      <c r="AJ293" s="704">
        <f t="shared" si="778"/>
        <v>3440</v>
      </c>
      <c r="AK293" s="712"/>
      <c r="AL293" s="704">
        <f t="shared" ref="AL293:BB293" si="779">3440*$K$1</f>
        <v>3440</v>
      </c>
      <c r="AM293" s="704">
        <f t="shared" si="779"/>
        <v>3440</v>
      </c>
      <c r="AN293" s="704">
        <f t="shared" si="779"/>
        <v>3440</v>
      </c>
      <c r="AO293" s="704">
        <f t="shared" si="779"/>
        <v>3440</v>
      </c>
      <c r="AP293" s="704">
        <f t="shared" si="779"/>
        <v>3440</v>
      </c>
      <c r="AQ293" s="704">
        <f t="shared" si="779"/>
        <v>3440</v>
      </c>
      <c r="AR293" s="704">
        <f t="shared" si="779"/>
        <v>3440</v>
      </c>
      <c r="AS293" s="704">
        <f t="shared" si="779"/>
        <v>3440</v>
      </c>
      <c r="AT293" s="704">
        <f t="shared" si="779"/>
        <v>3440</v>
      </c>
      <c r="AU293" s="704">
        <f t="shared" si="779"/>
        <v>3440</v>
      </c>
      <c r="AV293" s="704">
        <f t="shared" si="779"/>
        <v>3440</v>
      </c>
      <c r="AW293" s="704">
        <f t="shared" si="779"/>
        <v>3440</v>
      </c>
      <c r="AX293" s="704">
        <f t="shared" si="779"/>
        <v>3440</v>
      </c>
      <c r="AY293" s="704">
        <f t="shared" si="779"/>
        <v>3440</v>
      </c>
      <c r="AZ293" s="704">
        <f t="shared" si="779"/>
        <v>3440</v>
      </c>
      <c r="BA293" s="704">
        <f t="shared" si="779"/>
        <v>3440</v>
      </c>
      <c r="BB293" s="704">
        <f t="shared" si="779"/>
        <v>3440</v>
      </c>
      <c r="BC293" s="712"/>
      <c r="BD293" s="704">
        <f t="shared" ref="BD293:BT293" si="780">3440*$K$1</f>
        <v>3440</v>
      </c>
      <c r="BE293" s="704">
        <f t="shared" si="780"/>
        <v>3440</v>
      </c>
      <c r="BF293" s="704">
        <f t="shared" si="780"/>
        <v>3440</v>
      </c>
      <c r="BG293" s="704">
        <f t="shared" si="780"/>
        <v>3440</v>
      </c>
      <c r="BH293" s="704">
        <f t="shared" si="780"/>
        <v>3440</v>
      </c>
      <c r="BI293" s="704">
        <f t="shared" si="780"/>
        <v>3440</v>
      </c>
      <c r="BJ293" s="704">
        <f t="shared" si="780"/>
        <v>3440</v>
      </c>
      <c r="BK293" s="704">
        <f t="shared" si="780"/>
        <v>3440</v>
      </c>
      <c r="BL293" s="704">
        <f t="shared" si="780"/>
        <v>3440</v>
      </c>
      <c r="BM293" s="704">
        <f t="shared" si="780"/>
        <v>3440</v>
      </c>
      <c r="BN293" s="704">
        <f t="shared" si="780"/>
        <v>3440</v>
      </c>
      <c r="BO293" s="704">
        <f t="shared" si="780"/>
        <v>3440</v>
      </c>
      <c r="BP293" s="704">
        <f t="shared" si="780"/>
        <v>3440</v>
      </c>
      <c r="BQ293" s="704">
        <f t="shared" si="780"/>
        <v>3440</v>
      </c>
      <c r="BR293" s="704">
        <f t="shared" si="780"/>
        <v>3440</v>
      </c>
      <c r="BS293" s="704">
        <f t="shared" si="780"/>
        <v>3440</v>
      </c>
      <c r="BT293" s="704">
        <f t="shared" si="780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58"/>
        <v>3440</v>
      </c>
      <c r="CA293" s="596">
        <f t="shared" si="759"/>
        <v>3440</v>
      </c>
      <c r="CB293" s="596">
        <f t="shared" si="760"/>
        <v>3440</v>
      </c>
      <c r="CC293" s="690">
        <f t="shared" si="761"/>
        <v>3440</v>
      </c>
      <c r="CD293" s="1346">
        <f t="shared" si="776"/>
        <v>3440</v>
      </c>
      <c r="CE293" s="1347">
        <f t="shared" si="775"/>
        <v>3440</v>
      </c>
      <c r="CF293" s="1348">
        <f t="shared" si="775"/>
        <v>3440</v>
      </c>
      <c r="CG293" s="1348">
        <f t="shared" si="775"/>
        <v>3440</v>
      </c>
      <c r="CH293" s="1348">
        <f t="shared" si="775"/>
        <v>3440</v>
      </c>
      <c r="CI293" s="1348">
        <f t="shared" si="775"/>
        <v>3440</v>
      </c>
      <c r="CJ293" s="1348">
        <f t="shared" si="775"/>
        <v>3440</v>
      </c>
      <c r="CK293" s="1349">
        <f t="shared" si="775"/>
        <v>3440</v>
      </c>
      <c r="CL293" s="1349">
        <f t="shared" si="775"/>
        <v>3440</v>
      </c>
      <c r="CM293" s="1349">
        <f t="shared" si="775"/>
        <v>3440</v>
      </c>
      <c r="CN293" s="1348">
        <f t="shared" si="775"/>
        <v>3440</v>
      </c>
      <c r="CO293" s="1348">
        <f t="shared" si="775"/>
        <v>3440</v>
      </c>
      <c r="CP293" s="1348">
        <f t="shared" si="775"/>
        <v>3440</v>
      </c>
      <c r="CQ293" s="1348">
        <f t="shared" si="775"/>
        <v>3440</v>
      </c>
      <c r="CR293" s="1348">
        <f t="shared" si="775"/>
        <v>3440</v>
      </c>
      <c r="CS293" s="1347">
        <f t="shared" si="775"/>
        <v>3440</v>
      </c>
      <c r="CT293" s="1350">
        <f t="shared" si="775"/>
        <v>3440</v>
      </c>
      <c r="CU293" s="547">
        <f t="shared" si="625"/>
        <v>3440</v>
      </c>
      <c r="CV293" s="548">
        <f t="shared" si="626"/>
        <v>3440</v>
      </c>
      <c r="CW293" s="549">
        <f t="shared" si="627"/>
        <v>3440</v>
      </c>
      <c r="CX293" s="549">
        <f t="shared" si="628"/>
        <v>3440</v>
      </c>
      <c r="CY293" s="549">
        <f t="shared" si="629"/>
        <v>3440</v>
      </c>
      <c r="CZ293" s="549">
        <f t="shared" si="630"/>
        <v>3440</v>
      </c>
      <c r="DA293" s="549">
        <f t="shared" si="631"/>
        <v>3440</v>
      </c>
      <c r="DB293" s="550">
        <f t="shared" si="632"/>
        <v>3440</v>
      </c>
      <c r="DC293" s="550">
        <f t="shared" si="633"/>
        <v>3440</v>
      </c>
      <c r="DD293" s="550">
        <f t="shared" si="634"/>
        <v>3440</v>
      </c>
      <c r="DE293" s="549">
        <f t="shared" si="635"/>
        <v>3440</v>
      </c>
      <c r="DF293" s="549">
        <f t="shared" si="636"/>
        <v>3440</v>
      </c>
      <c r="DG293" s="549">
        <f t="shared" si="637"/>
        <v>3440</v>
      </c>
      <c r="DH293" s="549">
        <f t="shared" si="638"/>
        <v>3440</v>
      </c>
      <c r="DI293" s="549">
        <f t="shared" si="639"/>
        <v>3440</v>
      </c>
      <c r="DJ293" s="548">
        <f t="shared" si="640"/>
        <v>3440</v>
      </c>
      <c r="DK293" s="547">
        <f t="shared" si="641"/>
        <v>3440</v>
      </c>
      <c r="DL293" s="654">
        <f t="shared" si="642"/>
        <v>17</v>
      </c>
      <c r="DM293" s="106">
        <f t="shared" si="643"/>
        <v>17</v>
      </c>
      <c r="DN293" s="106">
        <f t="shared" si="644"/>
        <v>17</v>
      </c>
      <c r="DO293" s="106">
        <f t="shared" si="645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58"/>
        <v/>
      </c>
      <c r="CA294" s="596" t="str">
        <f t="shared" si="759"/>
        <v/>
      </c>
      <c r="CB294" s="596" t="str">
        <f t="shared" si="760"/>
        <v/>
      </c>
      <c r="CC294" s="690" t="str">
        <f t="shared" si="761"/>
        <v/>
      </c>
      <c r="CD294" s="1346" t="str">
        <f t="shared" si="776"/>
        <v/>
      </c>
      <c r="CE294" s="1347" t="str">
        <f t="shared" si="775"/>
        <v/>
      </c>
      <c r="CF294" s="1348" t="str">
        <f t="shared" si="775"/>
        <v/>
      </c>
      <c r="CG294" s="1348" t="str">
        <f t="shared" si="775"/>
        <v/>
      </c>
      <c r="CH294" s="1348" t="str">
        <f t="shared" si="775"/>
        <v/>
      </c>
      <c r="CI294" s="1348" t="str">
        <f t="shared" si="775"/>
        <v/>
      </c>
      <c r="CJ294" s="1348" t="str">
        <f t="shared" si="775"/>
        <v/>
      </c>
      <c r="CK294" s="1349" t="str">
        <f t="shared" si="775"/>
        <v/>
      </c>
      <c r="CL294" s="1349" t="str">
        <f t="shared" si="775"/>
        <v/>
      </c>
      <c r="CM294" s="1349" t="str">
        <f t="shared" si="775"/>
        <v/>
      </c>
      <c r="CN294" s="1348" t="str">
        <f t="shared" si="775"/>
        <v/>
      </c>
      <c r="CO294" s="1348" t="str">
        <f t="shared" si="775"/>
        <v/>
      </c>
      <c r="CP294" s="1348" t="str">
        <f t="shared" si="775"/>
        <v/>
      </c>
      <c r="CQ294" s="1348" t="str">
        <f t="shared" si="775"/>
        <v/>
      </c>
      <c r="CR294" s="1348" t="str">
        <f t="shared" si="775"/>
        <v/>
      </c>
      <c r="CS294" s="1347" t="str">
        <f t="shared" si="775"/>
        <v/>
      </c>
      <c r="CT294" s="1350" t="str">
        <f t="shared" si="775"/>
        <v/>
      </c>
      <c r="CU294" s="547" t="str">
        <f t="shared" si="625"/>
        <v/>
      </c>
      <c r="CV294" s="548" t="str">
        <f t="shared" si="626"/>
        <v/>
      </c>
      <c r="CW294" s="549" t="str">
        <f t="shared" si="627"/>
        <v/>
      </c>
      <c r="CX294" s="549" t="str">
        <f t="shared" si="628"/>
        <v/>
      </c>
      <c r="CY294" s="549" t="str">
        <f t="shared" si="629"/>
        <v/>
      </c>
      <c r="CZ294" s="549" t="str">
        <f t="shared" si="630"/>
        <v/>
      </c>
      <c r="DA294" s="549" t="str">
        <f t="shared" si="631"/>
        <v/>
      </c>
      <c r="DB294" s="550" t="str">
        <f t="shared" si="632"/>
        <v/>
      </c>
      <c r="DC294" s="550" t="str">
        <f t="shared" si="633"/>
        <v/>
      </c>
      <c r="DD294" s="550" t="str">
        <f t="shared" si="634"/>
        <v/>
      </c>
      <c r="DE294" s="549" t="str">
        <f t="shared" si="635"/>
        <v/>
      </c>
      <c r="DF294" s="549" t="str">
        <f t="shared" si="636"/>
        <v/>
      </c>
      <c r="DG294" s="549" t="str">
        <f t="shared" si="637"/>
        <v/>
      </c>
      <c r="DH294" s="549" t="str">
        <f t="shared" si="638"/>
        <v/>
      </c>
      <c r="DI294" s="549" t="str">
        <f t="shared" si="639"/>
        <v/>
      </c>
      <c r="DJ294" s="548" t="str">
        <f t="shared" si="640"/>
        <v/>
      </c>
      <c r="DK294" s="547" t="str">
        <f t="shared" si="641"/>
        <v/>
      </c>
      <c r="DL294" s="654">
        <f t="shared" si="642"/>
        <v>0</v>
      </c>
      <c r="DM294" s="106">
        <f t="shared" si="643"/>
        <v>0</v>
      </c>
      <c r="DN294" s="106">
        <f t="shared" si="644"/>
        <v>0</v>
      </c>
      <c r="DO294" s="106">
        <f t="shared" si="645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58"/>
        <v/>
      </c>
      <c r="CA295" s="596" t="str">
        <f t="shared" si="759"/>
        <v/>
      </c>
      <c r="CB295" s="596" t="str">
        <f t="shared" si="760"/>
        <v/>
      </c>
      <c r="CC295" s="690" t="str">
        <f t="shared" si="761"/>
        <v/>
      </c>
      <c r="CD295" s="1346" t="str">
        <f t="shared" si="776"/>
        <v/>
      </c>
      <c r="CE295" s="1347" t="str">
        <f t="shared" si="775"/>
        <v/>
      </c>
      <c r="CF295" s="1348" t="str">
        <f t="shared" si="775"/>
        <v/>
      </c>
      <c r="CG295" s="1348" t="str">
        <f t="shared" si="775"/>
        <v/>
      </c>
      <c r="CH295" s="1348" t="str">
        <f t="shared" si="775"/>
        <v/>
      </c>
      <c r="CI295" s="1348" t="str">
        <f t="shared" si="775"/>
        <v/>
      </c>
      <c r="CJ295" s="1348" t="str">
        <f t="shared" si="775"/>
        <v/>
      </c>
      <c r="CK295" s="1349" t="str">
        <f t="shared" si="775"/>
        <v/>
      </c>
      <c r="CL295" s="1349" t="str">
        <f t="shared" si="775"/>
        <v/>
      </c>
      <c r="CM295" s="1349" t="str">
        <f t="shared" si="775"/>
        <v/>
      </c>
      <c r="CN295" s="1348" t="str">
        <f t="shared" si="775"/>
        <v/>
      </c>
      <c r="CO295" s="1348" t="str">
        <f t="shared" si="775"/>
        <v/>
      </c>
      <c r="CP295" s="1348" t="str">
        <f t="shared" si="775"/>
        <v/>
      </c>
      <c r="CQ295" s="1348" t="str">
        <f t="shared" si="775"/>
        <v/>
      </c>
      <c r="CR295" s="1348" t="str">
        <f t="shared" si="775"/>
        <v/>
      </c>
      <c r="CS295" s="1347" t="str">
        <f t="shared" si="775"/>
        <v/>
      </c>
      <c r="CT295" s="1350" t="str">
        <f t="shared" si="775"/>
        <v/>
      </c>
      <c r="CU295" s="547" t="str">
        <f t="shared" si="625"/>
        <v/>
      </c>
      <c r="CV295" s="548" t="str">
        <f t="shared" si="626"/>
        <v/>
      </c>
      <c r="CW295" s="549" t="str">
        <f t="shared" si="627"/>
        <v/>
      </c>
      <c r="CX295" s="549" t="str">
        <f t="shared" si="628"/>
        <v/>
      </c>
      <c r="CY295" s="549" t="str">
        <f t="shared" si="629"/>
        <v/>
      </c>
      <c r="CZ295" s="549" t="str">
        <f t="shared" si="630"/>
        <v/>
      </c>
      <c r="DA295" s="549" t="str">
        <f t="shared" si="631"/>
        <v/>
      </c>
      <c r="DB295" s="550" t="str">
        <f t="shared" si="632"/>
        <v/>
      </c>
      <c r="DC295" s="550" t="str">
        <f t="shared" si="633"/>
        <v/>
      </c>
      <c r="DD295" s="550" t="str">
        <f t="shared" si="634"/>
        <v/>
      </c>
      <c r="DE295" s="549" t="str">
        <f t="shared" si="635"/>
        <v/>
      </c>
      <c r="DF295" s="549" t="str">
        <f t="shared" si="636"/>
        <v/>
      </c>
      <c r="DG295" s="549" t="str">
        <f t="shared" si="637"/>
        <v/>
      </c>
      <c r="DH295" s="549" t="str">
        <f t="shared" si="638"/>
        <v/>
      </c>
      <c r="DI295" s="549" t="str">
        <f t="shared" si="639"/>
        <v/>
      </c>
      <c r="DJ295" s="548" t="str">
        <f t="shared" si="640"/>
        <v/>
      </c>
      <c r="DK295" s="547" t="str">
        <f t="shared" si="641"/>
        <v/>
      </c>
      <c r="DL295" s="654">
        <f t="shared" si="642"/>
        <v>0</v>
      </c>
      <c r="DM295" s="106">
        <f t="shared" si="643"/>
        <v>0</v>
      </c>
      <c r="DN295" s="106">
        <f t="shared" si="644"/>
        <v>0</v>
      </c>
      <c r="DO295" s="106">
        <f t="shared" si="645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81">IF(B294="","",B294*B295)</f>
        <v/>
      </c>
      <c r="C296" s="628" t="str">
        <f t="shared" si="781"/>
        <v/>
      </c>
      <c r="D296" s="628" t="str">
        <f t="shared" si="781"/>
        <v/>
      </c>
      <c r="E296" s="628" t="str">
        <f t="shared" si="781"/>
        <v/>
      </c>
      <c r="F296" s="628" t="str">
        <f t="shared" si="781"/>
        <v/>
      </c>
      <c r="G296" s="628" t="str">
        <f t="shared" si="781"/>
        <v/>
      </c>
      <c r="H296" s="628" t="str">
        <f t="shared" si="781"/>
        <v/>
      </c>
      <c r="I296" s="628" t="str">
        <f t="shared" si="781"/>
        <v/>
      </c>
      <c r="J296" s="628" t="str">
        <f t="shared" si="781"/>
        <v/>
      </c>
      <c r="K296" s="628" t="str">
        <f t="shared" si="781"/>
        <v/>
      </c>
      <c r="L296" s="628" t="str">
        <f t="shared" si="781"/>
        <v/>
      </c>
      <c r="M296" s="628" t="str">
        <f t="shared" si="781"/>
        <v/>
      </c>
      <c r="N296" s="628" t="str">
        <f t="shared" si="781"/>
        <v/>
      </c>
      <c r="O296" s="628" t="str">
        <f t="shared" si="781"/>
        <v/>
      </c>
      <c r="P296" s="628" t="str">
        <f t="shared" si="781"/>
        <v/>
      </c>
      <c r="Q296" s="628" t="str">
        <f t="shared" si="781"/>
        <v/>
      </c>
      <c r="R296" s="628" t="str">
        <f t="shared" si="781"/>
        <v/>
      </c>
      <c r="S296" s="663"/>
      <c r="T296" s="628" t="str">
        <f t="shared" ref="T296:AJ296" si="782">IF(T294="","",T294*T295)</f>
        <v/>
      </c>
      <c r="U296" s="628" t="str">
        <f t="shared" si="782"/>
        <v/>
      </c>
      <c r="V296" s="628" t="str">
        <f t="shared" si="782"/>
        <v/>
      </c>
      <c r="W296" s="628" t="str">
        <f t="shared" si="782"/>
        <v/>
      </c>
      <c r="X296" s="628" t="str">
        <f t="shared" si="782"/>
        <v/>
      </c>
      <c r="Y296" s="628" t="str">
        <f t="shared" si="782"/>
        <v/>
      </c>
      <c r="Z296" s="628" t="str">
        <f t="shared" si="782"/>
        <v/>
      </c>
      <c r="AA296" s="628" t="str">
        <f t="shared" si="782"/>
        <v/>
      </c>
      <c r="AB296" s="628" t="str">
        <f t="shared" si="782"/>
        <v/>
      </c>
      <c r="AC296" s="628" t="str">
        <f t="shared" si="782"/>
        <v/>
      </c>
      <c r="AD296" s="628" t="str">
        <f t="shared" si="782"/>
        <v/>
      </c>
      <c r="AE296" s="628" t="str">
        <f t="shared" si="782"/>
        <v/>
      </c>
      <c r="AF296" s="628" t="str">
        <f t="shared" si="782"/>
        <v/>
      </c>
      <c r="AG296" s="628" t="str">
        <f t="shared" si="782"/>
        <v/>
      </c>
      <c r="AH296" s="628" t="str">
        <f t="shared" si="782"/>
        <v/>
      </c>
      <c r="AI296" s="628" t="str">
        <f t="shared" si="782"/>
        <v/>
      </c>
      <c r="AJ296" s="628" t="str">
        <f t="shared" si="782"/>
        <v/>
      </c>
      <c r="AK296" s="663"/>
      <c r="AL296" s="628" t="str">
        <f t="shared" ref="AL296:BB296" si="783">IF(AL294="","",AL294*AL295)</f>
        <v/>
      </c>
      <c r="AM296" s="628" t="str">
        <f t="shared" si="783"/>
        <v/>
      </c>
      <c r="AN296" s="628" t="str">
        <f t="shared" si="783"/>
        <v/>
      </c>
      <c r="AO296" s="628" t="str">
        <f t="shared" si="783"/>
        <v/>
      </c>
      <c r="AP296" s="628" t="str">
        <f t="shared" si="783"/>
        <v/>
      </c>
      <c r="AQ296" s="628" t="str">
        <f t="shared" si="783"/>
        <v/>
      </c>
      <c r="AR296" s="628" t="str">
        <f t="shared" si="783"/>
        <v/>
      </c>
      <c r="AS296" s="628" t="str">
        <f t="shared" si="783"/>
        <v/>
      </c>
      <c r="AT296" s="628" t="str">
        <f t="shared" si="783"/>
        <v/>
      </c>
      <c r="AU296" s="628" t="str">
        <f t="shared" si="783"/>
        <v/>
      </c>
      <c r="AV296" s="628" t="str">
        <f t="shared" si="783"/>
        <v/>
      </c>
      <c r="AW296" s="628" t="str">
        <f t="shared" si="783"/>
        <v/>
      </c>
      <c r="AX296" s="628" t="str">
        <f t="shared" si="783"/>
        <v/>
      </c>
      <c r="AY296" s="628" t="str">
        <f t="shared" si="783"/>
        <v/>
      </c>
      <c r="AZ296" s="628" t="str">
        <f t="shared" si="783"/>
        <v/>
      </c>
      <c r="BA296" s="628" t="str">
        <f t="shared" si="783"/>
        <v/>
      </c>
      <c r="BB296" s="628" t="str">
        <f t="shared" si="783"/>
        <v/>
      </c>
      <c r="BC296" s="663"/>
      <c r="BD296" s="628" t="str">
        <f t="shared" ref="BD296:BT296" si="784">IF(BD294="","",BD294*BD295)</f>
        <v/>
      </c>
      <c r="BE296" s="628" t="str">
        <f t="shared" si="784"/>
        <v/>
      </c>
      <c r="BF296" s="628" t="str">
        <f t="shared" si="784"/>
        <v/>
      </c>
      <c r="BG296" s="628" t="str">
        <f t="shared" si="784"/>
        <v/>
      </c>
      <c r="BH296" s="628" t="str">
        <f t="shared" si="784"/>
        <v/>
      </c>
      <c r="BI296" s="628" t="str">
        <f t="shared" si="784"/>
        <v/>
      </c>
      <c r="BJ296" s="628" t="str">
        <f t="shared" si="784"/>
        <v/>
      </c>
      <c r="BK296" s="628" t="str">
        <f t="shared" si="784"/>
        <v/>
      </c>
      <c r="BL296" s="628" t="str">
        <f t="shared" si="784"/>
        <v/>
      </c>
      <c r="BM296" s="628" t="str">
        <f t="shared" si="784"/>
        <v/>
      </c>
      <c r="BN296" s="628" t="str">
        <f t="shared" si="784"/>
        <v/>
      </c>
      <c r="BO296" s="628" t="str">
        <f t="shared" si="784"/>
        <v/>
      </c>
      <c r="BP296" s="628" t="str">
        <f t="shared" si="784"/>
        <v/>
      </c>
      <c r="BQ296" s="628" t="str">
        <f t="shared" si="784"/>
        <v/>
      </c>
      <c r="BR296" s="628" t="str">
        <f t="shared" si="784"/>
        <v/>
      </c>
      <c r="BS296" s="628" t="str">
        <f t="shared" si="784"/>
        <v/>
      </c>
      <c r="BT296" s="628" t="str">
        <f t="shared" si="784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58"/>
        <v/>
      </c>
      <c r="CA296" s="596" t="str">
        <f t="shared" si="759"/>
        <v/>
      </c>
      <c r="CB296" s="596" t="str">
        <f t="shared" si="760"/>
        <v/>
      </c>
      <c r="CC296" s="690" t="str">
        <f t="shared" si="761"/>
        <v/>
      </c>
      <c r="CD296" s="1346" t="str">
        <f t="shared" si="776"/>
        <v/>
      </c>
      <c r="CE296" s="1347" t="str">
        <f t="shared" si="775"/>
        <v/>
      </c>
      <c r="CF296" s="1348" t="str">
        <f t="shared" si="775"/>
        <v/>
      </c>
      <c r="CG296" s="1348" t="str">
        <f t="shared" si="775"/>
        <v/>
      </c>
      <c r="CH296" s="1348" t="str">
        <f t="shared" si="775"/>
        <v/>
      </c>
      <c r="CI296" s="1348" t="str">
        <f t="shared" si="775"/>
        <v/>
      </c>
      <c r="CJ296" s="1348" t="str">
        <f t="shared" si="775"/>
        <v/>
      </c>
      <c r="CK296" s="1349" t="str">
        <f t="shared" si="775"/>
        <v/>
      </c>
      <c r="CL296" s="1349" t="str">
        <f t="shared" si="775"/>
        <v/>
      </c>
      <c r="CM296" s="1349" t="str">
        <f t="shared" si="775"/>
        <v/>
      </c>
      <c r="CN296" s="1348" t="str">
        <f t="shared" si="775"/>
        <v/>
      </c>
      <c r="CO296" s="1348" t="str">
        <f t="shared" si="775"/>
        <v/>
      </c>
      <c r="CP296" s="1348" t="str">
        <f t="shared" si="775"/>
        <v/>
      </c>
      <c r="CQ296" s="1348" t="str">
        <f t="shared" si="775"/>
        <v/>
      </c>
      <c r="CR296" s="1348" t="str">
        <f t="shared" si="775"/>
        <v/>
      </c>
      <c r="CS296" s="1347" t="str">
        <f t="shared" si="775"/>
        <v/>
      </c>
      <c r="CT296" s="1350" t="str">
        <f t="shared" si="775"/>
        <v/>
      </c>
      <c r="CU296" s="547" t="str">
        <f t="shared" si="625"/>
        <v/>
      </c>
      <c r="CV296" s="548" t="str">
        <f t="shared" si="626"/>
        <v/>
      </c>
      <c r="CW296" s="549" t="str">
        <f t="shared" si="627"/>
        <v/>
      </c>
      <c r="CX296" s="549" t="str">
        <f t="shared" si="628"/>
        <v/>
      </c>
      <c r="CY296" s="549" t="str">
        <f t="shared" si="629"/>
        <v/>
      </c>
      <c r="CZ296" s="549" t="str">
        <f t="shared" si="630"/>
        <v/>
      </c>
      <c r="DA296" s="549" t="str">
        <f t="shared" si="631"/>
        <v/>
      </c>
      <c r="DB296" s="550" t="str">
        <f t="shared" si="632"/>
        <v/>
      </c>
      <c r="DC296" s="550" t="str">
        <f t="shared" si="633"/>
        <v/>
      </c>
      <c r="DD296" s="550" t="str">
        <f t="shared" si="634"/>
        <v/>
      </c>
      <c r="DE296" s="549" t="str">
        <f t="shared" si="635"/>
        <v/>
      </c>
      <c r="DF296" s="549" t="str">
        <f t="shared" si="636"/>
        <v/>
      </c>
      <c r="DG296" s="549" t="str">
        <f t="shared" si="637"/>
        <v/>
      </c>
      <c r="DH296" s="549" t="str">
        <f t="shared" si="638"/>
        <v/>
      </c>
      <c r="DI296" s="549" t="str">
        <f t="shared" si="639"/>
        <v/>
      </c>
      <c r="DJ296" s="548" t="str">
        <f t="shared" si="640"/>
        <v/>
      </c>
      <c r="DK296" s="547" t="str">
        <f t="shared" si="641"/>
        <v/>
      </c>
      <c r="DL296" s="654">
        <f t="shared" si="642"/>
        <v>0</v>
      </c>
      <c r="DM296" s="106">
        <f t="shared" si="643"/>
        <v>0</v>
      </c>
      <c r="DN296" s="106">
        <f t="shared" si="644"/>
        <v>0</v>
      </c>
      <c r="DO296" s="106">
        <f t="shared" si="645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58"/>
        <v/>
      </c>
      <c r="CA297" s="596" t="str">
        <f t="shared" si="759"/>
        <v/>
      </c>
      <c r="CB297" s="596" t="str">
        <f t="shared" si="760"/>
        <v/>
      </c>
      <c r="CC297" s="690" t="str">
        <f t="shared" si="761"/>
        <v/>
      </c>
      <c r="CD297" s="1346" t="str">
        <f t="shared" si="776"/>
        <v/>
      </c>
      <c r="CE297" s="1347" t="str">
        <f t="shared" si="775"/>
        <v/>
      </c>
      <c r="CF297" s="1348" t="str">
        <f t="shared" si="775"/>
        <v/>
      </c>
      <c r="CG297" s="1348" t="str">
        <f t="shared" si="775"/>
        <v/>
      </c>
      <c r="CH297" s="1348" t="str">
        <f t="shared" si="775"/>
        <v/>
      </c>
      <c r="CI297" s="1348" t="str">
        <f t="shared" si="775"/>
        <v/>
      </c>
      <c r="CJ297" s="1348" t="str">
        <f t="shared" si="775"/>
        <v/>
      </c>
      <c r="CK297" s="1349" t="str">
        <f t="shared" si="775"/>
        <v/>
      </c>
      <c r="CL297" s="1349" t="str">
        <f t="shared" si="775"/>
        <v/>
      </c>
      <c r="CM297" s="1349" t="str">
        <f t="shared" si="775"/>
        <v/>
      </c>
      <c r="CN297" s="1348" t="str">
        <f t="shared" si="775"/>
        <v/>
      </c>
      <c r="CO297" s="1348" t="str">
        <f t="shared" si="775"/>
        <v/>
      </c>
      <c r="CP297" s="1348" t="str">
        <f t="shared" si="775"/>
        <v/>
      </c>
      <c r="CQ297" s="1348" t="str">
        <f t="shared" si="775"/>
        <v/>
      </c>
      <c r="CR297" s="1348" t="str">
        <f t="shared" si="775"/>
        <v/>
      </c>
      <c r="CS297" s="1347" t="str">
        <f t="shared" si="775"/>
        <v/>
      </c>
      <c r="CT297" s="1350" t="str">
        <f t="shared" si="775"/>
        <v/>
      </c>
      <c r="CU297" s="547" t="str">
        <f t="shared" si="625"/>
        <v/>
      </c>
      <c r="CV297" s="548" t="str">
        <f t="shared" si="626"/>
        <v/>
      </c>
      <c r="CW297" s="549" t="str">
        <f t="shared" si="627"/>
        <v/>
      </c>
      <c r="CX297" s="549" t="str">
        <f t="shared" si="628"/>
        <v/>
      </c>
      <c r="CY297" s="549" t="str">
        <f t="shared" si="629"/>
        <v/>
      </c>
      <c r="CZ297" s="549" t="str">
        <f t="shared" si="630"/>
        <v/>
      </c>
      <c r="DA297" s="549" t="str">
        <f t="shared" si="631"/>
        <v/>
      </c>
      <c r="DB297" s="550" t="str">
        <f t="shared" si="632"/>
        <v/>
      </c>
      <c r="DC297" s="550" t="str">
        <f t="shared" si="633"/>
        <v/>
      </c>
      <c r="DD297" s="550" t="str">
        <f t="shared" si="634"/>
        <v/>
      </c>
      <c r="DE297" s="549" t="str">
        <f t="shared" si="635"/>
        <v/>
      </c>
      <c r="DF297" s="549" t="str">
        <f t="shared" si="636"/>
        <v/>
      </c>
      <c r="DG297" s="549" t="str">
        <f t="shared" si="637"/>
        <v/>
      </c>
      <c r="DH297" s="549" t="str">
        <f t="shared" si="638"/>
        <v/>
      </c>
      <c r="DI297" s="549" t="str">
        <f t="shared" si="639"/>
        <v/>
      </c>
      <c r="DJ297" s="548" t="str">
        <f t="shared" si="640"/>
        <v/>
      </c>
      <c r="DK297" s="547" t="str">
        <f t="shared" si="641"/>
        <v/>
      </c>
      <c r="DL297" s="654">
        <f t="shared" si="642"/>
        <v>0</v>
      </c>
      <c r="DM297" s="106">
        <f t="shared" si="643"/>
        <v>0</v>
      </c>
      <c r="DN297" s="106">
        <f t="shared" si="644"/>
        <v>0</v>
      </c>
      <c r="DO297" s="106">
        <f t="shared" si="645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$H$1 &amp; " (%)"</f>
        <v>kcal (%)</v>
      </c>
      <c r="B298" s="631" t="str">
        <f t="shared" ref="B298:R298" si="785">IF(B292="","",(B292-B294-B297)*B293/B$46/365/$G$1)</f>
        <v/>
      </c>
      <c r="C298" s="631" t="str">
        <f t="shared" si="785"/>
        <v/>
      </c>
      <c r="D298" s="631" t="str">
        <f t="shared" si="785"/>
        <v/>
      </c>
      <c r="E298" s="631" t="str">
        <f t="shared" si="785"/>
        <v/>
      </c>
      <c r="F298" s="631" t="str">
        <f t="shared" si="785"/>
        <v/>
      </c>
      <c r="G298" s="631" t="str">
        <f t="shared" si="785"/>
        <v/>
      </c>
      <c r="H298" s="631" t="str">
        <f t="shared" si="785"/>
        <v/>
      </c>
      <c r="I298" s="631" t="str">
        <f t="shared" si="785"/>
        <v/>
      </c>
      <c r="J298" s="631" t="str">
        <f t="shared" si="785"/>
        <v/>
      </c>
      <c r="K298" s="631" t="str">
        <f t="shared" si="785"/>
        <v/>
      </c>
      <c r="L298" s="631" t="str">
        <f t="shared" si="785"/>
        <v/>
      </c>
      <c r="M298" s="631" t="str">
        <f t="shared" si="785"/>
        <v/>
      </c>
      <c r="N298" s="631" t="str">
        <f t="shared" si="785"/>
        <v/>
      </c>
      <c r="O298" s="631" t="str">
        <f t="shared" si="785"/>
        <v/>
      </c>
      <c r="P298" s="631" t="str">
        <f t="shared" si="785"/>
        <v/>
      </c>
      <c r="Q298" s="631" t="str">
        <f t="shared" si="785"/>
        <v/>
      </c>
      <c r="R298" s="631" t="str">
        <f t="shared" si="785"/>
        <v/>
      </c>
      <c r="S298" s="653"/>
      <c r="T298" s="631" t="str">
        <f t="shared" ref="T298:AJ298" si="786">IF(T292="","",(T292-T294-T297)*T293/T$46/365/$G$1)</f>
        <v/>
      </c>
      <c r="U298" s="631" t="str">
        <f t="shared" si="786"/>
        <v/>
      </c>
      <c r="V298" s="631" t="str">
        <f t="shared" si="786"/>
        <v/>
      </c>
      <c r="W298" s="631" t="str">
        <f t="shared" si="786"/>
        <v/>
      </c>
      <c r="X298" s="631" t="str">
        <f t="shared" si="786"/>
        <v/>
      </c>
      <c r="Y298" s="631" t="str">
        <f t="shared" si="786"/>
        <v/>
      </c>
      <c r="Z298" s="631" t="str">
        <f t="shared" si="786"/>
        <v/>
      </c>
      <c r="AA298" s="631" t="str">
        <f t="shared" si="786"/>
        <v/>
      </c>
      <c r="AB298" s="631" t="str">
        <f t="shared" si="786"/>
        <v/>
      </c>
      <c r="AC298" s="631" t="str">
        <f t="shared" si="786"/>
        <v/>
      </c>
      <c r="AD298" s="631" t="str">
        <f t="shared" si="786"/>
        <v/>
      </c>
      <c r="AE298" s="631" t="str">
        <f t="shared" si="786"/>
        <v/>
      </c>
      <c r="AF298" s="631" t="str">
        <f t="shared" si="786"/>
        <v/>
      </c>
      <c r="AG298" s="631" t="str">
        <f t="shared" si="786"/>
        <v/>
      </c>
      <c r="AH298" s="631" t="str">
        <f t="shared" si="786"/>
        <v/>
      </c>
      <c r="AI298" s="631" t="str">
        <f t="shared" si="786"/>
        <v/>
      </c>
      <c r="AJ298" s="631" t="str">
        <f t="shared" si="786"/>
        <v/>
      </c>
      <c r="AK298" s="653"/>
      <c r="AL298" s="631" t="str">
        <f t="shared" ref="AL298:BB298" si="787">IF(AL292="","",(AL292-AL294-AL297)*AL293/AL$46/365/$G$1)</f>
        <v/>
      </c>
      <c r="AM298" s="631" t="str">
        <f t="shared" si="787"/>
        <v/>
      </c>
      <c r="AN298" s="631" t="str">
        <f t="shared" si="787"/>
        <v/>
      </c>
      <c r="AO298" s="631" t="str">
        <f t="shared" si="787"/>
        <v/>
      </c>
      <c r="AP298" s="631" t="str">
        <f t="shared" si="787"/>
        <v/>
      </c>
      <c r="AQ298" s="631" t="str">
        <f t="shared" si="787"/>
        <v/>
      </c>
      <c r="AR298" s="631" t="str">
        <f t="shared" si="787"/>
        <v/>
      </c>
      <c r="AS298" s="631" t="str">
        <f t="shared" si="787"/>
        <v/>
      </c>
      <c r="AT298" s="631" t="str">
        <f t="shared" si="787"/>
        <v/>
      </c>
      <c r="AU298" s="631" t="str">
        <f t="shared" si="787"/>
        <v/>
      </c>
      <c r="AV298" s="631" t="str">
        <f t="shared" si="787"/>
        <v/>
      </c>
      <c r="AW298" s="631" t="str">
        <f t="shared" si="787"/>
        <v/>
      </c>
      <c r="AX298" s="631" t="str">
        <f t="shared" si="787"/>
        <v/>
      </c>
      <c r="AY298" s="631" t="str">
        <f t="shared" si="787"/>
        <v/>
      </c>
      <c r="AZ298" s="631" t="str">
        <f t="shared" si="787"/>
        <v/>
      </c>
      <c r="BA298" s="631" t="str">
        <f t="shared" si="787"/>
        <v/>
      </c>
      <c r="BB298" s="631" t="str">
        <f t="shared" si="787"/>
        <v/>
      </c>
      <c r="BC298" s="653"/>
      <c r="BD298" s="631" t="str">
        <f t="shared" ref="BD298:BT298" si="788">IF(BD292="","",(BD292-BD294-BD297)*BD293/BD$46/365/$G$1)</f>
        <v/>
      </c>
      <c r="BE298" s="631" t="str">
        <f t="shared" si="788"/>
        <v/>
      </c>
      <c r="BF298" s="631" t="str">
        <f t="shared" si="788"/>
        <v/>
      </c>
      <c r="BG298" s="631" t="str">
        <f t="shared" si="788"/>
        <v/>
      </c>
      <c r="BH298" s="631" t="str">
        <f t="shared" si="788"/>
        <v/>
      </c>
      <c r="BI298" s="631" t="str">
        <f t="shared" si="788"/>
        <v/>
      </c>
      <c r="BJ298" s="631" t="str">
        <f t="shared" si="788"/>
        <v/>
      </c>
      <c r="BK298" s="631" t="str">
        <f t="shared" si="788"/>
        <v/>
      </c>
      <c r="BL298" s="631" t="str">
        <f t="shared" si="788"/>
        <v/>
      </c>
      <c r="BM298" s="631" t="str">
        <f t="shared" si="788"/>
        <v/>
      </c>
      <c r="BN298" s="631" t="str">
        <f t="shared" si="788"/>
        <v/>
      </c>
      <c r="BO298" s="631" t="str">
        <f t="shared" si="788"/>
        <v/>
      </c>
      <c r="BP298" s="631" t="str">
        <f t="shared" si="788"/>
        <v/>
      </c>
      <c r="BQ298" s="631" t="str">
        <f t="shared" si="788"/>
        <v/>
      </c>
      <c r="BR298" s="631" t="str">
        <f t="shared" si="788"/>
        <v/>
      </c>
      <c r="BS298" s="631" t="str">
        <f t="shared" si="788"/>
        <v/>
      </c>
      <c r="BT298" s="631" t="str">
        <f t="shared" si="788"/>
        <v/>
      </c>
      <c r="BU298" s="653"/>
      <c r="BV298" s="631" t="str">
        <f>IF(BV292="","",(BV292-BV294-BV297)*BV293/BV$46/365/$G$1)</f>
        <v/>
      </c>
      <c r="BW298" s="631" t="str">
        <f>IF(BW292="","",(BW292-BW294-BW297)*BW293/BW$46/365/$G$1)</f>
        <v/>
      </c>
      <c r="BX298" s="631" t="str">
        <f>IF(BX292="","",(BX292-BX294-BX297)*BX293/BX$46/365/$G$1)</f>
        <v/>
      </c>
      <c r="BY298" s="631" t="str">
        <f>IF(BY292="","",(BY292-BY294-BY297)*BY293/BY$46/365/$G$1)</f>
        <v/>
      </c>
      <c r="BZ298" s="596" t="str">
        <f t="shared" si="758"/>
        <v/>
      </c>
      <c r="CA298" s="621" t="str">
        <f t="shared" si="759"/>
        <v/>
      </c>
      <c r="CB298" s="621" t="str">
        <f t="shared" si="760"/>
        <v/>
      </c>
      <c r="CC298" s="693" t="str">
        <f t="shared" si="761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89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89"/>
        <v/>
      </c>
      <c r="CG298" s="1353" t="str">
        <f t="shared" si="789"/>
        <v/>
      </c>
      <c r="CH298" s="1353" t="str">
        <f t="shared" si="789"/>
        <v/>
      </c>
      <c r="CI298" s="1353" t="str">
        <f t="shared" si="789"/>
        <v/>
      </c>
      <c r="CJ298" s="1353" t="str">
        <f t="shared" si="789"/>
        <v/>
      </c>
      <c r="CK298" s="1354" t="str">
        <f t="shared" si="789"/>
        <v/>
      </c>
      <c r="CL298" s="1354" t="str">
        <f t="shared" si="789"/>
        <v/>
      </c>
      <c r="CM298" s="1354" t="str">
        <f t="shared" si="789"/>
        <v/>
      </c>
      <c r="CN298" s="1353" t="str">
        <f t="shared" si="789"/>
        <v/>
      </c>
      <c r="CO298" s="1353" t="str">
        <f t="shared" si="789"/>
        <v/>
      </c>
      <c r="CP298" s="1353" t="str">
        <f t="shared" si="789"/>
        <v/>
      </c>
      <c r="CQ298" s="1353" t="str">
        <f t="shared" si="789"/>
        <v/>
      </c>
      <c r="CR298" s="1353" t="str">
        <f t="shared" si="789"/>
        <v/>
      </c>
      <c r="CS298" s="1352" t="str">
        <f t="shared" si="789"/>
        <v/>
      </c>
      <c r="CT298" s="1355" t="str">
        <f t="shared" si="789"/>
        <v/>
      </c>
      <c r="CU298" s="535" t="str">
        <f t="shared" si="625"/>
        <v/>
      </c>
      <c r="CV298" s="536" t="str">
        <f t="shared" si="626"/>
        <v/>
      </c>
      <c r="CW298" s="537" t="str">
        <f t="shared" si="627"/>
        <v/>
      </c>
      <c r="CX298" s="537" t="str">
        <f t="shared" si="628"/>
        <v/>
      </c>
      <c r="CY298" s="537" t="str">
        <f t="shared" si="629"/>
        <v/>
      </c>
      <c r="CZ298" s="537" t="str">
        <f t="shared" si="630"/>
        <v/>
      </c>
      <c r="DA298" s="537" t="str">
        <f t="shared" si="631"/>
        <v/>
      </c>
      <c r="DB298" s="538" t="str">
        <f t="shared" si="632"/>
        <v/>
      </c>
      <c r="DC298" s="538" t="str">
        <f t="shared" si="633"/>
        <v/>
      </c>
      <c r="DD298" s="538" t="str">
        <f t="shared" si="634"/>
        <v/>
      </c>
      <c r="DE298" s="537" t="str">
        <f t="shared" si="635"/>
        <v/>
      </c>
      <c r="DF298" s="537" t="str">
        <f t="shared" si="636"/>
        <v/>
      </c>
      <c r="DG298" s="537" t="str">
        <f t="shared" si="637"/>
        <v/>
      </c>
      <c r="DH298" s="537" t="str">
        <f t="shared" si="638"/>
        <v/>
      </c>
      <c r="DI298" s="537" t="str">
        <f t="shared" si="639"/>
        <v/>
      </c>
      <c r="DJ298" s="536" t="str">
        <f t="shared" si="640"/>
        <v/>
      </c>
      <c r="DK298" s="535" t="str">
        <f t="shared" si="641"/>
        <v/>
      </c>
      <c r="DL298" s="654">
        <f t="shared" si="642"/>
        <v>0</v>
      </c>
      <c r="DM298" s="106">
        <f t="shared" si="643"/>
        <v>0</v>
      </c>
      <c r="DN298" s="106">
        <f t="shared" si="644"/>
        <v>0</v>
      </c>
      <c r="DO298" s="106">
        <f t="shared" si="645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58"/>
        <v/>
      </c>
      <c r="CA299" s="596" t="str">
        <f t="shared" si="759"/>
        <v/>
      </c>
      <c r="CB299" s="596" t="str">
        <f t="shared" si="760"/>
        <v/>
      </c>
      <c r="CC299" s="690" t="str">
        <f t="shared" si="761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89"/>
        <v/>
      </c>
      <c r="CF299" s="1348" t="str">
        <f t="shared" si="789"/>
        <v/>
      </c>
      <c r="CG299" s="1348" t="str">
        <f t="shared" si="789"/>
        <v/>
      </c>
      <c r="CH299" s="1348" t="str">
        <f t="shared" si="789"/>
        <v/>
      </c>
      <c r="CI299" s="1348" t="str">
        <f t="shared" si="789"/>
        <v/>
      </c>
      <c r="CJ299" s="1348" t="str">
        <f t="shared" si="789"/>
        <v/>
      </c>
      <c r="CK299" s="1349" t="str">
        <f t="shared" si="789"/>
        <v/>
      </c>
      <c r="CL299" s="1349" t="str">
        <f t="shared" si="789"/>
        <v/>
      </c>
      <c r="CM299" s="1349" t="str">
        <f t="shared" si="789"/>
        <v/>
      </c>
      <c r="CN299" s="1348" t="str">
        <f t="shared" si="789"/>
        <v/>
      </c>
      <c r="CO299" s="1348" t="str">
        <f t="shared" si="789"/>
        <v/>
      </c>
      <c r="CP299" s="1348" t="str">
        <f t="shared" si="789"/>
        <v/>
      </c>
      <c r="CQ299" s="1348" t="str">
        <f t="shared" si="789"/>
        <v/>
      </c>
      <c r="CR299" s="1348" t="str">
        <f t="shared" si="789"/>
        <v/>
      </c>
      <c r="CS299" s="1347" t="str">
        <f t="shared" si="789"/>
        <v/>
      </c>
      <c r="CT299" s="1350" t="str">
        <f t="shared" si="789"/>
        <v/>
      </c>
      <c r="CU299" s="547" t="str">
        <f t="shared" si="625"/>
        <v/>
      </c>
      <c r="CV299" s="548" t="str">
        <f t="shared" si="626"/>
        <v/>
      </c>
      <c r="CW299" s="549" t="str">
        <f t="shared" si="627"/>
        <v/>
      </c>
      <c r="CX299" s="549" t="str">
        <f t="shared" si="628"/>
        <v/>
      </c>
      <c r="CY299" s="549" t="str">
        <f t="shared" si="629"/>
        <v/>
      </c>
      <c r="CZ299" s="549" t="str">
        <f t="shared" si="630"/>
        <v/>
      </c>
      <c r="DA299" s="549" t="str">
        <f t="shared" si="631"/>
        <v/>
      </c>
      <c r="DB299" s="550" t="str">
        <f t="shared" si="632"/>
        <v/>
      </c>
      <c r="DC299" s="550" t="str">
        <f t="shared" si="633"/>
        <v/>
      </c>
      <c r="DD299" s="550" t="str">
        <f t="shared" si="634"/>
        <v/>
      </c>
      <c r="DE299" s="549" t="str">
        <f t="shared" si="635"/>
        <v/>
      </c>
      <c r="DF299" s="549" t="str">
        <f t="shared" si="636"/>
        <v/>
      </c>
      <c r="DG299" s="549" t="str">
        <f t="shared" si="637"/>
        <v/>
      </c>
      <c r="DH299" s="549" t="str">
        <f t="shared" si="638"/>
        <v/>
      </c>
      <c r="DI299" s="549" t="str">
        <f t="shared" si="639"/>
        <v/>
      </c>
      <c r="DJ299" s="548" t="str">
        <f t="shared" si="640"/>
        <v/>
      </c>
      <c r="DK299" s="547" t="str">
        <f t="shared" si="641"/>
        <v/>
      </c>
      <c r="DL299" s="654">
        <f t="shared" si="642"/>
        <v>0</v>
      </c>
      <c r="DM299" s="106">
        <f t="shared" si="643"/>
        <v>0</v>
      </c>
      <c r="DN299" s="106">
        <f t="shared" si="644"/>
        <v>0</v>
      </c>
      <c r="DO299" s="106">
        <f t="shared" si="645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90">IF(DL301&lt;3,"",(SUM(B301:R301)-MIN(B301:R301)-MAX(B301:R301))/(DL301-2))</f>
        <v/>
      </c>
      <c r="CA301" s="596" t="str">
        <f t="shared" ref="CA301:CA309" si="791">IF(DM301&lt;3,"",(SUM(T301:AJ301)-MIN(T301:AJ301)-MAX(T301:AJ301))/(DM301-2))</f>
        <v/>
      </c>
      <c r="CB301" s="596" t="str">
        <f t="shared" ref="CB301:CB309" si="792">IF(DN301&lt;3,"",(SUM(AL301:BB301)-MIN(AL301:BB301)-MAX(AL301:BB301))/(DN301-2))</f>
        <v/>
      </c>
      <c r="CC301" s="690" t="str">
        <f t="shared" ref="CC301:CC309" si="793">IF(DO301&lt;3,"",(SUM(BD301:BT301)-MIN(BD301:BT301)-MAX(BD301:BT301))/(DO301-2))</f>
        <v/>
      </c>
      <c r="CD301" s="1346" t="str">
        <f t="shared" ref="CD301:CS307" si="794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94"/>
        <v/>
      </c>
      <c r="CF301" s="1348" t="str">
        <f t="shared" si="794"/>
        <v/>
      </c>
      <c r="CG301" s="1348" t="str">
        <f t="shared" si="794"/>
        <v/>
      </c>
      <c r="CH301" s="1348" t="str">
        <f t="shared" si="794"/>
        <v/>
      </c>
      <c r="CI301" s="1348" t="str">
        <f t="shared" si="794"/>
        <v/>
      </c>
      <c r="CJ301" s="1348" t="str">
        <f t="shared" si="794"/>
        <v/>
      </c>
      <c r="CK301" s="1349" t="str">
        <f t="shared" si="794"/>
        <v/>
      </c>
      <c r="CL301" s="1349" t="str">
        <f t="shared" si="794"/>
        <v/>
      </c>
      <c r="CM301" s="1349" t="str">
        <f t="shared" si="794"/>
        <v/>
      </c>
      <c r="CN301" s="1348" t="str">
        <f t="shared" si="794"/>
        <v/>
      </c>
      <c r="CO301" s="1348" t="str">
        <f t="shared" si="794"/>
        <v/>
      </c>
      <c r="CP301" s="1348" t="str">
        <f t="shared" si="794"/>
        <v/>
      </c>
      <c r="CQ301" s="1348" t="str">
        <f t="shared" si="794"/>
        <v/>
      </c>
      <c r="CR301" s="1348" t="str">
        <f t="shared" si="794"/>
        <v/>
      </c>
      <c r="CS301" s="1347" t="str">
        <f t="shared" si="794"/>
        <v/>
      </c>
      <c r="CT301" s="1350" t="str">
        <f t="shared" ref="CT301:CT307" si="795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96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97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98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99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00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01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02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03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04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05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06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07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08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09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10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11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12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13">COUNT(B301:R301)</f>
        <v>0</v>
      </c>
      <c r="DM301" s="106">
        <f t="shared" ref="DM301:DM309" si="814">COUNT(T301:AJ301)</f>
        <v>0</v>
      </c>
      <c r="DN301" s="106">
        <f t="shared" ref="DN301:DN309" si="815">COUNT(AL301:BB301)</f>
        <v>0</v>
      </c>
      <c r="DO301" s="106">
        <f t="shared" ref="DO301:DO309" si="816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817">IF(B299="","",B299*B301)</f>
        <v/>
      </c>
      <c r="C302" s="628" t="str">
        <f t="shared" si="817"/>
        <v/>
      </c>
      <c r="D302" s="628" t="str">
        <f t="shared" si="817"/>
        <v/>
      </c>
      <c r="E302" s="628" t="str">
        <f t="shared" si="817"/>
        <v/>
      </c>
      <c r="F302" s="628" t="str">
        <f t="shared" si="817"/>
        <v/>
      </c>
      <c r="G302" s="628" t="str">
        <f t="shared" si="817"/>
        <v/>
      </c>
      <c r="H302" s="628" t="str">
        <f t="shared" si="817"/>
        <v/>
      </c>
      <c r="I302" s="628" t="str">
        <f t="shared" si="817"/>
        <v/>
      </c>
      <c r="J302" s="628" t="str">
        <f t="shared" si="817"/>
        <v/>
      </c>
      <c r="K302" s="628" t="str">
        <f t="shared" si="817"/>
        <v/>
      </c>
      <c r="L302" s="628" t="str">
        <f t="shared" si="817"/>
        <v/>
      </c>
      <c r="M302" s="628" t="str">
        <f t="shared" si="817"/>
        <v/>
      </c>
      <c r="N302" s="628" t="str">
        <f t="shared" si="817"/>
        <v/>
      </c>
      <c r="O302" s="628" t="str">
        <f t="shared" si="817"/>
        <v/>
      </c>
      <c r="P302" s="628" t="str">
        <f t="shared" si="817"/>
        <v/>
      </c>
      <c r="Q302" s="628" t="str">
        <f t="shared" si="817"/>
        <v/>
      </c>
      <c r="R302" s="628" t="str">
        <f t="shared" si="817"/>
        <v/>
      </c>
      <c r="S302" s="663"/>
      <c r="T302" s="628" t="str">
        <f t="shared" ref="T302:AJ302" si="818">IF(T299="","",T299*T301)</f>
        <v/>
      </c>
      <c r="U302" s="628" t="str">
        <f t="shared" si="818"/>
        <v/>
      </c>
      <c r="V302" s="628" t="str">
        <f t="shared" si="818"/>
        <v/>
      </c>
      <c r="W302" s="628" t="str">
        <f t="shared" si="818"/>
        <v/>
      </c>
      <c r="X302" s="628" t="str">
        <f t="shared" si="818"/>
        <v/>
      </c>
      <c r="Y302" s="628" t="str">
        <f t="shared" si="818"/>
        <v/>
      </c>
      <c r="Z302" s="628" t="str">
        <f t="shared" si="818"/>
        <v/>
      </c>
      <c r="AA302" s="628" t="str">
        <f t="shared" si="818"/>
        <v/>
      </c>
      <c r="AB302" s="628" t="str">
        <f t="shared" si="818"/>
        <v/>
      </c>
      <c r="AC302" s="628" t="str">
        <f t="shared" si="818"/>
        <v/>
      </c>
      <c r="AD302" s="628" t="str">
        <f t="shared" si="818"/>
        <v/>
      </c>
      <c r="AE302" s="628" t="str">
        <f t="shared" si="818"/>
        <v/>
      </c>
      <c r="AF302" s="628" t="str">
        <f t="shared" si="818"/>
        <v/>
      </c>
      <c r="AG302" s="628" t="str">
        <f t="shared" si="818"/>
        <v/>
      </c>
      <c r="AH302" s="628" t="str">
        <f t="shared" si="818"/>
        <v/>
      </c>
      <c r="AI302" s="628" t="str">
        <f t="shared" si="818"/>
        <v/>
      </c>
      <c r="AJ302" s="628" t="str">
        <f t="shared" si="818"/>
        <v/>
      </c>
      <c r="AK302" s="663"/>
      <c r="AL302" s="628" t="str">
        <f t="shared" ref="AL302:BB302" si="819">IF(AL299="","",AL299*AL301)</f>
        <v/>
      </c>
      <c r="AM302" s="628" t="str">
        <f t="shared" si="819"/>
        <v/>
      </c>
      <c r="AN302" s="628" t="str">
        <f t="shared" si="819"/>
        <v/>
      </c>
      <c r="AO302" s="628" t="str">
        <f t="shared" si="819"/>
        <v/>
      </c>
      <c r="AP302" s="628" t="str">
        <f t="shared" si="819"/>
        <v/>
      </c>
      <c r="AQ302" s="628" t="str">
        <f t="shared" si="819"/>
        <v/>
      </c>
      <c r="AR302" s="628" t="str">
        <f t="shared" si="819"/>
        <v/>
      </c>
      <c r="AS302" s="628" t="str">
        <f t="shared" si="819"/>
        <v/>
      </c>
      <c r="AT302" s="628" t="str">
        <f t="shared" si="819"/>
        <v/>
      </c>
      <c r="AU302" s="628" t="str">
        <f t="shared" si="819"/>
        <v/>
      </c>
      <c r="AV302" s="628" t="str">
        <f t="shared" si="819"/>
        <v/>
      </c>
      <c r="AW302" s="628" t="str">
        <f t="shared" si="819"/>
        <v/>
      </c>
      <c r="AX302" s="628" t="str">
        <f t="shared" si="819"/>
        <v/>
      </c>
      <c r="AY302" s="628" t="str">
        <f t="shared" si="819"/>
        <v/>
      </c>
      <c r="AZ302" s="628" t="str">
        <f t="shared" si="819"/>
        <v/>
      </c>
      <c r="BA302" s="628" t="str">
        <f t="shared" si="819"/>
        <v/>
      </c>
      <c r="BB302" s="628" t="str">
        <f t="shared" si="819"/>
        <v/>
      </c>
      <c r="BC302" s="663"/>
      <c r="BD302" s="628" t="str">
        <f t="shared" ref="BD302:BT302" si="820">IF(BD299="","",BD299*BD301)</f>
        <v/>
      </c>
      <c r="BE302" s="628" t="str">
        <f t="shared" si="820"/>
        <v/>
      </c>
      <c r="BF302" s="628" t="str">
        <f t="shared" si="820"/>
        <v/>
      </c>
      <c r="BG302" s="628" t="str">
        <f t="shared" si="820"/>
        <v/>
      </c>
      <c r="BH302" s="628" t="str">
        <f t="shared" si="820"/>
        <v/>
      </c>
      <c r="BI302" s="628" t="str">
        <f t="shared" si="820"/>
        <v/>
      </c>
      <c r="BJ302" s="628" t="str">
        <f t="shared" si="820"/>
        <v/>
      </c>
      <c r="BK302" s="628" t="str">
        <f t="shared" si="820"/>
        <v/>
      </c>
      <c r="BL302" s="628" t="str">
        <f t="shared" si="820"/>
        <v/>
      </c>
      <c r="BM302" s="628" t="str">
        <f t="shared" si="820"/>
        <v/>
      </c>
      <c r="BN302" s="628" t="str">
        <f t="shared" si="820"/>
        <v/>
      </c>
      <c r="BO302" s="628" t="str">
        <f t="shared" si="820"/>
        <v/>
      </c>
      <c r="BP302" s="628" t="str">
        <f t="shared" si="820"/>
        <v/>
      </c>
      <c r="BQ302" s="628" t="str">
        <f t="shared" si="820"/>
        <v/>
      </c>
      <c r="BR302" s="628" t="str">
        <f t="shared" si="820"/>
        <v/>
      </c>
      <c r="BS302" s="628" t="str">
        <f t="shared" si="820"/>
        <v/>
      </c>
      <c r="BT302" s="628" t="str">
        <f t="shared" si="820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90"/>
        <v/>
      </c>
      <c r="CA302" s="596" t="str">
        <f t="shared" si="791"/>
        <v/>
      </c>
      <c r="CB302" s="596" t="str">
        <f t="shared" si="792"/>
        <v/>
      </c>
      <c r="CC302" s="690" t="str">
        <f t="shared" si="793"/>
        <v/>
      </c>
      <c r="CD302" s="1346" t="str">
        <f t="shared" si="794"/>
        <v/>
      </c>
      <c r="CE302" s="1347" t="str">
        <f t="shared" si="794"/>
        <v/>
      </c>
      <c r="CF302" s="1348" t="str">
        <f t="shared" si="794"/>
        <v/>
      </c>
      <c r="CG302" s="1348" t="str">
        <f t="shared" si="794"/>
        <v/>
      </c>
      <c r="CH302" s="1348" t="str">
        <f t="shared" si="794"/>
        <v/>
      </c>
      <c r="CI302" s="1348" t="str">
        <f t="shared" si="794"/>
        <v/>
      </c>
      <c r="CJ302" s="1348" t="str">
        <f t="shared" si="794"/>
        <v/>
      </c>
      <c r="CK302" s="1349" t="str">
        <f t="shared" si="794"/>
        <v/>
      </c>
      <c r="CL302" s="1349" t="str">
        <f t="shared" si="794"/>
        <v/>
      </c>
      <c r="CM302" s="1349" t="str">
        <f t="shared" si="794"/>
        <v/>
      </c>
      <c r="CN302" s="1348" t="str">
        <f t="shared" si="794"/>
        <v/>
      </c>
      <c r="CO302" s="1348" t="str">
        <f t="shared" si="794"/>
        <v/>
      </c>
      <c r="CP302" s="1348" t="str">
        <f t="shared" si="794"/>
        <v/>
      </c>
      <c r="CQ302" s="1348" t="str">
        <f t="shared" si="794"/>
        <v/>
      </c>
      <c r="CR302" s="1348" t="str">
        <f t="shared" si="794"/>
        <v/>
      </c>
      <c r="CS302" s="1347" t="str">
        <f t="shared" si="794"/>
        <v/>
      </c>
      <c r="CT302" s="1350" t="str">
        <f t="shared" si="795"/>
        <v/>
      </c>
      <c r="CU302" s="547" t="str">
        <f t="shared" si="796"/>
        <v/>
      </c>
      <c r="CV302" s="548" t="str">
        <f t="shared" si="797"/>
        <v/>
      </c>
      <c r="CW302" s="549" t="str">
        <f t="shared" si="798"/>
        <v/>
      </c>
      <c r="CX302" s="549" t="str">
        <f t="shared" si="799"/>
        <v/>
      </c>
      <c r="CY302" s="549" t="str">
        <f t="shared" si="800"/>
        <v/>
      </c>
      <c r="CZ302" s="549" t="str">
        <f t="shared" si="801"/>
        <v/>
      </c>
      <c r="DA302" s="549" t="str">
        <f t="shared" si="802"/>
        <v/>
      </c>
      <c r="DB302" s="550" t="str">
        <f t="shared" si="803"/>
        <v/>
      </c>
      <c r="DC302" s="550" t="str">
        <f t="shared" si="804"/>
        <v/>
      </c>
      <c r="DD302" s="550" t="str">
        <f t="shared" si="805"/>
        <v/>
      </c>
      <c r="DE302" s="549" t="str">
        <f t="shared" si="806"/>
        <v/>
      </c>
      <c r="DF302" s="549" t="str">
        <f t="shared" si="807"/>
        <v/>
      </c>
      <c r="DG302" s="549" t="str">
        <f t="shared" si="808"/>
        <v/>
      </c>
      <c r="DH302" s="549" t="str">
        <f t="shared" si="809"/>
        <v/>
      </c>
      <c r="DI302" s="549" t="str">
        <f t="shared" si="810"/>
        <v/>
      </c>
      <c r="DJ302" s="548" t="str">
        <f t="shared" si="811"/>
        <v/>
      </c>
      <c r="DK302" s="547" t="str">
        <f t="shared" si="812"/>
        <v/>
      </c>
      <c r="DL302" s="654">
        <f t="shared" si="813"/>
        <v>0</v>
      </c>
      <c r="DM302" s="106">
        <f t="shared" si="814"/>
        <v>0</v>
      </c>
      <c r="DN302" s="106">
        <f t="shared" si="815"/>
        <v>0</v>
      </c>
      <c r="DO302" s="106">
        <f t="shared" si="816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$H$1 &amp; " per kg"</f>
        <v>kcal per kg</v>
      </c>
      <c r="B303" s="704">
        <f t="shared" ref="B303:R303" si="821">1530*$K$1</f>
        <v>1530</v>
      </c>
      <c r="C303" s="704">
        <f t="shared" si="821"/>
        <v>1530</v>
      </c>
      <c r="D303" s="704">
        <f t="shared" si="821"/>
        <v>1530</v>
      </c>
      <c r="E303" s="704">
        <f t="shared" si="821"/>
        <v>1530</v>
      </c>
      <c r="F303" s="704">
        <f t="shared" si="821"/>
        <v>1530</v>
      </c>
      <c r="G303" s="704">
        <f t="shared" si="821"/>
        <v>1530</v>
      </c>
      <c r="H303" s="704">
        <f t="shared" si="821"/>
        <v>1530</v>
      </c>
      <c r="I303" s="704">
        <f t="shared" si="821"/>
        <v>1530</v>
      </c>
      <c r="J303" s="704">
        <f t="shared" si="821"/>
        <v>1530</v>
      </c>
      <c r="K303" s="704">
        <f t="shared" si="821"/>
        <v>1530</v>
      </c>
      <c r="L303" s="704">
        <f t="shared" si="821"/>
        <v>1530</v>
      </c>
      <c r="M303" s="704">
        <f t="shared" si="821"/>
        <v>1530</v>
      </c>
      <c r="N303" s="704">
        <f t="shared" si="821"/>
        <v>1530</v>
      </c>
      <c r="O303" s="704">
        <f t="shared" si="821"/>
        <v>1530</v>
      </c>
      <c r="P303" s="704">
        <f t="shared" si="821"/>
        <v>1530</v>
      </c>
      <c r="Q303" s="704">
        <f t="shared" si="821"/>
        <v>1530</v>
      </c>
      <c r="R303" s="704">
        <f t="shared" si="821"/>
        <v>1530</v>
      </c>
      <c r="S303" s="712"/>
      <c r="T303" s="704">
        <f t="shared" ref="T303:AJ303" si="822">1530*$K$1</f>
        <v>1530</v>
      </c>
      <c r="U303" s="704">
        <f t="shared" si="822"/>
        <v>1530</v>
      </c>
      <c r="V303" s="704">
        <f t="shared" si="822"/>
        <v>1530</v>
      </c>
      <c r="W303" s="704">
        <f t="shared" si="822"/>
        <v>1530</v>
      </c>
      <c r="X303" s="704">
        <f t="shared" si="822"/>
        <v>1530</v>
      </c>
      <c r="Y303" s="704">
        <f t="shared" si="822"/>
        <v>1530</v>
      </c>
      <c r="Z303" s="704">
        <f t="shared" si="822"/>
        <v>1530</v>
      </c>
      <c r="AA303" s="704">
        <f t="shared" si="822"/>
        <v>1530</v>
      </c>
      <c r="AB303" s="704">
        <f t="shared" si="822"/>
        <v>1530</v>
      </c>
      <c r="AC303" s="704">
        <f t="shared" si="822"/>
        <v>1530</v>
      </c>
      <c r="AD303" s="704">
        <f t="shared" si="822"/>
        <v>1530</v>
      </c>
      <c r="AE303" s="704">
        <f t="shared" si="822"/>
        <v>1530</v>
      </c>
      <c r="AF303" s="704">
        <f t="shared" si="822"/>
        <v>1530</v>
      </c>
      <c r="AG303" s="704">
        <f t="shared" si="822"/>
        <v>1530</v>
      </c>
      <c r="AH303" s="704">
        <f t="shared" si="822"/>
        <v>1530</v>
      </c>
      <c r="AI303" s="704">
        <f t="shared" si="822"/>
        <v>1530</v>
      </c>
      <c r="AJ303" s="704">
        <f t="shared" si="822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90"/>
        <v>1530</v>
      </c>
      <c r="CA303" s="596">
        <f t="shared" si="791"/>
        <v>1530</v>
      </c>
      <c r="CB303" s="596">
        <f t="shared" si="792"/>
        <v>6406</v>
      </c>
      <c r="CC303" s="690">
        <f t="shared" si="793"/>
        <v>6406</v>
      </c>
      <c r="CD303" s="1346">
        <f t="shared" si="794"/>
        <v>6406</v>
      </c>
      <c r="CE303" s="1347">
        <f t="shared" si="794"/>
        <v>6406</v>
      </c>
      <c r="CF303" s="1348">
        <f t="shared" si="794"/>
        <v>6406</v>
      </c>
      <c r="CG303" s="1348">
        <f t="shared" si="794"/>
        <v>6406</v>
      </c>
      <c r="CH303" s="1348">
        <f t="shared" si="794"/>
        <v>6406</v>
      </c>
      <c r="CI303" s="1348">
        <f t="shared" si="794"/>
        <v>6406</v>
      </c>
      <c r="CJ303" s="1348">
        <f t="shared" si="794"/>
        <v>6406</v>
      </c>
      <c r="CK303" s="1349">
        <f t="shared" si="794"/>
        <v>6406</v>
      </c>
      <c r="CL303" s="1349">
        <f t="shared" si="794"/>
        <v>6406</v>
      </c>
      <c r="CM303" s="1349">
        <f t="shared" si="794"/>
        <v>6406</v>
      </c>
      <c r="CN303" s="1348">
        <f t="shared" si="794"/>
        <v>6406</v>
      </c>
      <c r="CO303" s="1348">
        <f t="shared" si="794"/>
        <v>6406</v>
      </c>
      <c r="CP303" s="1348">
        <f t="shared" si="794"/>
        <v>6406</v>
      </c>
      <c r="CQ303" s="1348">
        <f t="shared" si="794"/>
        <v>6406</v>
      </c>
      <c r="CR303" s="1348">
        <f t="shared" si="794"/>
        <v>6406</v>
      </c>
      <c r="CS303" s="1347">
        <f t="shared" si="794"/>
        <v>6406</v>
      </c>
      <c r="CT303" s="1350">
        <f t="shared" si="795"/>
        <v>6406</v>
      </c>
      <c r="CU303" s="547">
        <f t="shared" si="796"/>
        <v>6406</v>
      </c>
      <c r="CV303" s="548">
        <f t="shared" si="797"/>
        <v>6406</v>
      </c>
      <c r="CW303" s="549">
        <f t="shared" si="798"/>
        <v>6406</v>
      </c>
      <c r="CX303" s="549">
        <f t="shared" si="799"/>
        <v>6406</v>
      </c>
      <c r="CY303" s="549">
        <f t="shared" si="800"/>
        <v>6406</v>
      </c>
      <c r="CZ303" s="549">
        <f t="shared" si="801"/>
        <v>6406</v>
      </c>
      <c r="DA303" s="549">
        <f t="shared" si="802"/>
        <v>6406</v>
      </c>
      <c r="DB303" s="550">
        <f t="shared" si="803"/>
        <v>6406</v>
      </c>
      <c r="DC303" s="550">
        <f t="shared" si="804"/>
        <v>6406</v>
      </c>
      <c r="DD303" s="550">
        <f t="shared" si="805"/>
        <v>6406</v>
      </c>
      <c r="DE303" s="549">
        <f t="shared" si="806"/>
        <v>6406</v>
      </c>
      <c r="DF303" s="549">
        <f t="shared" si="807"/>
        <v>6406</v>
      </c>
      <c r="DG303" s="549">
        <f t="shared" si="808"/>
        <v>6406</v>
      </c>
      <c r="DH303" s="549">
        <f t="shared" si="809"/>
        <v>6406</v>
      </c>
      <c r="DI303" s="549">
        <f t="shared" si="810"/>
        <v>6406</v>
      </c>
      <c r="DJ303" s="548">
        <f t="shared" si="811"/>
        <v>6406</v>
      </c>
      <c r="DK303" s="547">
        <f t="shared" si="812"/>
        <v>6406</v>
      </c>
      <c r="DL303" s="654">
        <f t="shared" si="813"/>
        <v>17</v>
      </c>
      <c r="DM303" s="106">
        <f t="shared" si="814"/>
        <v>17</v>
      </c>
      <c r="DN303" s="106">
        <f t="shared" si="815"/>
        <v>17</v>
      </c>
      <c r="DO303" s="106">
        <f t="shared" si="816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90"/>
        <v/>
      </c>
      <c r="CA304" s="596" t="str">
        <f t="shared" si="791"/>
        <v/>
      </c>
      <c r="CB304" s="596" t="str">
        <f t="shared" si="792"/>
        <v/>
      </c>
      <c r="CC304" s="690" t="str">
        <f t="shared" si="793"/>
        <v/>
      </c>
      <c r="CD304" s="1346" t="str">
        <f t="shared" si="794"/>
        <v/>
      </c>
      <c r="CE304" s="1347" t="str">
        <f t="shared" si="794"/>
        <v/>
      </c>
      <c r="CF304" s="1348" t="str">
        <f t="shared" si="794"/>
        <v/>
      </c>
      <c r="CG304" s="1348" t="str">
        <f t="shared" si="794"/>
        <v/>
      </c>
      <c r="CH304" s="1348" t="str">
        <f t="shared" si="794"/>
        <v/>
      </c>
      <c r="CI304" s="1348" t="str">
        <f t="shared" si="794"/>
        <v/>
      </c>
      <c r="CJ304" s="1348" t="str">
        <f t="shared" si="794"/>
        <v/>
      </c>
      <c r="CK304" s="1349" t="str">
        <f t="shared" si="794"/>
        <v/>
      </c>
      <c r="CL304" s="1349" t="str">
        <f t="shared" si="794"/>
        <v/>
      </c>
      <c r="CM304" s="1349" t="str">
        <f t="shared" si="794"/>
        <v/>
      </c>
      <c r="CN304" s="1348" t="str">
        <f t="shared" si="794"/>
        <v/>
      </c>
      <c r="CO304" s="1348" t="str">
        <f t="shared" si="794"/>
        <v/>
      </c>
      <c r="CP304" s="1348" t="str">
        <f t="shared" si="794"/>
        <v/>
      </c>
      <c r="CQ304" s="1348" t="str">
        <f t="shared" si="794"/>
        <v/>
      </c>
      <c r="CR304" s="1348" t="str">
        <f t="shared" si="794"/>
        <v/>
      </c>
      <c r="CS304" s="1347" t="str">
        <f t="shared" si="794"/>
        <v/>
      </c>
      <c r="CT304" s="1350" t="str">
        <f t="shared" si="795"/>
        <v/>
      </c>
      <c r="CU304" s="547" t="str">
        <f t="shared" si="796"/>
        <v/>
      </c>
      <c r="CV304" s="548" t="str">
        <f t="shared" si="797"/>
        <v/>
      </c>
      <c r="CW304" s="549" t="str">
        <f t="shared" si="798"/>
        <v/>
      </c>
      <c r="CX304" s="549" t="str">
        <f t="shared" si="799"/>
        <v/>
      </c>
      <c r="CY304" s="549" t="str">
        <f t="shared" si="800"/>
        <v/>
      </c>
      <c r="CZ304" s="549" t="str">
        <f t="shared" si="801"/>
        <v/>
      </c>
      <c r="DA304" s="549" t="str">
        <f t="shared" si="802"/>
        <v/>
      </c>
      <c r="DB304" s="550" t="str">
        <f t="shared" si="803"/>
        <v/>
      </c>
      <c r="DC304" s="550" t="str">
        <f t="shared" si="804"/>
        <v/>
      </c>
      <c r="DD304" s="550" t="str">
        <f t="shared" si="805"/>
        <v/>
      </c>
      <c r="DE304" s="549" t="str">
        <f t="shared" si="806"/>
        <v/>
      </c>
      <c r="DF304" s="549" t="str">
        <f t="shared" si="807"/>
        <v/>
      </c>
      <c r="DG304" s="549" t="str">
        <f t="shared" si="808"/>
        <v/>
      </c>
      <c r="DH304" s="549" t="str">
        <f t="shared" si="809"/>
        <v/>
      </c>
      <c r="DI304" s="549" t="str">
        <f t="shared" si="810"/>
        <v/>
      </c>
      <c r="DJ304" s="548" t="str">
        <f t="shared" si="811"/>
        <v/>
      </c>
      <c r="DK304" s="547" t="str">
        <f t="shared" si="812"/>
        <v/>
      </c>
      <c r="DL304" s="654">
        <f t="shared" si="813"/>
        <v>0</v>
      </c>
      <c r="DM304" s="106">
        <f t="shared" si="814"/>
        <v>0</v>
      </c>
      <c r="DN304" s="106">
        <f t="shared" si="815"/>
        <v>0</v>
      </c>
      <c r="DO304" s="106">
        <f t="shared" si="816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90"/>
        <v/>
      </c>
      <c r="CA305" s="596" t="str">
        <f t="shared" si="791"/>
        <v/>
      </c>
      <c r="CB305" s="596" t="str">
        <f t="shared" si="792"/>
        <v/>
      </c>
      <c r="CC305" s="690" t="str">
        <f t="shared" si="793"/>
        <v/>
      </c>
      <c r="CD305" s="1346" t="str">
        <f t="shared" si="794"/>
        <v/>
      </c>
      <c r="CE305" s="1347" t="str">
        <f t="shared" si="794"/>
        <v/>
      </c>
      <c r="CF305" s="1348" t="str">
        <f t="shared" si="794"/>
        <v/>
      </c>
      <c r="CG305" s="1348" t="str">
        <f t="shared" si="794"/>
        <v/>
      </c>
      <c r="CH305" s="1348" t="str">
        <f t="shared" si="794"/>
        <v/>
      </c>
      <c r="CI305" s="1348" t="str">
        <f t="shared" si="794"/>
        <v/>
      </c>
      <c r="CJ305" s="1348" t="str">
        <f t="shared" si="794"/>
        <v/>
      </c>
      <c r="CK305" s="1349" t="str">
        <f t="shared" si="794"/>
        <v/>
      </c>
      <c r="CL305" s="1349" t="str">
        <f t="shared" si="794"/>
        <v/>
      </c>
      <c r="CM305" s="1349" t="str">
        <f t="shared" si="794"/>
        <v/>
      </c>
      <c r="CN305" s="1348" t="str">
        <f t="shared" si="794"/>
        <v/>
      </c>
      <c r="CO305" s="1348" t="str">
        <f t="shared" si="794"/>
        <v/>
      </c>
      <c r="CP305" s="1348" t="str">
        <f t="shared" si="794"/>
        <v/>
      </c>
      <c r="CQ305" s="1348" t="str">
        <f t="shared" si="794"/>
        <v/>
      </c>
      <c r="CR305" s="1348" t="str">
        <f t="shared" si="794"/>
        <v/>
      </c>
      <c r="CS305" s="1347" t="str">
        <f t="shared" si="794"/>
        <v/>
      </c>
      <c r="CT305" s="1350" t="str">
        <f t="shared" si="795"/>
        <v/>
      </c>
      <c r="CU305" s="547" t="str">
        <f t="shared" si="796"/>
        <v/>
      </c>
      <c r="CV305" s="548" t="str">
        <f t="shared" si="797"/>
        <v/>
      </c>
      <c r="CW305" s="549" t="str">
        <f t="shared" si="798"/>
        <v/>
      </c>
      <c r="CX305" s="549" t="str">
        <f t="shared" si="799"/>
        <v/>
      </c>
      <c r="CY305" s="549" t="str">
        <f t="shared" si="800"/>
        <v/>
      </c>
      <c r="CZ305" s="549" t="str">
        <f t="shared" si="801"/>
        <v/>
      </c>
      <c r="DA305" s="549" t="str">
        <f t="shared" si="802"/>
        <v/>
      </c>
      <c r="DB305" s="550" t="str">
        <f t="shared" si="803"/>
        <v/>
      </c>
      <c r="DC305" s="550" t="str">
        <f t="shared" si="804"/>
        <v/>
      </c>
      <c r="DD305" s="550" t="str">
        <f t="shared" si="805"/>
        <v/>
      </c>
      <c r="DE305" s="549" t="str">
        <f t="shared" si="806"/>
        <v/>
      </c>
      <c r="DF305" s="549" t="str">
        <f t="shared" si="807"/>
        <v/>
      </c>
      <c r="DG305" s="549" t="str">
        <f t="shared" si="808"/>
        <v/>
      </c>
      <c r="DH305" s="549" t="str">
        <f t="shared" si="809"/>
        <v/>
      </c>
      <c r="DI305" s="549" t="str">
        <f t="shared" si="810"/>
        <v/>
      </c>
      <c r="DJ305" s="548" t="str">
        <f t="shared" si="811"/>
        <v/>
      </c>
      <c r="DK305" s="547" t="str">
        <f t="shared" si="812"/>
        <v/>
      </c>
      <c r="DL305" s="654">
        <f t="shared" si="813"/>
        <v>0</v>
      </c>
      <c r="DM305" s="106">
        <f t="shared" si="814"/>
        <v>0</v>
      </c>
      <c r="DN305" s="106">
        <f t="shared" si="815"/>
        <v>0</v>
      </c>
      <c r="DO305" s="106">
        <f t="shared" si="816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823">IF(B304="","",B304*B305)</f>
        <v/>
      </c>
      <c r="C306" s="628" t="str">
        <f t="shared" si="823"/>
        <v/>
      </c>
      <c r="D306" s="628" t="str">
        <f t="shared" si="823"/>
        <v/>
      </c>
      <c r="E306" s="628" t="str">
        <f t="shared" si="823"/>
        <v/>
      </c>
      <c r="F306" s="628" t="str">
        <f t="shared" si="823"/>
        <v/>
      </c>
      <c r="G306" s="628" t="str">
        <f t="shared" si="823"/>
        <v/>
      </c>
      <c r="H306" s="628" t="str">
        <f t="shared" si="823"/>
        <v/>
      </c>
      <c r="I306" s="628" t="str">
        <f t="shared" si="823"/>
        <v/>
      </c>
      <c r="J306" s="628" t="str">
        <f t="shared" si="823"/>
        <v/>
      </c>
      <c r="K306" s="628" t="str">
        <f t="shared" si="823"/>
        <v/>
      </c>
      <c r="L306" s="628" t="str">
        <f t="shared" si="823"/>
        <v/>
      </c>
      <c r="M306" s="628" t="str">
        <f t="shared" si="823"/>
        <v/>
      </c>
      <c r="N306" s="628" t="str">
        <f t="shared" si="823"/>
        <v/>
      </c>
      <c r="O306" s="628" t="str">
        <f t="shared" si="823"/>
        <v/>
      </c>
      <c r="P306" s="628" t="str">
        <f t="shared" si="823"/>
        <v/>
      </c>
      <c r="Q306" s="628" t="str">
        <f t="shared" si="823"/>
        <v/>
      </c>
      <c r="R306" s="628" t="str">
        <f t="shared" si="823"/>
        <v/>
      </c>
      <c r="S306" s="663"/>
      <c r="T306" s="628" t="str">
        <f t="shared" ref="T306:AJ306" si="824">IF(T304="","",T304*T305)</f>
        <v/>
      </c>
      <c r="U306" s="628" t="str">
        <f t="shared" si="824"/>
        <v/>
      </c>
      <c r="V306" s="628" t="str">
        <f t="shared" si="824"/>
        <v/>
      </c>
      <c r="W306" s="628" t="str">
        <f t="shared" si="824"/>
        <v/>
      </c>
      <c r="X306" s="628" t="str">
        <f t="shared" si="824"/>
        <v/>
      </c>
      <c r="Y306" s="628" t="str">
        <f t="shared" si="824"/>
        <v/>
      </c>
      <c r="Z306" s="628" t="str">
        <f t="shared" si="824"/>
        <v/>
      </c>
      <c r="AA306" s="628" t="str">
        <f t="shared" si="824"/>
        <v/>
      </c>
      <c r="AB306" s="628" t="str">
        <f t="shared" si="824"/>
        <v/>
      </c>
      <c r="AC306" s="628" t="str">
        <f t="shared" si="824"/>
        <v/>
      </c>
      <c r="AD306" s="628" t="str">
        <f t="shared" si="824"/>
        <v/>
      </c>
      <c r="AE306" s="628" t="str">
        <f t="shared" si="824"/>
        <v/>
      </c>
      <c r="AF306" s="628" t="str">
        <f t="shared" si="824"/>
        <v/>
      </c>
      <c r="AG306" s="628" t="str">
        <f t="shared" si="824"/>
        <v/>
      </c>
      <c r="AH306" s="628" t="str">
        <f t="shared" si="824"/>
        <v/>
      </c>
      <c r="AI306" s="628" t="str">
        <f t="shared" si="824"/>
        <v/>
      </c>
      <c r="AJ306" s="628" t="str">
        <f t="shared" si="824"/>
        <v/>
      </c>
      <c r="AK306" s="663"/>
      <c r="AL306" s="628" t="str">
        <f t="shared" ref="AL306:BB306" si="825">IF(AL304="","",AL304*AL305)</f>
        <v/>
      </c>
      <c r="AM306" s="628" t="str">
        <f t="shared" si="825"/>
        <v/>
      </c>
      <c r="AN306" s="628" t="str">
        <f t="shared" si="825"/>
        <v/>
      </c>
      <c r="AO306" s="628" t="str">
        <f t="shared" si="825"/>
        <v/>
      </c>
      <c r="AP306" s="628" t="str">
        <f t="shared" si="825"/>
        <v/>
      </c>
      <c r="AQ306" s="628" t="str">
        <f t="shared" si="825"/>
        <v/>
      </c>
      <c r="AR306" s="628" t="str">
        <f t="shared" si="825"/>
        <v/>
      </c>
      <c r="AS306" s="628" t="str">
        <f t="shared" si="825"/>
        <v/>
      </c>
      <c r="AT306" s="628" t="str">
        <f t="shared" si="825"/>
        <v/>
      </c>
      <c r="AU306" s="628" t="str">
        <f t="shared" si="825"/>
        <v/>
      </c>
      <c r="AV306" s="628" t="str">
        <f t="shared" si="825"/>
        <v/>
      </c>
      <c r="AW306" s="628" t="str">
        <f t="shared" si="825"/>
        <v/>
      </c>
      <c r="AX306" s="628" t="str">
        <f t="shared" si="825"/>
        <v/>
      </c>
      <c r="AY306" s="628" t="str">
        <f t="shared" si="825"/>
        <v/>
      </c>
      <c r="AZ306" s="628" t="str">
        <f t="shared" si="825"/>
        <v/>
      </c>
      <c r="BA306" s="628" t="str">
        <f t="shared" si="825"/>
        <v/>
      </c>
      <c r="BB306" s="628" t="str">
        <f t="shared" si="825"/>
        <v/>
      </c>
      <c r="BC306" s="663"/>
      <c r="BD306" s="628" t="str">
        <f t="shared" ref="BD306:BT306" si="826">IF(BD304="","",BD304*BD305)</f>
        <v/>
      </c>
      <c r="BE306" s="628" t="str">
        <f t="shared" si="826"/>
        <v/>
      </c>
      <c r="BF306" s="628" t="str">
        <f t="shared" si="826"/>
        <v/>
      </c>
      <c r="BG306" s="628" t="str">
        <f t="shared" si="826"/>
        <v/>
      </c>
      <c r="BH306" s="628" t="str">
        <f t="shared" si="826"/>
        <v/>
      </c>
      <c r="BI306" s="628" t="str">
        <f t="shared" si="826"/>
        <v/>
      </c>
      <c r="BJ306" s="628" t="str">
        <f t="shared" si="826"/>
        <v/>
      </c>
      <c r="BK306" s="628" t="str">
        <f t="shared" si="826"/>
        <v/>
      </c>
      <c r="BL306" s="628" t="str">
        <f t="shared" si="826"/>
        <v/>
      </c>
      <c r="BM306" s="628" t="str">
        <f t="shared" si="826"/>
        <v/>
      </c>
      <c r="BN306" s="628" t="str">
        <f t="shared" si="826"/>
        <v/>
      </c>
      <c r="BO306" s="628" t="str">
        <f t="shared" si="826"/>
        <v/>
      </c>
      <c r="BP306" s="628" t="str">
        <f t="shared" si="826"/>
        <v/>
      </c>
      <c r="BQ306" s="628" t="str">
        <f t="shared" si="826"/>
        <v/>
      </c>
      <c r="BR306" s="628" t="str">
        <f t="shared" si="826"/>
        <v/>
      </c>
      <c r="BS306" s="628" t="str">
        <f t="shared" si="826"/>
        <v/>
      </c>
      <c r="BT306" s="628" t="str">
        <f t="shared" si="826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90"/>
        <v/>
      </c>
      <c r="CA306" s="596" t="str">
        <f t="shared" si="791"/>
        <v/>
      </c>
      <c r="CB306" s="596" t="str">
        <f t="shared" si="792"/>
        <v/>
      </c>
      <c r="CC306" s="690" t="str">
        <f t="shared" si="793"/>
        <v/>
      </c>
      <c r="CD306" s="1346" t="str">
        <f t="shared" si="794"/>
        <v/>
      </c>
      <c r="CE306" s="1347" t="str">
        <f t="shared" si="794"/>
        <v/>
      </c>
      <c r="CF306" s="1348" t="str">
        <f t="shared" si="794"/>
        <v/>
      </c>
      <c r="CG306" s="1348" t="str">
        <f t="shared" si="794"/>
        <v/>
      </c>
      <c r="CH306" s="1348" t="str">
        <f t="shared" si="794"/>
        <v/>
      </c>
      <c r="CI306" s="1348" t="str">
        <f t="shared" si="794"/>
        <v/>
      </c>
      <c r="CJ306" s="1348" t="str">
        <f t="shared" si="794"/>
        <v/>
      </c>
      <c r="CK306" s="1349" t="str">
        <f t="shared" si="794"/>
        <v/>
      </c>
      <c r="CL306" s="1349" t="str">
        <f t="shared" si="794"/>
        <v/>
      </c>
      <c r="CM306" s="1349" t="str">
        <f t="shared" si="794"/>
        <v/>
      </c>
      <c r="CN306" s="1348" t="str">
        <f t="shared" si="794"/>
        <v/>
      </c>
      <c r="CO306" s="1348" t="str">
        <f t="shared" si="794"/>
        <v/>
      </c>
      <c r="CP306" s="1348" t="str">
        <f t="shared" si="794"/>
        <v/>
      </c>
      <c r="CQ306" s="1348" t="str">
        <f t="shared" si="794"/>
        <v/>
      </c>
      <c r="CR306" s="1348" t="str">
        <f t="shared" si="794"/>
        <v/>
      </c>
      <c r="CS306" s="1347" t="str">
        <f t="shared" si="794"/>
        <v/>
      </c>
      <c r="CT306" s="1350" t="str">
        <f t="shared" si="795"/>
        <v/>
      </c>
      <c r="CU306" s="547" t="str">
        <f t="shared" si="796"/>
        <v/>
      </c>
      <c r="CV306" s="548" t="str">
        <f t="shared" si="797"/>
        <v/>
      </c>
      <c r="CW306" s="549" t="str">
        <f t="shared" si="798"/>
        <v/>
      </c>
      <c r="CX306" s="549" t="str">
        <f t="shared" si="799"/>
        <v/>
      </c>
      <c r="CY306" s="549" t="str">
        <f t="shared" si="800"/>
        <v/>
      </c>
      <c r="CZ306" s="549" t="str">
        <f t="shared" si="801"/>
        <v/>
      </c>
      <c r="DA306" s="549" t="str">
        <f t="shared" si="802"/>
        <v/>
      </c>
      <c r="DB306" s="550" t="str">
        <f t="shared" si="803"/>
        <v/>
      </c>
      <c r="DC306" s="550" t="str">
        <f t="shared" si="804"/>
        <v/>
      </c>
      <c r="DD306" s="550" t="str">
        <f t="shared" si="805"/>
        <v/>
      </c>
      <c r="DE306" s="549" t="str">
        <f t="shared" si="806"/>
        <v/>
      </c>
      <c r="DF306" s="549" t="str">
        <f t="shared" si="807"/>
        <v/>
      </c>
      <c r="DG306" s="549" t="str">
        <f t="shared" si="808"/>
        <v/>
      </c>
      <c r="DH306" s="549" t="str">
        <f t="shared" si="809"/>
        <v/>
      </c>
      <c r="DI306" s="549" t="str">
        <f t="shared" si="810"/>
        <v/>
      </c>
      <c r="DJ306" s="548" t="str">
        <f t="shared" si="811"/>
        <v/>
      </c>
      <c r="DK306" s="547" t="str">
        <f t="shared" si="812"/>
        <v/>
      </c>
      <c r="DL306" s="654">
        <f t="shared" si="813"/>
        <v>0</v>
      </c>
      <c r="DM306" s="106">
        <f t="shared" si="814"/>
        <v>0</v>
      </c>
      <c r="DN306" s="106">
        <f t="shared" si="815"/>
        <v>0</v>
      </c>
      <c r="DO306" s="106">
        <f t="shared" si="816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90"/>
        <v/>
      </c>
      <c r="CA307" s="596" t="str">
        <f t="shared" si="791"/>
        <v/>
      </c>
      <c r="CB307" s="596" t="str">
        <f t="shared" si="792"/>
        <v/>
      </c>
      <c r="CC307" s="690" t="str">
        <f t="shared" si="793"/>
        <v/>
      </c>
      <c r="CD307" s="1346" t="str">
        <f t="shared" si="794"/>
        <v/>
      </c>
      <c r="CE307" s="1347" t="str">
        <f t="shared" si="794"/>
        <v/>
      </c>
      <c r="CF307" s="1348" t="str">
        <f t="shared" si="794"/>
        <v/>
      </c>
      <c r="CG307" s="1348" t="str">
        <f t="shared" si="794"/>
        <v/>
      </c>
      <c r="CH307" s="1348" t="str">
        <f t="shared" si="794"/>
        <v/>
      </c>
      <c r="CI307" s="1348" t="str">
        <f t="shared" si="794"/>
        <v/>
      </c>
      <c r="CJ307" s="1348" t="str">
        <f t="shared" si="794"/>
        <v/>
      </c>
      <c r="CK307" s="1349" t="str">
        <f t="shared" si="794"/>
        <v/>
      </c>
      <c r="CL307" s="1349" t="str">
        <f t="shared" si="794"/>
        <v/>
      </c>
      <c r="CM307" s="1349" t="str">
        <f t="shared" si="794"/>
        <v/>
      </c>
      <c r="CN307" s="1348" t="str">
        <f t="shared" si="794"/>
        <v/>
      </c>
      <c r="CO307" s="1348" t="str">
        <f t="shared" si="794"/>
        <v/>
      </c>
      <c r="CP307" s="1348" t="str">
        <f t="shared" si="794"/>
        <v/>
      </c>
      <c r="CQ307" s="1348" t="str">
        <f t="shared" si="794"/>
        <v/>
      </c>
      <c r="CR307" s="1348" t="str">
        <f t="shared" si="794"/>
        <v/>
      </c>
      <c r="CS307" s="1347" t="str">
        <f t="shared" si="794"/>
        <v/>
      </c>
      <c r="CT307" s="1350" t="str">
        <f t="shared" si="795"/>
        <v/>
      </c>
      <c r="CU307" s="547" t="str">
        <f t="shared" si="796"/>
        <v/>
      </c>
      <c r="CV307" s="548" t="str">
        <f t="shared" si="797"/>
        <v/>
      </c>
      <c r="CW307" s="549" t="str">
        <f t="shared" si="798"/>
        <v/>
      </c>
      <c r="CX307" s="549" t="str">
        <f t="shared" si="799"/>
        <v/>
      </c>
      <c r="CY307" s="549" t="str">
        <f t="shared" si="800"/>
        <v/>
      </c>
      <c r="CZ307" s="549" t="str">
        <f t="shared" si="801"/>
        <v/>
      </c>
      <c r="DA307" s="549" t="str">
        <f t="shared" si="802"/>
        <v/>
      </c>
      <c r="DB307" s="550" t="str">
        <f t="shared" si="803"/>
        <v/>
      </c>
      <c r="DC307" s="550" t="str">
        <f t="shared" si="804"/>
        <v/>
      </c>
      <c r="DD307" s="550" t="str">
        <f t="shared" si="805"/>
        <v/>
      </c>
      <c r="DE307" s="549" t="str">
        <f t="shared" si="806"/>
        <v/>
      </c>
      <c r="DF307" s="549" t="str">
        <f t="shared" si="807"/>
        <v/>
      </c>
      <c r="DG307" s="549" t="str">
        <f t="shared" si="808"/>
        <v/>
      </c>
      <c r="DH307" s="549" t="str">
        <f t="shared" si="809"/>
        <v/>
      </c>
      <c r="DI307" s="549" t="str">
        <f t="shared" si="810"/>
        <v/>
      </c>
      <c r="DJ307" s="548" t="str">
        <f t="shared" si="811"/>
        <v/>
      </c>
      <c r="DK307" s="547" t="str">
        <f t="shared" si="812"/>
        <v/>
      </c>
      <c r="DL307" s="654">
        <f t="shared" si="813"/>
        <v>0</v>
      </c>
      <c r="DM307" s="106">
        <f t="shared" si="814"/>
        <v>0</v>
      </c>
      <c r="DN307" s="106">
        <f t="shared" si="815"/>
        <v>0</v>
      </c>
      <c r="DO307" s="106">
        <f t="shared" si="816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$H$1 &amp; " (%)"</f>
        <v>kcal (%)</v>
      </c>
      <c r="B308" s="631" t="str">
        <f t="shared" ref="B308:R308" si="827">IF(B302="","",(B302-B304-B307)*B303/B$46/365/$G$1)</f>
        <v/>
      </c>
      <c r="C308" s="631" t="str">
        <f t="shared" si="827"/>
        <v/>
      </c>
      <c r="D308" s="631" t="str">
        <f t="shared" si="827"/>
        <v/>
      </c>
      <c r="E308" s="631" t="str">
        <f t="shared" si="827"/>
        <v/>
      </c>
      <c r="F308" s="631" t="str">
        <f t="shared" si="827"/>
        <v/>
      </c>
      <c r="G308" s="631" t="str">
        <f t="shared" si="827"/>
        <v/>
      </c>
      <c r="H308" s="631" t="str">
        <f t="shared" si="827"/>
        <v/>
      </c>
      <c r="I308" s="631" t="str">
        <f t="shared" si="827"/>
        <v/>
      </c>
      <c r="J308" s="631" t="str">
        <f t="shared" si="827"/>
        <v/>
      </c>
      <c r="K308" s="631" t="str">
        <f t="shared" si="827"/>
        <v/>
      </c>
      <c r="L308" s="631" t="str">
        <f t="shared" si="827"/>
        <v/>
      </c>
      <c r="M308" s="631" t="str">
        <f t="shared" si="827"/>
        <v/>
      </c>
      <c r="N308" s="631" t="str">
        <f t="shared" si="827"/>
        <v/>
      </c>
      <c r="O308" s="631" t="str">
        <f t="shared" si="827"/>
        <v/>
      </c>
      <c r="P308" s="631" t="str">
        <f t="shared" si="827"/>
        <v/>
      </c>
      <c r="Q308" s="631" t="str">
        <f t="shared" si="827"/>
        <v/>
      </c>
      <c r="R308" s="631" t="str">
        <f t="shared" si="827"/>
        <v/>
      </c>
      <c r="S308" s="653"/>
      <c r="T308" s="631" t="str">
        <f t="shared" ref="T308:AJ308" si="828">IF(T302="","",(T302-T304-T307)*T303/T$46/365/$G$1)</f>
        <v/>
      </c>
      <c r="U308" s="631" t="str">
        <f t="shared" si="828"/>
        <v/>
      </c>
      <c r="V308" s="631" t="str">
        <f t="shared" si="828"/>
        <v/>
      </c>
      <c r="W308" s="631" t="str">
        <f t="shared" si="828"/>
        <v/>
      </c>
      <c r="X308" s="631" t="str">
        <f t="shared" si="828"/>
        <v/>
      </c>
      <c r="Y308" s="631" t="str">
        <f t="shared" si="828"/>
        <v/>
      </c>
      <c r="Z308" s="631" t="str">
        <f t="shared" si="828"/>
        <v/>
      </c>
      <c r="AA308" s="631" t="str">
        <f t="shared" si="828"/>
        <v/>
      </c>
      <c r="AB308" s="631" t="str">
        <f t="shared" si="828"/>
        <v/>
      </c>
      <c r="AC308" s="631" t="str">
        <f t="shared" si="828"/>
        <v/>
      </c>
      <c r="AD308" s="631" t="str">
        <f t="shared" si="828"/>
        <v/>
      </c>
      <c r="AE308" s="631" t="str">
        <f t="shared" si="828"/>
        <v/>
      </c>
      <c r="AF308" s="631" t="str">
        <f t="shared" si="828"/>
        <v/>
      </c>
      <c r="AG308" s="631" t="str">
        <f t="shared" si="828"/>
        <v/>
      </c>
      <c r="AH308" s="631" t="str">
        <f t="shared" si="828"/>
        <v/>
      </c>
      <c r="AI308" s="631" t="str">
        <f t="shared" si="828"/>
        <v/>
      </c>
      <c r="AJ308" s="631" t="str">
        <f t="shared" si="828"/>
        <v/>
      </c>
      <c r="AK308" s="653"/>
      <c r="AL308" s="631" t="str">
        <f t="shared" ref="AL308:BB308" si="829">IF(AL302="","",(AL302-AL304-AL307)*AL303/AL$46/365/$G$1)</f>
        <v/>
      </c>
      <c r="AM308" s="631" t="str">
        <f t="shared" si="829"/>
        <v/>
      </c>
      <c r="AN308" s="631" t="str">
        <f t="shared" si="829"/>
        <v/>
      </c>
      <c r="AO308" s="631" t="str">
        <f t="shared" si="829"/>
        <v/>
      </c>
      <c r="AP308" s="631" t="str">
        <f t="shared" si="829"/>
        <v/>
      </c>
      <c r="AQ308" s="631" t="str">
        <f t="shared" si="829"/>
        <v/>
      </c>
      <c r="AR308" s="631" t="str">
        <f t="shared" si="829"/>
        <v/>
      </c>
      <c r="AS308" s="631" t="str">
        <f t="shared" si="829"/>
        <v/>
      </c>
      <c r="AT308" s="631" t="str">
        <f t="shared" si="829"/>
        <v/>
      </c>
      <c r="AU308" s="631" t="str">
        <f t="shared" si="829"/>
        <v/>
      </c>
      <c r="AV308" s="631" t="str">
        <f t="shared" si="829"/>
        <v/>
      </c>
      <c r="AW308" s="631" t="str">
        <f t="shared" si="829"/>
        <v/>
      </c>
      <c r="AX308" s="631" t="str">
        <f t="shared" si="829"/>
        <v/>
      </c>
      <c r="AY308" s="631" t="str">
        <f t="shared" si="829"/>
        <v/>
      </c>
      <c r="AZ308" s="631" t="str">
        <f t="shared" si="829"/>
        <v/>
      </c>
      <c r="BA308" s="631" t="str">
        <f t="shared" si="829"/>
        <v/>
      </c>
      <c r="BB308" s="631" t="str">
        <f t="shared" si="829"/>
        <v/>
      </c>
      <c r="BC308" s="653"/>
      <c r="BD308" s="631" t="str">
        <f t="shared" ref="BD308:BT308" si="830">IF(BD302="","",(BD302-BD304-BD307)*BD303/BD$46/365/$G$1)</f>
        <v/>
      </c>
      <c r="BE308" s="631" t="str">
        <f t="shared" si="830"/>
        <v/>
      </c>
      <c r="BF308" s="631" t="str">
        <f t="shared" si="830"/>
        <v/>
      </c>
      <c r="BG308" s="631" t="str">
        <f t="shared" si="830"/>
        <v/>
      </c>
      <c r="BH308" s="631" t="str">
        <f t="shared" si="830"/>
        <v/>
      </c>
      <c r="BI308" s="631" t="str">
        <f t="shared" si="830"/>
        <v/>
      </c>
      <c r="BJ308" s="631" t="str">
        <f t="shared" si="830"/>
        <v/>
      </c>
      <c r="BK308" s="631" t="str">
        <f t="shared" si="830"/>
        <v/>
      </c>
      <c r="BL308" s="631" t="str">
        <f t="shared" si="830"/>
        <v/>
      </c>
      <c r="BM308" s="631" t="str">
        <f t="shared" si="830"/>
        <v/>
      </c>
      <c r="BN308" s="631" t="str">
        <f t="shared" si="830"/>
        <v/>
      </c>
      <c r="BO308" s="631" t="str">
        <f t="shared" si="830"/>
        <v/>
      </c>
      <c r="BP308" s="631" t="str">
        <f t="shared" si="830"/>
        <v/>
      </c>
      <c r="BQ308" s="631" t="str">
        <f t="shared" si="830"/>
        <v/>
      </c>
      <c r="BR308" s="631" t="str">
        <f t="shared" si="830"/>
        <v/>
      </c>
      <c r="BS308" s="631" t="str">
        <f t="shared" si="830"/>
        <v/>
      </c>
      <c r="BT308" s="631" t="str">
        <f t="shared" si="830"/>
        <v/>
      </c>
      <c r="BU308" s="653"/>
      <c r="BV308" s="631" t="str">
        <f>IF(BV302="","",(BV302-BV304-BV307)*BV303/BV$46/365/$G$1)</f>
        <v/>
      </c>
      <c r="BW308" s="631" t="str">
        <f>IF(BW302="","",(BW302-BW304-BW307)*BW303/BW$46/365/$G$1)</f>
        <v/>
      </c>
      <c r="BX308" s="631" t="str">
        <f>IF(BX302="","",(BX302-BX304-BX307)*BX303/BX$46/365/$G$1)</f>
        <v/>
      </c>
      <c r="BY308" s="631" t="str">
        <f>IF(BY302="","",(BY302-BY304-BY307)*BY303/BY$46/365/$G$1)</f>
        <v/>
      </c>
      <c r="BZ308" s="621" t="str">
        <f t="shared" si="790"/>
        <v/>
      </c>
      <c r="CA308" s="621" t="str">
        <f t="shared" si="791"/>
        <v/>
      </c>
      <c r="CB308" s="621" t="str">
        <f t="shared" si="792"/>
        <v/>
      </c>
      <c r="CC308" s="693" t="str">
        <f t="shared" si="793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83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31"/>
        <v/>
      </c>
      <c r="CG308" s="1353" t="str">
        <f t="shared" si="831"/>
        <v/>
      </c>
      <c r="CH308" s="1353" t="str">
        <f t="shared" si="831"/>
        <v/>
      </c>
      <c r="CI308" s="1353" t="str">
        <f t="shared" si="831"/>
        <v/>
      </c>
      <c r="CJ308" s="1353" t="str">
        <f t="shared" si="831"/>
        <v/>
      </c>
      <c r="CK308" s="1354" t="str">
        <f t="shared" si="831"/>
        <v/>
      </c>
      <c r="CL308" s="1354" t="str">
        <f t="shared" si="831"/>
        <v/>
      </c>
      <c r="CM308" s="1354" t="str">
        <f t="shared" si="831"/>
        <v/>
      </c>
      <c r="CN308" s="1353" t="str">
        <f t="shared" si="831"/>
        <v/>
      </c>
      <c r="CO308" s="1353" t="str">
        <f t="shared" si="831"/>
        <v/>
      </c>
      <c r="CP308" s="1353" t="str">
        <f t="shared" si="831"/>
        <v/>
      </c>
      <c r="CQ308" s="1353" t="str">
        <f t="shared" si="831"/>
        <v/>
      </c>
      <c r="CR308" s="1353" t="str">
        <f t="shared" si="831"/>
        <v/>
      </c>
      <c r="CS308" s="1352" t="str">
        <f t="shared" si="831"/>
        <v/>
      </c>
      <c r="CT308" s="1355" t="str">
        <f t="shared" si="831"/>
        <v/>
      </c>
      <c r="CU308" s="535" t="str">
        <f t="shared" si="796"/>
        <v/>
      </c>
      <c r="CV308" s="536" t="str">
        <f t="shared" si="797"/>
        <v/>
      </c>
      <c r="CW308" s="537" t="str">
        <f t="shared" si="798"/>
        <v/>
      </c>
      <c r="CX308" s="537" t="str">
        <f t="shared" si="799"/>
        <v/>
      </c>
      <c r="CY308" s="537" t="str">
        <f t="shared" si="800"/>
        <v/>
      </c>
      <c r="CZ308" s="537" t="str">
        <f t="shared" si="801"/>
        <v/>
      </c>
      <c r="DA308" s="537" t="str">
        <f t="shared" si="802"/>
        <v/>
      </c>
      <c r="DB308" s="538" t="str">
        <f t="shared" si="803"/>
        <v/>
      </c>
      <c r="DC308" s="538" t="str">
        <f t="shared" si="804"/>
        <v/>
      </c>
      <c r="DD308" s="538" t="str">
        <f t="shared" si="805"/>
        <v/>
      </c>
      <c r="DE308" s="537" t="str">
        <f t="shared" si="806"/>
        <v/>
      </c>
      <c r="DF308" s="537" t="str">
        <f t="shared" si="807"/>
        <v/>
      </c>
      <c r="DG308" s="537" t="str">
        <f t="shared" si="808"/>
        <v/>
      </c>
      <c r="DH308" s="537" t="str">
        <f t="shared" si="809"/>
        <v/>
      </c>
      <c r="DI308" s="537" t="str">
        <f t="shared" si="810"/>
        <v/>
      </c>
      <c r="DJ308" s="536" t="str">
        <f t="shared" si="811"/>
        <v/>
      </c>
      <c r="DK308" s="535" t="str">
        <f t="shared" si="812"/>
        <v/>
      </c>
      <c r="DL308" s="654">
        <f t="shared" si="813"/>
        <v>0</v>
      </c>
      <c r="DM308" s="106">
        <f t="shared" si="814"/>
        <v>0</v>
      </c>
      <c r="DN308" s="106">
        <f t="shared" si="815"/>
        <v>0</v>
      </c>
      <c r="DO308" s="106">
        <f t="shared" si="816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90"/>
        <v/>
      </c>
      <c r="CA309" s="596" t="str">
        <f t="shared" si="791"/>
        <v/>
      </c>
      <c r="CB309" s="596" t="str">
        <f t="shared" si="792"/>
        <v/>
      </c>
      <c r="CC309" s="690" t="str">
        <f t="shared" si="793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31"/>
        <v/>
      </c>
      <c r="CF309" s="1348" t="str">
        <f t="shared" si="831"/>
        <v/>
      </c>
      <c r="CG309" s="1348" t="str">
        <f t="shared" si="831"/>
        <v/>
      </c>
      <c r="CH309" s="1348" t="str">
        <f t="shared" si="831"/>
        <v/>
      </c>
      <c r="CI309" s="1348" t="str">
        <f t="shared" si="831"/>
        <v/>
      </c>
      <c r="CJ309" s="1348" t="str">
        <f t="shared" si="831"/>
        <v/>
      </c>
      <c r="CK309" s="1349" t="str">
        <f t="shared" si="831"/>
        <v/>
      </c>
      <c r="CL309" s="1349" t="str">
        <f t="shared" si="831"/>
        <v/>
      </c>
      <c r="CM309" s="1349" t="str">
        <f t="shared" si="831"/>
        <v/>
      </c>
      <c r="CN309" s="1348" t="str">
        <f t="shared" si="831"/>
        <v/>
      </c>
      <c r="CO309" s="1348" t="str">
        <f t="shared" si="831"/>
        <v/>
      </c>
      <c r="CP309" s="1348" t="str">
        <f t="shared" si="831"/>
        <v/>
      </c>
      <c r="CQ309" s="1348" t="str">
        <f t="shared" si="831"/>
        <v/>
      </c>
      <c r="CR309" s="1348" t="str">
        <f t="shared" si="831"/>
        <v/>
      </c>
      <c r="CS309" s="1347" t="str">
        <f t="shared" si="831"/>
        <v/>
      </c>
      <c r="CT309" s="1350" t="str">
        <f t="shared" si="831"/>
        <v/>
      </c>
      <c r="CU309" s="547" t="str">
        <f t="shared" si="796"/>
        <v/>
      </c>
      <c r="CV309" s="548" t="str">
        <f t="shared" si="797"/>
        <v/>
      </c>
      <c r="CW309" s="549" t="str">
        <f t="shared" si="798"/>
        <v/>
      </c>
      <c r="CX309" s="549" t="str">
        <f t="shared" si="799"/>
        <v/>
      </c>
      <c r="CY309" s="549" t="str">
        <f t="shared" si="800"/>
        <v/>
      </c>
      <c r="CZ309" s="549" t="str">
        <f t="shared" si="801"/>
        <v/>
      </c>
      <c r="DA309" s="549" t="str">
        <f t="shared" si="802"/>
        <v/>
      </c>
      <c r="DB309" s="550" t="str">
        <f t="shared" si="803"/>
        <v/>
      </c>
      <c r="DC309" s="550" t="str">
        <f t="shared" si="804"/>
        <v/>
      </c>
      <c r="DD309" s="550" t="str">
        <f t="shared" si="805"/>
        <v/>
      </c>
      <c r="DE309" s="549" t="str">
        <f t="shared" si="806"/>
        <v/>
      </c>
      <c r="DF309" s="549" t="str">
        <f t="shared" si="807"/>
        <v/>
      </c>
      <c r="DG309" s="549" t="str">
        <f t="shared" si="808"/>
        <v/>
      </c>
      <c r="DH309" s="549" t="str">
        <f t="shared" si="809"/>
        <v/>
      </c>
      <c r="DI309" s="549" t="str">
        <f t="shared" si="810"/>
        <v/>
      </c>
      <c r="DJ309" s="548" t="str">
        <f t="shared" si="811"/>
        <v/>
      </c>
      <c r="DK309" s="547" t="str">
        <f t="shared" si="812"/>
        <v/>
      </c>
      <c r="DL309" s="654">
        <f t="shared" si="813"/>
        <v>0</v>
      </c>
      <c r="DM309" s="106">
        <f t="shared" si="814"/>
        <v>0</v>
      </c>
      <c r="DN309" s="106">
        <f t="shared" si="815"/>
        <v>0</v>
      </c>
      <c r="DO309" s="106">
        <f t="shared" si="816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32">IF(DL311&lt;3,"",(SUM(B311:R311)-MIN(B311:R311)-MAX(B311:R311))/(DL311-2))</f>
        <v/>
      </c>
      <c r="CA311" s="596" t="str">
        <f t="shared" ref="CA311:CA319" si="833">IF(DM311&lt;3,"",(SUM(T311:AJ311)-MIN(T311:AJ311)-MAX(T311:AJ311))/(DM311-2))</f>
        <v/>
      </c>
      <c r="CB311" s="596" t="str">
        <f t="shared" ref="CB311:CB319" si="834">IF(DN311&lt;3,"",(SUM(AL311:BB311)-MIN(AL311:BB311)-MAX(AL311:BB311))/(DN311-2))</f>
        <v/>
      </c>
      <c r="CC311" s="690" t="str">
        <f t="shared" ref="CC311:CC319" si="835">IF(DO311&lt;3,"",(SUM(BD311:BT311)-MIN(BD311:BT311)-MAX(BD311:BT311))/(DO311-2))</f>
        <v/>
      </c>
      <c r="CD311" s="1346" t="str">
        <f t="shared" ref="CD311:CS317" si="83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36"/>
        <v/>
      </c>
      <c r="CF311" s="1348" t="str">
        <f t="shared" si="836"/>
        <v/>
      </c>
      <c r="CG311" s="1348" t="str">
        <f t="shared" si="836"/>
        <v/>
      </c>
      <c r="CH311" s="1348" t="str">
        <f t="shared" si="836"/>
        <v/>
      </c>
      <c r="CI311" s="1348" t="str">
        <f t="shared" si="836"/>
        <v/>
      </c>
      <c r="CJ311" s="1348" t="str">
        <f t="shared" si="836"/>
        <v/>
      </c>
      <c r="CK311" s="1349" t="str">
        <f t="shared" si="836"/>
        <v/>
      </c>
      <c r="CL311" s="1349" t="str">
        <f t="shared" si="836"/>
        <v/>
      </c>
      <c r="CM311" s="1349" t="str">
        <f t="shared" si="836"/>
        <v/>
      </c>
      <c r="CN311" s="1348" t="str">
        <f t="shared" si="836"/>
        <v/>
      </c>
      <c r="CO311" s="1348" t="str">
        <f t="shared" si="836"/>
        <v/>
      </c>
      <c r="CP311" s="1348" t="str">
        <f t="shared" si="836"/>
        <v/>
      </c>
      <c r="CQ311" s="1348" t="str">
        <f t="shared" si="836"/>
        <v/>
      </c>
      <c r="CR311" s="1348" t="str">
        <f t="shared" si="836"/>
        <v/>
      </c>
      <c r="CS311" s="1347" t="str">
        <f t="shared" si="836"/>
        <v/>
      </c>
      <c r="CT311" s="1350" t="str">
        <f t="shared" ref="CT311:CT317" si="83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3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3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4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4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4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4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4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4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4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4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4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4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5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5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5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5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5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55">COUNT(B311:R311)</f>
        <v>0</v>
      </c>
      <c r="DM311" s="106">
        <f t="shared" ref="DM311:DM319" si="856">COUNT(T311:AJ311)</f>
        <v>0</v>
      </c>
      <c r="DN311" s="106">
        <f t="shared" ref="DN311:DN319" si="857">COUNT(AL311:BB311)</f>
        <v>0</v>
      </c>
      <c r="DO311" s="106">
        <f t="shared" ref="DO311:DO319" si="858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859">IF(B309="","",B309*B311)</f>
        <v/>
      </c>
      <c r="C312" s="628" t="str">
        <f t="shared" si="859"/>
        <v/>
      </c>
      <c r="D312" s="628" t="str">
        <f t="shared" si="859"/>
        <v/>
      </c>
      <c r="E312" s="628" t="str">
        <f t="shared" si="859"/>
        <v/>
      </c>
      <c r="F312" s="628" t="str">
        <f t="shared" si="859"/>
        <v/>
      </c>
      <c r="G312" s="628" t="str">
        <f t="shared" si="859"/>
        <v/>
      </c>
      <c r="H312" s="628" t="str">
        <f t="shared" si="859"/>
        <v/>
      </c>
      <c r="I312" s="628" t="str">
        <f t="shared" si="859"/>
        <v/>
      </c>
      <c r="J312" s="628" t="str">
        <f t="shared" si="859"/>
        <v/>
      </c>
      <c r="K312" s="628" t="str">
        <f t="shared" si="859"/>
        <v/>
      </c>
      <c r="L312" s="628" t="str">
        <f t="shared" si="859"/>
        <v/>
      </c>
      <c r="M312" s="628" t="str">
        <f t="shared" si="859"/>
        <v/>
      </c>
      <c r="N312" s="628" t="str">
        <f t="shared" si="859"/>
        <v/>
      </c>
      <c r="O312" s="628" t="str">
        <f t="shared" si="859"/>
        <v/>
      </c>
      <c r="P312" s="628" t="str">
        <f t="shared" si="859"/>
        <v/>
      </c>
      <c r="Q312" s="628" t="str">
        <f t="shared" si="859"/>
        <v/>
      </c>
      <c r="R312" s="628" t="str">
        <f t="shared" si="859"/>
        <v/>
      </c>
      <c r="S312" s="663"/>
      <c r="T312" s="628" t="str">
        <f t="shared" ref="T312:AJ312" si="860">IF(T309="","",T309*T311)</f>
        <v/>
      </c>
      <c r="U312" s="628" t="str">
        <f t="shared" si="860"/>
        <v/>
      </c>
      <c r="V312" s="628" t="str">
        <f t="shared" si="860"/>
        <v/>
      </c>
      <c r="W312" s="628" t="str">
        <f t="shared" si="860"/>
        <v/>
      </c>
      <c r="X312" s="628" t="str">
        <f t="shared" si="860"/>
        <v/>
      </c>
      <c r="Y312" s="628" t="str">
        <f t="shared" si="860"/>
        <v/>
      </c>
      <c r="Z312" s="628" t="str">
        <f t="shared" si="860"/>
        <v/>
      </c>
      <c r="AA312" s="628" t="str">
        <f t="shared" si="860"/>
        <v/>
      </c>
      <c r="AB312" s="628" t="str">
        <f t="shared" si="860"/>
        <v/>
      </c>
      <c r="AC312" s="628" t="str">
        <f t="shared" si="860"/>
        <v/>
      </c>
      <c r="AD312" s="628" t="str">
        <f t="shared" si="860"/>
        <v/>
      </c>
      <c r="AE312" s="628" t="str">
        <f t="shared" si="860"/>
        <v/>
      </c>
      <c r="AF312" s="628" t="str">
        <f t="shared" si="860"/>
        <v/>
      </c>
      <c r="AG312" s="628" t="str">
        <f t="shared" si="860"/>
        <v/>
      </c>
      <c r="AH312" s="628" t="str">
        <f t="shared" si="860"/>
        <v/>
      </c>
      <c r="AI312" s="628" t="str">
        <f t="shared" si="860"/>
        <v/>
      </c>
      <c r="AJ312" s="628" t="str">
        <f t="shared" si="860"/>
        <v/>
      </c>
      <c r="AK312" s="663"/>
      <c r="AL312" s="628" t="str">
        <f t="shared" ref="AL312:BB312" si="861">IF(AL309="","",AL309*AL311)</f>
        <v/>
      </c>
      <c r="AM312" s="628" t="str">
        <f t="shared" si="861"/>
        <v/>
      </c>
      <c r="AN312" s="628" t="str">
        <f t="shared" si="861"/>
        <v/>
      </c>
      <c r="AO312" s="628" t="str">
        <f t="shared" si="861"/>
        <v/>
      </c>
      <c r="AP312" s="628" t="str">
        <f t="shared" si="861"/>
        <v/>
      </c>
      <c r="AQ312" s="628" t="str">
        <f t="shared" si="861"/>
        <v/>
      </c>
      <c r="AR312" s="628" t="str">
        <f t="shared" si="861"/>
        <v/>
      </c>
      <c r="AS312" s="628" t="str">
        <f t="shared" si="861"/>
        <v/>
      </c>
      <c r="AT312" s="628" t="str">
        <f t="shared" si="861"/>
        <v/>
      </c>
      <c r="AU312" s="628" t="str">
        <f t="shared" si="861"/>
        <v/>
      </c>
      <c r="AV312" s="628" t="str">
        <f t="shared" si="861"/>
        <v/>
      </c>
      <c r="AW312" s="628" t="str">
        <f t="shared" si="861"/>
        <v/>
      </c>
      <c r="AX312" s="628" t="str">
        <f t="shared" si="861"/>
        <v/>
      </c>
      <c r="AY312" s="628" t="str">
        <f t="shared" si="861"/>
        <v/>
      </c>
      <c r="AZ312" s="628" t="str">
        <f t="shared" si="861"/>
        <v/>
      </c>
      <c r="BA312" s="628" t="str">
        <f t="shared" si="861"/>
        <v/>
      </c>
      <c r="BB312" s="628" t="str">
        <f t="shared" si="861"/>
        <v/>
      </c>
      <c r="BC312" s="726"/>
      <c r="BD312" s="628" t="str">
        <f t="shared" ref="BD312:BT312" si="862">IF(BD309="","",BD309*BD311)</f>
        <v/>
      </c>
      <c r="BE312" s="628" t="str">
        <f t="shared" si="862"/>
        <v/>
      </c>
      <c r="BF312" s="628" t="str">
        <f t="shared" si="862"/>
        <v/>
      </c>
      <c r="BG312" s="628" t="str">
        <f t="shared" si="862"/>
        <v/>
      </c>
      <c r="BH312" s="628" t="str">
        <f t="shared" si="862"/>
        <v/>
      </c>
      <c r="BI312" s="628" t="str">
        <f t="shared" si="862"/>
        <v/>
      </c>
      <c r="BJ312" s="628" t="str">
        <f t="shared" si="862"/>
        <v/>
      </c>
      <c r="BK312" s="628" t="str">
        <f t="shared" si="862"/>
        <v/>
      </c>
      <c r="BL312" s="628" t="str">
        <f t="shared" si="862"/>
        <v/>
      </c>
      <c r="BM312" s="628" t="str">
        <f t="shared" si="862"/>
        <v/>
      </c>
      <c r="BN312" s="628" t="str">
        <f t="shared" si="862"/>
        <v/>
      </c>
      <c r="BO312" s="628" t="str">
        <f t="shared" si="862"/>
        <v/>
      </c>
      <c r="BP312" s="628" t="str">
        <f t="shared" si="862"/>
        <v/>
      </c>
      <c r="BQ312" s="628" t="str">
        <f t="shared" si="862"/>
        <v/>
      </c>
      <c r="BR312" s="628" t="str">
        <f t="shared" si="862"/>
        <v/>
      </c>
      <c r="BS312" s="628" t="str">
        <f t="shared" si="862"/>
        <v/>
      </c>
      <c r="BT312" s="628" t="str">
        <f t="shared" si="862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32"/>
        <v/>
      </c>
      <c r="CA312" s="596" t="str">
        <f t="shared" si="833"/>
        <v/>
      </c>
      <c r="CB312" s="596" t="str">
        <f t="shared" si="834"/>
        <v/>
      </c>
      <c r="CC312" s="690" t="str">
        <f t="shared" si="835"/>
        <v/>
      </c>
      <c r="CD312" s="1346" t="str">
        <f t="shared" si="836"/>
        <v/>
      </c>
      <c r="CE312" s="1347" t="str">
        <f t="shared" si="836"/>
        <v/>
      </c>
      <c r="CF312" s="1348" t="str">
        <f t="shared" si="836"/>
        <v/>
      </c>
      <c r="CG312" s="1348" t="str">
        <f t="shared" si="836"/>
        <v/>
      </c>
      <c r="CH312" s="1348" t="str">
        <f t="shared" si="836"/>
        <v/>
      </c>
      <c r="CI312" s="1348" t="str">
        <f t="shared" si="836"/>
        <v/>
      </c>
      <c r="CJ312" s="1348" t="str">
        <f t="shared" si="836"/>
        <v/>
      </c>
      <c r="CK312" s="1349" t="str">
        <f t="shared" si="836"/>
        <v/>
      </c>
      <c r="CL312" s="1349" t="str">
        <f t="shared" si="836"/>
        <v/>
      </c>
      <c r="CM312" s="1349" t="str">
        <f t="shared" si="836"/>
        <v/>
      </c>
      <c r="CN312" s="1348" t="str">
        <f t="shared" si="836"/>
        <v/>
      </c>
      <c r="CO312" s="1348" t="str">
        <f t="shared" si="836"/>
        <v/>
      </c>
      <c r="CP312" s="1348" t="str">
        <f t="shared" si="836"/>
        <v/>
      </c>
      <c r="CQ312" s="1348" t="str">
        <f t="shared" si="836"/>
        <v/>
      </c>
      <c r="CR312" s="1348" t="str">
        <f t="shared" si="836"/>
        <v/>
      </c>
      <c r="CS312" s="1347" t="str">
        <f t="shared" si="836"/>
        <v/>
      </c>
      <c r="CT312" s="1350" t="str">
        <f t="shared" si="837"/>
        <v/>
      </c>
      <c r="CU312" s="547" t="str">
        <f t="shared" si="838"/>
        <v/>
      </c>
      <c r="CV312" s="548" t="str">
        <f t="shared" si="839"/>
        <v/>
      </c>
      <c r="CW312" s="549" t="str">
        <f t="shared" si="840"/>
        <v/>
      </c>
      <c r="CX312" s="549" t="str">
        <f t="shared" si="841"/>
        <v/>
      </c>
      <c r="CY312" s="549" t="str">
        <f t="shared" si="842"/>
        <v/>
      </c>
      <c r="CZ312" s="549" t="str">
        <f t="shared" si="843"/>
        <v/>
      </c>
      <c r="DA312" s="549" t="str">
        <f t="shared" si="844"/>
        <v/>
      </c>
      <c r="DB312" s="550" t="str">
        <f t="shared" si="845"/>
        <v/>
      </c>
      <c r="DC312" s="550" t="str">
        <f t="shared" si="846"/>
        <v/>
      </c>
      <c r="DD312" s="550" t="str">
        <f t="shared" si="847"/>
        <v/>
      </c>
      <c r="DE312" s="549" t="str">
        <f t="shared" si="848"/>
        <v/>
      </c>
      <c r="DF312" s="549" t="str">
        <f t="shared" si="849"/>
        <v/>
      </c>
      <c r="DG312" s="549" t="str">
        <f t="shared" si="850"/>
        <v/>
      </c>
      <c r="DH312" s="549" t="str">
        <f t="shared" si="851"/>
        <v/>
      </c>
      <c r="DI312" s="549" t="str">
        <f t="shared" si="852"/>
        <v/>
      </c>
      <c r="DJ312" s="548" t="str">
        <f t="shared" si="853"/>
        <v/>
      </c>
      <c r="DK312" s="547" t="str">
        <f t="shared" si="854"/>
        <v/>
      </c>
      <c r="DL312" s="654">
        <f t="shared" si="855"/>
        <v>0</v>
      </c>
      <c r="DM312" s="106">
        <f t="shared" si="856"/>
        <v>0</v>
      </c>
      <c r="DN312" s="106">
        <f t="shared" si="857"/>
        <v>0</v>
      </c>
      <c r="DO312" s="106">
        <f t="shared" si="858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$H$1 &amp; " per kg"</f>
        <v>kcal per kg</v>
      </c>
      <c r="B313" s="704">
        <f t="shared" ref="B313:R313" si="863">230*$K$1</f>
        <v>230</v>
      </c>
      <c r="C313" s="704">
        <f t="shared" si="863"/>
        <v>230</v>
      </c>
      <c r="D313" s="704">
        <f t="shared" si="863"/>
        <v>230</v>
      </c>
      <c r="E313" s="704">
        <f t="shared" si="863"/>
        <v>230</v>
      </c>
      <c r="F313" s="704">
        <f t="shared" si="863"/>
        <v>230</v>
      </c>
      <c r="G313" s="704">
        <f t="shared" si="863"/>
        <v>230</v>
      </c>
      <c r="H313" s="704">
        <f t="shared" si="863"/>
        <v>230</v>
      </c>
      <c r="I313" s="704">
        <f t="shared" si="863"/>
        <v>230</v>
      </c>
      <c r="J313" s="704">
        <f t="shared" si="863"/>
        <v>230</v>
      </c>
      <c r="K313" s="704">
        <f t="shared" si="863"/>
        <v>230</v>
      </c>
      <c r="L313" s="704">
        <f t="shared" si="863"/>
        <v>230</v>
      </c>
      <c r="M313" s="704">
        <f t="shared" si="863"/>
        <v>230</v>
      </c>
      <c r="N313" s="704">
        <f t="shared" si="863"/>
        <v>230</v>
      </c>
      <c r="O313" s="704">
        <f t="shared" si="863"/>
        <v>230</v>
      </c>
      <c r="P313" s="704">
        <f t="shared" si="863"/>
        <v>230</v>
      </c>
      <c r="Q313" s="704">
        <f t="shared" si="863"/>
        <v>230</v>
      </c>
      <c r="R313" s="704">
        <f t="shared" si="863"/>
        <v>230</v>
      </c>
      <c r="S313" s="712"/>
      <c r="T313" s="704">
        <f t="shared" ref="T313:AJ313" si="864">230*$K$1</f>
        <v>230</v>
      </c>
      <c r="U313" s="704">
        <f t="shared" si="864"/>
        <v>230</v>
      </c>
      <c r="V313" s="704">
        <f t="shared" si="864"/>
        <v>230</v>
      </c>
      <c r="W313" s="704">
        <f t="shared" si="864"/>
        <v>230</v>
      </c>
      <c r="X313" s="704">
        <f t="shared" si="864"/>
        <v>230</v>
      </c>
      <c r="Y313" s="704">
        <f t="shared" si="864"/>
        <v>230</v>
      </c>
      <c r="Z313" s="704">
        <f t="shared" si="864"/>
        <v>230</v>
      </c>
      <c r="AA313" s="704">
        <f t="shared" si="864"/>
        <v>230</v>
      </c>
      <c r="AB313" s="704">
        <f t="shared" si="864"/>
        <v>230</v>
      </c>
      <c r="AC313" s="704">
        <f t="shared" si="864"/>
        <v>230</v>
      </c>
      <c r="AD313" s="704">
        <f t="shared" si="864"/>
        <v>230</v>
      </c>
      <c r="AE313" s="704">
        <f t="shared" si="864"/>
        <v>230</v>
      </c>
      <c r="AF313" s="704">
        <f t="shared" si="864"/>
        <v>230</v>
      </c>
      <c r="AG313" s="704">
        <f t="shared" si="864"/>
        <v>230</v>
      </c>
      <c r="AH313" s="704">
        <f t="shared" si="864"/>
        <v>230</v>
      </c>
      <c r="AI313" s="704">
        <f t="shared" si="864"/>
        <v>230</v>
      </c>
      <c r="AJ313" s="704">
        <f t="shared" si="86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32"/>
        <v>230</v>
      </c>
      <c r="CA313" s="596">
        <f t="shared" si="833"/>
        <v>230</v>
      </c>
      <c r="CB313" s="596">
        <f t="shared" si="834"/>
        <v>963</v>
      </c>
      <c r="CC313" s="690">
        <f t="shared" si="835"/>
        <v>963</v>
      </c>
      <c r="CD313" s="1346">
        <f t="shared" si="836"/>
        <v>963</v>
      </c>
      <c r="CE313" s="1347">
        <f t="shared" si="836"/>
        <v>963</v>
      </c>
      <c r="CF313" s="1348">
        <f t="shared" si="836"/>
        <v>963</v>
      </c>
      <c r="CG313" s="1348">
        <f t="shared" si="836"/>
        <v>963</v>
      </c>
      <c r="CH313" s="1348">
        <f t="shared" si="836"/>
        <v>963</v>
      </c>
      <c r="CI313" s="1348">
        <f t="shared" si="836"/>
        <v>963</v>
      </c>
      <c r="CJ313" s="1348">
        <f t="shared" si="836"/>
        <v>963</v>
      </c>
      <c r="CK313" s="1349">
        <f t="shared" si="836"/>
        <v>963</v>
      </c>
      <c r="CL313" s="1349">
        <f t="shared" si="836"/>
        <v>963</v>
      </c>
      <c r="CM313" s="1349">
        <f t="shared" si="836"/>
        <v>963</v>
      </c>
      <c r="CN313" s="1348">
        <f t="shared" si="836"/>
        <v>963</v>
      </c>
      <c r="CO313" s="1348">
        <f t="shared" si="836"/>
        <v>963</v>
      </c>
      <c r="CP313" s="1348">
        <f t="shared" si="836"/>
        <v>963</v>
      </c>
      <c r="CQ313" s="1348">
        <f t="shared" si="836"/>
        <v>963</v>
      </c>
      <c r="CR313" s="1348">
        <f t="shared" si="836"/>
        <v>963</v>
      </c>
      <c r="CS313" s="1347">
        <f t="shared" si="836"/>
        <v>963</v>
      </c>
      <c r="CT313" s="1350">
        <f t="shared" si="837"/>
        <v>963</v>
      </c>
      <c r="CU313" s="547">
        <f t="shared" si="838"/>
        <v>963</v>
      </c>
      <c r="CV313" s="548">
        <f t="shared" si="839"/>
        <v>963</v>
      </c>
      <c r="CW313" s="549">
        <f t="shared" si="840"/>
        <v>963</v>
      </c>
      <c r="CX313" s="549">
        <f t="shared" si="841"/>
        <v>963</v>
      </c>
      <c r="CY313" s="549">
        <f t="shared" si="842"/>
        <v>963</v>
      </c>
      <c r="CZ313" s="549">
        <f t="shared" si="843"/>
        <v>963</v>
      </c>
      <c r="DA313" s="549">
        <f t="shared" si="844"/>
        <v>963</v>
      </c>
      <c r="DB313" s="550">
        <f t="shared" si="845"/>
        <v>963</v>
      </c>
      <c r="DC313" s="550">
        <f t="shared" si="846"/>
        <v>963</v>
      </c>
      <c r="DD313" s="550">
        <f t="shared" si="847"/>
        <v>963</v>
      </c>
      <c r="DE313" s="549">
        <f t="shared" si="848"/>
        <v>963</v>
      </c>
      <c r="DF313" s="549">
        <f t="shared" si="849"/>
        <v>963</v>
      </c>
      <c r="DG313" s="549">
        <f t="shared" si="850"/>
        <v>963</v>
      </c>
      <c r="DH313" s="549">
        <f t="shared" si="851"/>
        <v>963</v>
      </c>
      <c r="DI313" s="549">
        <f t="shared" si="852"/>
        <v>963</v>
      </c>
      <c r="DJ313" s="548">
        <f t="shared" si="853"/>
        <v>963</v>
      </c>
      <c r="DK313" s="547">
        <f t="shared" si="854"/>
        <v>963</v>
      </c>
      <c r="DL313" s="654">
        <f t="shared" si="855"/>
        <v>17</v>
      </c>
      <c r="DM313" s="106">
        <f t="shared" si="856"/>
        <v>17</v>
      </c>
      <c r="DN313" s="106">
        <f t="shared" si="857"/>
        <v>17</v>
      </c>
      <c r="DO313" s="106">
        <f t="shared" si="858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32"/>
        <v/>
      </c>
      <c r="CA314" s="596" t="str">
        <f t="shared" si="833"/>
        <v/>
      </c>
      <c r="CB314" s="596" t="str">
        <f t="shared" si="834"/>
        <v/>
      </c>
      <c r="CC314" s="690" t="str">
        <f t="shared" si="835"/>
        <v/>
      </c>
      <c r="CD314" s="1346" t="str">
        <f t="shared" si="836"/>
        <v/>
      </c>
      <c r="CE314" s="1347" t="str">
        <f t="shared" si="836"/>
        <v/>
      </c>
      <c r="CF314" s="1348" t="str">
        <f t="shared" si="836"/>
        <v/>
      </c>
      <c r="CG314" s="1348" t="str">
        <f t="shared" si="836"/>
        <v/>
      </c>
      <c r="CH314" s="1348" t="str">
        <f t="shared" si="836"/>
        <v/>
      </c>
      <c r="CI314" s="1348" t="str">
        <f t="shared" si="836"/>
        <v/>
      </c>
      <c r="CJ314" s="1348" t="str">
        <f t="shared" si="836"/>
        <v/>
      </c>
      <c r="CK314" s="1349" t="str">
        <f t="shared" si="836"/>
        <v/>
      </c>
      <c r="CL314" s="1349" t="str">
        <f t="shared" si="836"/>
        <v/>
      </c>
      <c r="CM314" s="1349" t="str">
        <f t="shared" si="836"/>
        <v/>
      </c>
      <c r="CN314" s="1348" t="str">
        <f t="shared" si="836"/>
        <v/>
      </c>
      <c r="CO314" s="1348" t="str">
        <f t="shared" si="836"/>
        <v/>
      </c>
      <c r="CP314" s="1348" t="str">
        <f t="shared" si="836"/>
        <v/>
      </c>
      <c r="CQ314" s="1348" t="str">
        <f t="shared" si="836"/>
        <v/>
      </c>
      <c r="CR314" s="1348" t="str">
        <f t="shared" si="836"/>
        <v/>
      </c>
      <c r="CS314" s="1347" t="str">
        <f t="shared" si="836"/>
        <v/>
      </c>
      <c r="CT314" s="1350" t="str">
        <f t="shared" si="837"/>
        <v/>
      </c>
      <c r="CU314" s="547" t="str">
        <f t="shared" si="838"/>
        <v/>
      </c>
      <c r="CV314" s="548" t="str">
        <f t="shared" si="839"/>
        <v/>
      </c>
      <c r="CW314" s="549" t="str">
        <f t="shared" si="840"/>
        <v/>
      </c>
      <c r="CX314" s="549" t="str">
        <f t="shared" si="841"/>
        <v/>
      </c>
      <c r="CY314" s="549" t="str">
        <f t="shared" si="842"/>
        <v/>
      </c>
      <c r="CZ314" s="549" t="str">
        <f t="shared" si="843"/>
        <v/>
      </c>
      <c r="DA314" s="549" t="str">
        <f t="shared" si="844"/>
        <v/>
      </c>
      <c r="DB314" s="550" t="str">
        <f t="shared" si="845"/>
        <v/>
      </c>
      <c r="DC314" s="550" t="str">
        <f t="shared" si="846"/>
        <v/>
      </c>
      <c r="DD314" s="550" t="str">
        <f t="shared" si="847"/>
        <v/>
      </c>
      <c r="DE314" s="549" t="str">
        <f t="shared" si="848"/>
        <v/>
      </c>
      <c r="DF314" s="549" t="str">
        <f t="shared" si="849"/>
        <v/>
      </c>
      <c r="DG314" s="549" t="str">
        <f t="shared" si="850"/>
        <v/>
      </c>
      <c r="DH314" s="549" t="str">
        <f t="shared" si="851"/>
        <v/>
      </c>
      <c r="DI314" s="549" t="str">
        <f t="shared" si="852"/>
        <v/>
      </c>
      <c r="DJ314" s="548" t="str">
        <f t="shared" si="853"/>
        <v/>
      </c>
      <c r="DK314" s="547" t="str">
        <f t="shared" si="854"/>
        <v/>
      </c>
      <c r="DL314" s="654">
        <f t="shared" si="855"/>
        <v>0</v>
      </c>
      <c r="DM314" s="106">
        <f t="shared" si="856"/>
        <v>0</v>
      </c>
      <c r="DN314" s="106">
        <f t="shared" si="857"/>
        <v>0</v>
      </c>
      <c r="DO314" s="106">
        <f t="shared" si="858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32"/>
        <v/>
      </c>
      <c r="CA315" s="596" t="str">
        <f t="shared" si="833"/>
        <v/>
      </c>
      <c r="CB315" s="596" t="str">
        <f t="shared" si="834"/>
        <v/>
      </c>
      <c r="CC315" s="690" t="str">
        <f t="shared" si="835"/>
        <v/>
      </c>
      <c r="CD315" s="1346" t="str">
        <f t="shared" si="836"/>
        <v/>
      </c>
      <c r="CE315" s="1347" t="str">
        <f t="shared" si="836"/>
        <v/>
      </c>
      <c r="CF315" s="1348" t="str">
        <f t="shared" si="836"/>
        <v/>
      </c>
      <c r="CG315" s="1348" t="str">
        <f t="shared" si="836"/>
        <v/>
      </c>
      <c r="CH315" s="1348" t="str">
        <f t="shared" si="836"/>
        <v/>
      </c>
      <c r="CI315" s="1348" t="str">
        <f t="shared" si="836"/>
        <v/>
      </c>
      <c r="CJ315" s="1348" t="str">
        <f t="shared" si="836"/>
        <v/>
      </c>
      <c r="CK315" s="1349" t="str">
        <f t="shared" si="836"/>
        <v/>
      </c>
      <c r="CL315" s="1349" t="str">
        <f t="shared" si="836"/>
        <v/>
      </c>
      <c r="CM315" s="1349" t="str">
        <f t="shared" si="836"/>
        <v/>
      </c>
      <c r="CN315" s="1348" t="str">
        <f t="shared" si="836"/>
        <v/>
      </c>
      <c r="CO315" s="1348" t="str">
        <f t="shared" si="836"/>
        <v/>
      </c>
      <c r="CP315" s="1348" t="str">
        <f t="shared" si="836"/>
        <v/>
      </c>
      <c r="CQ315" s="1348" t="str">
        <f t="shared" si="836"/>
        <v/>
      </c>
      <c r="CR315" s="1348" t="str">
        <f t="shared" si="836"/>
        <v/>
      </c>
      <c r="CS315" s="1347" t="str">
        <f t="shared" si="836"/>
        <v/>
      </c>
      <c r="CT315" s="1350" t="str">
        <f t="shared" si="837"/>
        <v/>
      </c>
      <c r="CU315" s="547" t="str">
        <f t="shared" si="838"/>
        <v/>
      </c>
      <c r="CV315" s="548" t="str">
        <f t="shared" si="839"/>
        <v/>
      </c>
      <c r="CW315" s="549" t="str">
        <f t="shared" si="840"/>
        <v/>
      </c>
      <c r="CX315" s="549" t="str">
        <f t="shared" si="841"/>
        <v/>
      </c>
      <c r="CY315" s="549" t="str">
        <f t="shared" si="842"/>
        <v/>
      </c>
      <c r="CZ315" s="549" t="str">
        <f t="shared" si="843"/>
        <v/>
      </c>
      <c r="DA315" s="549" t="str">
        <f t="shared" si="844"/>
        <v/>
      </c>
      <c r="DB315" s="550" t="str">
        <f t="shared" si="845"/>
        <v/>
      </c>
      <c r="DC315" s="550" t="str">
        <f t="shared" si="846"/>
        <v/>
      </c>
      <c r="DD315" s="550" t="str">
        <f t="shared" si="847"/>
        <v/>
      </c>
      <c r="DE315" s="549" t="str">
        <f t="shared" si="848"/>
        <v/>
      </c>
      <c r="DF315" s="549" t="str">
        <f t="shared" si="849"/>
        <v/>
      </c>
      <c r="DG315" s="549" t="str">
        <f t="shared" si="850"/>
        <v/>
      </c>
      <c r="DH315" s="549" t="str">
        <f t="shared" si="851"/>
        <v/>
      </c>
      <c r="DI315" s="549" t="str">
        <f t="shared" si="852"/>
        <v/>
      </c>
      <c r="DJ315" s="548" t="str">
        <f t="shared" si="853"/>
        <v/>
      </c>
      <c r="DK315" s="547" t="str">
        <f t="shared" si="854"/>
        <v/>
      </c>
      <c r="DL315" s="654">
        <f t="shared" si="855"/>
        <v>0</v>
      </c>
      <c r="DM315" s="106">
        <f t="shared" si="856"/>
        <v>0</v>
      </c>
      <c r="DN315" s="106">
        <f t="shared" si="857"/>
        <v>0</v>
      </c>
      <c r="DO315" s="106">
        <f t="shared" si="858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865">IF(B314="","",B314*B315)</f>
        <v/>
      </c>
      <c r="C316" s="628" t="str">
        <f t="shared" si="865"/>
        <v/>
      </c>
      <c r="D316" s="628" t="str">
        <f t="shared" si="865"/>
        <v/>
      </c>
      <c r="E316" s="628" t="str">
        <f t="shared" si="865"/>
        <v/>
      </c>
      <c r="F316" s="628" t="str">
        <f t="shared" si="865"/>
        <v/>
      </c>
      <c r="G316" s="628" t="str">
        <f t="shared" si="865"/>
        <v/>
      </c>
      <c r="H316" s="628" t="str">
        <f t="shared" si="865"/>
        <v/>
      </c>
      <c r="I316" s="628" t="str">
        <f t="shared" si="865"/>
        <v/>
      </c>
      <c r="J316" s="628" t="str">
        <f t="shared" si="865"/>
        <v/>
      </c>
      <c r="K316" s="628" t="str">
        <f t="shared" si="865"/>
        <v/>
      </c>
      <c r="L316" s="628" t="str">
        <f t="shared" si="865"/>
        <v/>
      </c>
      <c r="M316" s="628" t="str">
        <f t="shared" si="865"/>
        <v/>
      </c>
      <c r="N316" s="628" t="str">
        <f t="shared" si="865"/>
        <v/>
      </c>
      <c r="O316" s="628" t="str">
        <f t="shared" si="865"/>
        <v/>
      </c>
      <c r="P316" s="628" t="str">
        <f t="shared" si="865"/>
        <v/>
      </c>
      <c r="Q316" s="628" t="str">
        <f t="shared" si="865"/>
        <v/>
      </c>
      <c r="R316" s="628" t="str">
        <f t="shared" si="865"/>
        <v/>
      </c>
      <c r="S316" s="663"/>
      <c r="T316" s="628" t="str">
        <f t="shared" ref="T316:AJ316" si="866">IF(T314="","",T314*T315)</f>
        <v/>
      </c>
      <c r="U316" s="628" t="str">
        <f t="shared" si="866"/>
        <v/>
      </c>
      <c r="V316" s="628" t="str">
        <f t="shared" si="866"/>
        <v/>
      </c>
      <c r="W316" s="628" t="str">
        <f t="shared" si="866"/>
        <v/>
      </c>
      <c r="X316" s="628" t="str">
        <f t="shared" si="866"/>
        <v/>
      </c>
      <c r="Y316" s="628" t="str">
        <f t="shared" si="866"/>
        <v/>
      </c>
      <c r="Z316" s="628" t="str">
        <f t="shared" si="866"/>
        <v/>
      </c>
      <c r="AA316" s="628" t="str">
        <f t="shared" si="866"/>
        <v/>
      </c>
      <c r="AB316" s="628" t="str">
        <f t="shared" si="866"/>
        <v/>
      </c>
      <c r="AC316" s="628" t="str">
        <f t="shared" si="866"/>
        <v/>
      </c>
      <c r="AD316" s="628" t="str">
        <f t="shared" si="866"/>
        <v/>
      </c>
      <c r="AE316" s="628" t="str">
        <f t="shared" si="866"/>
        <v/>
      </c>
      <c r="AF316" s="628" t="str">
        <f t="shared" si="866"/>
        <v/>
      </c>
      <c r="AG316" s="628" t="str">
        <f t="shared" si="866"/>
        <v/>
      </c>
      <c r="AH316" s="628" t="str">
        <f t="shared" si="866"/>
        <v/>
      </c>
      <c r="AI316" s="628" t="str">
        <f t="shared" si="866"/>
        <v/>
      </c>
      <c r="AJ316" s="628" t="str">
        <f t="shared" si="866"/>
        <v/>
      </c>
      <c r="AK316" s="663"/>
      <c r="AL316" s="628" t="str">
        <f t="shared" ref="AL316:BB316" si="867">IF(AL314="","",AL314*AL315)</f>
        <v/>
      </c>
      <c r="AM316" s="628" t="str">
        <f t="shared" si="867"/>
        <v/>
      </c>
      <c r="AN316" s="628" t="str">
        <f t="shared" si="867"/>
        <v/>
      </c>
      <c r="AO316" s="628" t="str">
        <f t="shared" si="867"/>
        <v/>
      </c>
      <c r="AP316" s="628" t="str">
        <f t="shared" si="867"/>
        <v/>
      </c>
      <c r="AQ316" s="628" t="str">
        <f t="shared" si="867"/>
        <v/>
      </c>
      <c r="AR316" s="628" t="str">
        <f t="shared" si="867"/>
        <v/>
      </c>
      <c r="AS316" s="628" t="str">
        <f t="shared" si="867"/>
        <v/>
      </c>
      <c r="AT316" s="628" t="str">
        <f t="shared" si="867"/>
        <v/>
      </c>
      <c r="AU316" s="628" t="str">
        <f t="shared" si="867"/>
        <v/>
      </c>
      <c r="AV316" s="628" t="str">
        <f t="shared" si="867"/>
        <v/>
      </c>
      <c r="AW316" s="628" t="str">
        <f t="shared" si="867"/>
        <v/>
      </c>
      <c r="AX316" s="628" t="str">
        <f t="shared" si="867"/>
        <v/>
      </c>
      <c r="AY316" s="628" t="str">
        <f t="shared" si="867"/>
        <v/>
      </c>
      <c r="AZ316" s="628" t="str">
        <f t="shared" si="867"/>
        <v/>
      </c>
      <c r="BA316" s="628" t="str">
        <f t="shared" si="867"/>
        <v/>
      </c>
      <c r="BB316" s="628" t="str">
        <f t="shared" si="867"/>
        <v/>
      </c>
      <c r="BC316" s="663"/>
      <c r="BD316" s="628" t="str">
        <f t="shared" ref="BD316:BT316" si="868">IF(BD314="","",BD314*BD315)</f>
        <v/>
      </c>
      <c r="BE316" s="628" t="str">
        <f t="shared" si="868"/>
        <v/>
      </c>
      <c r="BF316" s="628" t="str">
        <f t="shared" si="868"/>
        <v/>
      </c>
      <c r="BG316" s="628" t="str">
        <f t="shared" si="868"/>
        <v/>
      </c>
      <c r="BH316" s="628" t="str">
        <f t="shared" si="868"/>
        <v/>
      </c>
      <c r="BI316" s="628" t="str">
        <f t="shared" si="868"/>
        <v/>
      </c>
      <c r="BJ316" s="628" t="str">
        <f t="shared" si="868"/>
        <v/>
      </c>
      <c r="BK316" s="628" t="str">
        <f t="shared" si="868"/>
        <v/>
      </c>
      <c r="BL316" s="628" t="str">
        <f t="shared" si="868"/>
        <v/>
      </c>
      <c r="BM316" s="628" t="str">
        <f t="shared" si="868"/>
        <v/>
      </c>
      <c r="BN316" s="628" t="str">
        <f t="shared" si="868"/>
        <v/>
      </c>
      <c r="BO316" s="628" t="str">
        <f t="shared" si="868"/>
        <v/>
      </c>
      <c r="BP316" s="628" t="str">
        <f t="shared" si="868"/>
        <v/>
      </c>
      <c r="BQ316" s="628" t="str">
        <f t="shared" si="868"/>
        <v/>
      </c>
      <c r="BR316" s="628" t="str">
        <f t="shared" si="868"/>
        <v/>
      </c>
      <c r="BS316" s="628" t="str">
        <f t="shared" si="868"/>
        <v/>
      </c>
      <c r="BT316" s="628" t="str">
        <f t="shared" si="868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32"/>
        <v/>
      </c>
      <c r="CA316" s="596" t="str">
        <f t="shared" si="833"/>
        <v/>
      </c>
      <c r="CB316" s="596" t="str">
        <f t="shared" si="834"/>
        <v/>
      </c>
      <c r="CC316" s="690" t="str">
        <f t="shared" si="835"/>
        <v/>
      </c>
      <c r="CD316" s="1346" t="str">
        <f t="shared" si="836"/>
        <v/>
      </c>
      <c r="CE316" s="1347" t="str">
        <f t="shared" si="836"/>
        <v/>
      </c>
      <c r="CF316" s="1348" t="str">
        <f t="shared" si="836"/>
        <v/>
      </c>
      <c r="CG316" s="1348" t="str">
        <f t="shared" si="836"/>
        <v/>
      </c>
      <c r="CH316" s="1348" t="str">
        <f t="shared" si="836"/>
        <v/>
      </c>
      <c r="CI316" s="1348" t="str">
        <f t="shared" si="836"/>
        <v/>
      </c>
      <c r="CJ316" s="1348" t="str">
        <f t="shared" si="836"/>
        <v/>
      </c>
      <c r="CK316" s="1349" t="str">
        <f t="shared" si="836"/>
        <v/>
      </c>
      <c r="CL316" s="1349" t="str">
        <f t="shared" si="836"/>
        <v/>
      </c>
      <c r="CM316" s="1349" t="str">
        <f t="shared" si="836"/>
        <v/>
      </c>
      <c r="CN316" s="1348" t="str">
        <f t="shared" si="836"/>
        <v/>
      </c>
      <c r="CO316" s="1348" t="str">
        <f t="shared" si="836"/>
        <v/>
      </c>
      <c r="CP316" s="1348" t="str">
        <f t="shared" si="836"/>
        <v/>
      </c>
      <c r="CQ316" s="1348" t="str">
        <f t="shared" si="836"/>
        <v/>
      </c>
      <c r="CR316" s="1348" t="str">
        <f t="shared" si="836"/>
        <v/>
      </c>
      <c r="CS316" s="1347" t="str">
        <f t="shared" si="836"/>
        <v/>
      </c>
      <c r="CT316" s="1350" t="str">
        <f t="shared" si="837"/>
        <v/>
      </c>
      <c r="CU316" s="547" t="str">
        <f t="shared" si="838"/>
        <v/>
      </c>
      <c r="CV316" s="548" t="str">
        <f t="shared" si="839"/>
        <v/>
      </c>
      <c r="CW316" s="549" t="str">
        <f t="shared" si="840"/>
        <v/>
      </c>
      <c r="CX316" s="549" t="str">
        <f t="shared" si="841"/>
        <v/>
      </c>
      <c r="CY316" s="549" t="str">
        <f t="shared" si="842"/>
        <v/>
      </c>
      <c r="CZ316" s="549" t="str">
        <f t="shared" si="843"/>
        <v/>
      </c>
      <c r="DA316" s="549" t="str">
        <f t="shared" si="844"/>
        <v/>
      </c>
      <c r="DB316" s="550" t="str">
        <f t="shared" si="845"/>
        <v/>
      </c>
      <c r="DC316" s="550" t="str">
        <f t="shared" si="846"/>
        <v/>
      </c>
      <c r="DD316" s="550" t="str">
        <f t="shared" si="847"/>
        <v/>
      </c>
      <c r="DE316" s="549" t="str">
        <f t="shared" si="848"/>
        <v/>
      </c>
      <c r="DF316" s="549" t="str">
        <f t="shared" si="849"/>
        <v/>
      </c>
      <c r="DG316" s="549" t="str">
        <f t="shared" si="850"/>
        <v/>
      </c>
      <c r="DH316" s="549" t="str">
        <f t="shared" si="851"/>
        <v/>
      </c>
      <c r="DI316" s="549" t="str">
        <f t="shared" si="852"/>
        <v/>
      </c>
      <c r="DJ316" s="548" t="str">
        <f t="shared" si="853"/>
        <v/>
      </c>
      <c r="DK316" s="547" t="str">
        <f t="shared" si="854"/>
        <v/>
      </c>
      <c r="DL316" s="654">
        <f t="shared" si="855"/>
        <v>0</v>
      </c>
      <c r="DM316" s="106">
        <f t="shared" si="856"/>
        <v>0</v>
      </c>
      <c r="DN316" s="106">
        <f t="shared" si="857"/>
        <v>0</v>
      </c>
      <c r="DO316" s="106">
        <f t="shared" si="858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32"/>
        <v/>
      </c>
      <c r="CA317" s="596" t="str">
        <f t="shared" si="833"/>
        <v/>
      </c>
      <c r="CB317" s="596" t="str">
        <f t="shared" si="834"/>
        <v/>
      </c>
      <c r="CC317" s="690" t="str">
        <f t="shared" si="835"/>
        <v/>
      </c>
      <c r="CD317" s="1346" t="str">
        <f t="shared" si="836"/>
        <v/>
      </c>
      <c r="CE317" s="1347" t="str">
        <f t="shared" si="836"/>
        <v/>
      </c>
      <c r="CF317" s="1348" t="str">
        <f t="shared" si="836"/>
        <v/>
      </c>
      <c r="CG317" s="1348" t="str">
        <f t="shared" si="836"/>
        <v/>
      </c>
      <c r="CH317" s="1348" t="str">
        <f t="shared" si="836"/>
        <v/>
      </c>
      <c r="CI317" s="1348" t="str">
        <f t="shared" si="836"/>
        <v/>
      </c>
      <c r="CJ317" s="1348" t="str">
        <f t="shared" si="836"/>
        <v/>
      </c>
      <c r="CK317" s="1349" t="str">
        <f t="shared" si="836"/>
        <v/>
      </c>
      <c r="CL317" s="1349">
        <f t="shared" si="836"/>
        <v>0</v>
      </c>
      <c r="CM317" s="1349">
        <f t="shared" si="836"/>
        <v>0</v>
      </c>
      <c r="CN317" s="1348" t="str">
        <f t="shared" si="836"/>
        <v/>
      </c>
      <c r="CO317" s="1348" t="str">
        <f t="shared" si="836"/>
        <v/>
      </c>
      <c r="CP317" s="1348" t="str">
        <f t="shared" si="836"/>
        <v/>
      </c>
      <c r="CQ317" s="1348" t="str">
        <f t="shared" si="836"/>
        <v/>
      </c>
      <c r="CR317" s="1348" t="str">
        <f t="shared" si="836"/>
        <v/>
      </c>
      <c r="CS317" s="1347" t="str">
        <f t="shared" si="836"/>
        <v/>
      </c>
      <c r="CT317" s="1350" t="str">
        <f t="shared" si="837"/>
        <v/>
      </c>
      <c r="CU317" s="547" t="str">
        <f t="shared" si="838"/>
        <v/>
      </c>
      <c r="CV317" s="548" t="str">
        <f t="shared" si="839"/>
        <v/>
      </c>
      <c r="CW317" s="549" t="str">
        <f t="shared" si="840"/>
        <v/>
      </c>
      <c r="CX317" s="549" t="str">
        <f t="shared" si="841"/>
        <v/>
      </c>
      <c r="CY317" s="549" t="str">
        <f t="shared" si="842"/>
        <v/>
      </c>
      <c r="CZ317" s="549" t="str">
        <f t="shared" si="843"/>
        <v/>
      </c>
      <c r="DA317" s="549" t="str">
        <f t="shared" si="844"/>
        <v/>
      </c>
      <c r="DB317" s="550" t="str">
        <f t="shared" si="845"/>
        <v/>
      </c>
      <c r="DC317" s="550">
        <f t="shared" si="846"/>
        <v>0</v>
      </c>
      <c r="DD317" s="550">
        <f t="shared" si="847"/>
        <v>0</v>
      </c>
      <c r="DE317" s="549" t="str">
        <f t="shared" si="848"/>
        <v/>
      </c>
      <c r="DF317" s="549" t="str">
        <f t="shared" si="849"/>
        <v/>
      </c>
      <c r="DG317" s="549" t="str">
        <f t="shared" si="850"/>
        <v/>
      </c>
      <c r="DH317" s="549" t="str">
        <f t="shared" si="851"/>
        <v/>
      </c>
      <c r="DI317" s="549" t="str">
        <f t="shared" si="852"/>
        <v/>
      </c>
      <c r="DJ317" s="548" t="str">
        <f t="shared" si="853"/>
        <v/>
      </c>
      <c r="DK317" s="547" t="str">
        <f t="shared" si="854"/>
        <v/>
      </c>
      <c r="DL317" s="654">
        <f t="shared" si="855"/>
        <v>0</v>
      </c>
      <c r="DM317" s="106">
        <f t="shared" si="856"/>
        <v>0</v>
      </c>
      <c r="DN317" s="106">
        <f t="shared" si="857"/>
        <v>0</v>
      </c>
      <c r="DO317" s="106">
        <f t="shared" si="858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$H$1 &amp; " (%)"</f>
        <v>kcal (%)</v>
      </c>
      <c r="B318" s="631" t="str">
        <f t="shared" ref="B318:R318" si="869">IF(B312="","",(B312-B314-B317)*B313/B$46/365/$G$1)</f>
        <v/>
      </c>
      <c r="C318" s="631" t="str">
        <f t="shared" si="869"/>
        <v/>
      </c>
      <c r="D318" s="631" t="str">
        <f t="shared" si="869"/>
        <v/>
      </c>
      <c r="E318" s="631" t="str">
        <f t="shared" si="869"/>
        <v/>
      </c>
      <c r="F318" s="631" t="str">
        <f t="shared" si="869"/>
        <v/>
      </c>
      <c r="G318" s="631" t="str">
        <f t="shared" si="869"/>
        <v/>
      </c>
      <c r="H318" s="631" t="str">
        <f t="shared" si="869"/>
        <v/>
      </c>
      <c r="I318" s="631" t="str">
        <f t="shared" si="869"/>
        <v/>
      </c>
      <c r="J318" s="631" t="str">
        <f t="shared" si="869"/>
        <v/>
      </c>
      <c r="K318" s="631" t="str">
        <f t="shared" si="869"/>
        <v/>
      </c>
      <c r="L318" s="631" t="str">
        <f t="shared" si="869"/>
        <v/>
      </c>
      <c r="M318" s="631" t="str">
        <f t="shared" si="869"/>
        <v/>
      </c>
      <c r="N318" s="631" t="str">
        <f t="shared" si="869"/>
        <v/>
      </c>
      <c r="O318" s="631" t="str">
        <f t="shared" si="869"/>
        <v/>
      </c>
      <c r="P318" s="631" t="str">
        <f t="shared" si="869"/>
        <v/>
      </c>
      <c r="Q318" s="631" t="str">
        <f t="shared" si="869"/>
        <v/>
      </c>
      <c r="R318" s="631" t="str">
        <f t="shared" si="869"/>
        <v/>
      </c>
      <c r="S318" s="653"/>
      <c r="T318" s="631" t="str">
        <f t="shared" ref="T318:AJ318" si="870">IF(T312="","",(T312-T314-T317)*T313/T$46/365/$G$1)</f>
        <v/>
      </c>
      <c r="U318" s="631" t="str">
        <f t="shared" si="870"/>
        <v/>
      </c>
      <c r="V318" s="631" t="str">
        <f t="shared" si="870"/>
        <v/>
      </c>
      <c r="W318" s="631" t="str">
        <f t="shared" si="870"/>
        <v/>
      </c>
      <c r="X318" s="631" t="str">
        <f t="shared" si="870"/>
        <v/>
      </c>
      <c r="Y318" s="631" t="str">
        <f t="shared" si="870"/>
        <v/>
      </c>
      <c r="Z318" s="631" t="str">
        <f t="shared" si="870"/>
        <v/>
      </c>
      <c r="AA318" s="631" t="str">
        <f t="shared" si="870"/>
        <v/>
      </c>
      <c r="AB318" s="631" t="str">
        <f t="shared" si="870"/>
        <v/>
      </c>
      <c r="AC318" s="631" t="str">
        <f t="shared" si="870"/>
        <v/>
      </c>
      <c r="AD318" s="631" t="str">
        <f t="shared" si="870"/>
        <v/>
      </c>
      <c r="AE318" s="631" t="str">
        <f t="shared" si="870"/>
        <v/>
      </c>
      <c r="AF318" s="631" t="str">
        <f t="shared" si="870"/>
        <v/>
      </c>
      <c r="AG318" s="631" t="str">
        <f t="shared" si="870"/>
        <v/>
      </c>
      <c r="AH318" s="631" t="str">
        <f t="shared" si="870"/>
        <v/>
      </c>
      <c r="AI318" s="631" t="str">
        <f t="shared" si="870"/>
        <v/>
      </c>
      <c r="AJ318" s="631" t="str">
        <f t="shared" si="870"/>
        <v/>
      </c>
      <c r="AK318" s="653"/>
      <c r="AL318" s="631" t="str">
        <f t="shared" ref="AL318:BB318" si="871">IF(AL312="","",(AL312-AL314-AL317)*AL313/AL$46/365/$G$1)</f>
        <v/>
      </c>
      <c r="AM318" s="631" t="str">
        <f t="shared" si="871"/>
        <v/>
      </c>
      <c r="AN318" s="631" t="str">
        <f t="shared" si="871"/>
        <v/>
      </c>
      <c r="AO318" s="631" t="str">
        <f t="shared" si="871"/>
        <v/>
      </c>
      <c r="AP318" s="631" t="str">
        <f t="shared" si="871"/>
        <v/>
      </c>
      <c r="AQ318" s="631" t="str">
        <f t="shared" si="871"/>
        <v/>
      </c>
      <c r="AR318" s="631" t="str">
        <f t="shared" si="871"/>
        <v/>
      </c>
      <c r="AS318" s="631" t="str">
        <f t="shared" si="871"/>
        <v/>
      </c>
      <c r="AT318" s="631" t="str">
        <f t="shared" si="871"/>
        <v/>
      </c>
      <c r="AU318" s="631" t="str">
        <f t="shared" si="871"/>
        <v/>
      </c>
      <c r="AV318" s="631" t="str">
        <f t="shared" si="871"/>
        <v/>
      </c>
      <c r="AW318" s="631" t="str">
        <f t="shared" si="871"/>
        <v/>
      </c>
      <c r="AX318" s="631" t="str">
        <f t="shared" si="871"/>
        <v/>
      </c>
      <c r="AY318" s="631" t="str">
        <f t="shared" si="871"/>
        <v/>
      </c>
      <c r="AZ318" s="631" t="str">
        <f t="shared" si="871"/>
        <v/>
      </c>
      <c r="BA318" s="631" t="str">
        <f t="shared" si="871"/>
        <v/>
      </c>
      <c r="BB318" s="631" t="str">
        <f t="shared" si="871"/>
        <v/>
      </c>
      <c r="BC318" s="653"/>
      <c r="BD318" s="631" t="str">
        <f t="shared" ref="BD318:BT318" si="872">IF(BD312="","",(BD312-BD314-BD317)*BD313/BD$46/365/$G$1)</f>
        <v/>
      </c>
      <c r="BE318" s="631" t="str">
        <f t="shared" si="872"/>
        <v/>
      </c>
      <c r="BF318" s="631" t="str">
        <f t="shared" si="872"/>
        <v/>
      </c>
      <c r="BG318" s="631" t="str">
        <f t="shared" si="872"/>
        <v/>
      </c>
      <c r="BH318" s="631" t="str">
        <f t="shared" si="872"/>
        <v/>
      </c>
      <c r="BI318" s="631" t="str">
        <f t="shared" si="872"/>
        <v/>
      </c>
      <c r="BJ318" s="631" t="str">
        <f t="shared" si="872"/>
        <v/>
      </c>
      <c r="BK318" s="631" t="str">
        <f t="shared" si="872"/>
        <v/>
      </c>
      <c r="BL318" s="631" t="str">
        <f t="shared" si="872"/>
        <v/>
      </c>
      <c r="BM318" s="631" t="str">
        <f t="shared" si="872"/>
        <v/>
      </c>
      <c r="BN318" s="631" t="str">
        <f t="shared" si="872"/>
        <v/>
      </c>
      <c r="BO318" s="631" t="str">
        <f t="shared" si="872"/>
        <v/>
      </c>
      <c r="BP318" s="631" t="str">
        <f t="shared" si="872"/>
        <v/>
      </c>
      <c r="BQ318" s="631" t="str">
        <f t="shared" si="872"/>
        <v/>
      </c>
      <c r="BR318" s="631" t="str">
        <f t="shared" si="872"/>
        <v/>
      </c>
      <c r="BS318" s="631" t="str">
        <f t="shared" si="872"/>
        <v/>
      </c>
      <c r="BT318" s="631" t="str">
        <f t="shared" si="872"/>
        <v/>
      </c>
      <c r="BU318" s="653"/>
      <c r="BV318" s="631" t="str">
        <f>IF(BV312="","",(BV312-BV314-BV317)*BV313/BV$46/365/$G$1)</f>
        <v/>
      </c>
      <c r="BW318" s="631" t="str">
        <f>IF(BW312="","",(BW312-BW314-BW317)*BW313/BW$46/365/$G$1)</f>
        <v/>
      </c>
      <c r="BX318" s="631" t="str">
        <f>IF(BX312="","",(BX312-BX314-BX317)*BX313/BX$46/365/$G$1)</f>
        <v/>
      </c>
      <c r="BY318" s="631" t="str">
        <f>IF(BY312="","",(BY312-BY314-BY317)*BY313/BY$46/365/$G$1)</f>
        <v/>
      </c>
      <c r="BZ318" s="621" t="str">
        <f t="shared" si="832"/>
        <v/>
      </c>
      <c r="CA318" s="621" t="str">
        <f t="shared" si="833"/>
        <v/>
      </c>
      <c r="CB318" s="621" t="str">
        <f t="shared" si="834"/>
        <v/>
      </c>
      <c r="CC318" s="693" t="str">
        <f t="shared" si="835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7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73"/>
        <v/>
      </c>
      <c r="CG318" s="1353" t="str">
        <f t="shared" si="873"/>
        <v/>
      </c>
      <c r="CH318" s="1353" t="str">
        <f t="shared" si="873"/>
        <v/>
      </c>
      <c r="CI318" s="1353" t="str">
        <f t="shared" si="873"/>
        <v/>
      </c>
      <c r="CJ318" s="1353" t="str">
        <f t="shared" si="873"/>
        <v/>
      </c>
      <c r="CK318" s="1354" t="str">
        <f t="shared" si="873"/>
        <v/>
      </c>
      <c r="CL318" s="1354" t="str">
        <f t="shared" si="873"/>
        <v/>
      </c>
      <c r="CM318" s="1354" t="str">
        <f t="shared" si="873"/>
        <v/>
      </c>
      <c r="CN318" s="1353" t="str">
        <f t="shared" si="873"/>
        <v/>
      </c>
      <c r="CO318" s="1353" t="str">
        <f t="shared" si="873"/>
        <v/>
      </c>
      <c r="CP318" s="1353" t="str">
        <f t="shared" si="873"/>
        <v/>
      </c>
      <c r="CQ318" s="1353" t="str">
        <f t="shared" si="873"/>
        <v/>
      </c>
      <c r="CR318" s="1353" t="str">
        <f t="shared" si="873"/>
        <v/>
      </c>
      <c r="CS318" s="1352" t="str">
        <f t="shared" si="873"/>
        <v/>
      </c>
      <c r="CT318" s="1355" t="str">
        <f t="shared" si="873"/>
        <v/>
      </c>
      <c r="CU318" s="535" t="str">
        <f t="shared" si="838"/>
        <v/>
      </c>
      <c r="CV318" s="536" t="str">
        <f t="shared" si="839"/>
        <v/>
      </c>
      <c r="CW318" s="537" t="str">
        <f t="shared" si="840"/>
        <v/>
      </c>
      <c r="CX318" s="537" t="str">
        <f t="shared" si="841"/>
        <v/>
      </c>
      <c r="CY318" s="537" t="str">
        <f t="shared" si="842"/>
        <v/>
      </c>
      <c r="CZ318" s="537" t="str">
        <f t="shared" si="843"/>
        <v/>
      </c>
      <c r="DA318" s="537" t="str">
        <f t="shared" si="844"/>
        <v/>
      </c>
      <c r="DB318" s="538" t="str">
        <f t="shared" si="845"/>
        <v/>
      </c>
      <c r="DC318" s="538" t="str">
        <f t="shared" si="846"/>
        <v/>
      </c>
      <c r="DD318" s="538" t="str">
        <f t="shared" si="847"/>
        <v/>
      </c>
      <c r="DE318" s="537" t="str">
        <f t="shared" si="848"/>
        <v/>
      </c>
      <c r="DF318" s="537" t="str">
        <f t="shared" si="849"/>
        <v/>
      </c>
      <c r="DG318" s="537" t="str">
        <f t="shared" si="850"/>
        <v/>
      </c>
      <c r="DH318" s="537" t="str">
        <f t="shared" si="851"/>
        <v/>
      </c>
      <c r="DI318" s="537" t="str">
        <f t="shared" si="852"/>
        <v/>
      </c>
      <c r="DJ318" s="536" t="str">
        <f t="shared" si="853"/>
        <v/>
      </c>
      <c r="DK318" s="535" t="str">
        <f t="shared" si="854"/>
        <v/>
      </c>
      <c r="DL318" s="654">
        <f t="shared" si="855"/>
        <v>0</v>
      </c>
      <c r="DM318" s="106">
        <f t="shared" si="856"/>
        <v>0</v>
      </c>
      <c r="DN318" s="106">
        <f t="shared" si="857"/>
        <v>0</v>
      </c>
      <c r="DO318" s="106">
        <f t="shared" si="858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32"/>
        <v/>
      </c>
      <c r="CA319" s="596" t="str">
        <f t="shared" si="833"/>
        <v/>
      </c>
      <c r="CB319" s="596" t="str">
        <f t="shared" si="834"/>
        <v/>
      </c>
      <c r="CC319" s="690" t="str">
        <f t="shared" si="835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73"/>
        <v/>
      </c>
      <c r="CF319" s="1348" t="str">
        <f t="shared" si="873"/>
        <v/>
      </c>
      <c r="CG319" s="1348" t="str">
        <f t="shared" si="873"/>
        <v/>
      </c>
      <c r="CH319" s="1348" t="str">
        <f t="shared" si="873"/>
        <v/>
      </c>
      <c r="CI319" s="1348" t="str">
        <f t="shared" si="873"/>
        <v/>
      </c>
      <c r="CJ319" s="1348" t="str">
        <f t="shared" si="873"/>
        <v/>
      </c>
      <c r="CK319" s="1349" t="str">
        <f t="shared" si="873"/>
        <v/>
      </c>
      <c r="CL319" s="1349" t="str">
        <f t="shared" si="873"/>
        <v/>
      </c>
      <c r="CM319" s="1349" t="str">
        <f t="shared" si="873"/>
        <v/>
      </c>
      <c r="CN319" s="1348" t="str">
        <f t="shared" si="873"/>
        <v/>
      </c>
      <c r="CO319" s="1348" t="str">
        <f t="shared" si="873"/>
        <v/>
      </c>
      <c r="CP319" s="1348" t="str">
        <f t="shared" si="873"/>
        <v/>
      </c>
      <c r="CQ319" s="1348" t="str">
        <f t="shared" si="873"/>
        <v/>
      </c>
      <c r="CR319" s="1348" t="str">
        <f t="shared" si="873"/>
        <v/>
      </c>
      <c r="CS319" s="1347" t="str">
        <f t="shared" si="873"/>
        <v/>
      </c>
      <c r="CT319" s="1350" t="str">
        <f t="shared" si="873"/>
        <v/>
      </c>
      <c r="CU319" s="547" t="str">
        <f t="shared" si="838"/>
        <v/>
      </c>
      <c r="CV319" s="548" t="str">
        <f t="shared" si="839"/>
        <v/>
      </c>
      <c r="CW319" s="549" t="str">
        <f t="shared" si="840"/>
        <v/>
      </c>
      <c r="CX319" s="549" t="str">
        <f t="shared" si="841"/>
        <v/>
      </c>
      <c r="CY319" s="549" t="str">
        <f t="shared" si="842"/>
        <v/>
      </c>
      <c r="CZ319" s="549" t="str">
        <f t="shared" si="843"/>
        <v/>
      </c>
      <c r="DA319" s="549" t="str">
        <f t="shared" si="844"/>
        <v/>
      </c>
      <c r="DB319" s="550" t="str">
        <f t="shared" si="845"/>
        <v/>
      </c>
      <c r="DC319" s="550" t="str">
        <f t="shared" si="846"/>
        <v/>
      </c>
      <c r="DD319" s="550" t="str">
        <f t="shared" si="847"/>
        <v/>
      </c>
      <c r="DE319" s="549" t="str">
        <f t="shared" si="848"/>
        <v/>
      </c>
      <c r="DF319" s="549" t="str">
        <f t="shared" si="849"/>
        <v/>
      </c>
      <c r="DG319" s="549" t="str">
        <f t="shared" si="850"/>
        <v/>
      </c>
      <c r="DH319" s="549" t="str">
        <f t="shared" si="851"/>
        <v/>
      </c>
      <c r="DI319" s="549" t="str">
        <f t="shared" si="852"/>
        <v/>
      </c>
      <c r="DJ319" s="548" t="str">
        <f t="shared" si="853"/>
        <v/>
      </c>
      <c r="DK319" s="547" t="str">
        <f t="shared" si="854"/>
        <v/>
      </c>
      <c r="DL319" s="654">
        <f t="shared" si="855"/>
        <v>0</v>
      </c>
      <c r="DM319" s="106">
        <f t="shared" si="856"/>
        <v>0</v>
      </c>
      <c r="DN319" s="106">
        <f t="shared" si="857"/>
        <v>0</v>
      </c>
      <c r="DO319" s="106">
        <f t="shared" si="858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74">IF(DL321&lt;3,"",(SUM(B321:R321)-MIN(B321:R321)-MAX(B321:R321))/(DL321-2))</f>
        <v/>
      </c>
      <c r="CA321" s="596" t="str">
        <f t="shared" ref="CA321:CA329" si="875">IF(DM321&lt;3,"",(SUM(T321:AJ321)-MIN(T321:AJ321)-MAX(T321:AJ321))/(DM321-2))</f>
        <v/>
      </c>
      <c r="CB321" s="596" t="str">
        <f t="shared" ref="CB321:CB329" si="876">IF(DN321&lt;3,"",(SUM(AL321:BB321)-MIN(AL321:BB321)-MAX(AL321:BB321))/(DN321-2))</f>
        <v/>
      </c>
      <c r="CC321" s="690" t="str">
        <f t="shared" ref="CC321:CC329" si="877">IF(DO321&lt;3,"",(SUM(BD321:BT321)-MIN(BD321:BT321)-MAX(BD321:BT321))/(DO321-2))</f>
        <v/>
      </c>
      <c r="CD321" s="1346" t="str">
        <f t="shared" ref="CD321:CS327" si="87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78"/>
        <v/>
      </c>
      <c r="CF321" s="1348" t="str">
        <f t="shared" si="878"/>
        <v/>
      </c>
      <c r="CG321" s="1348" t="str">
        <f t="shared" si="878"/>
        <v/>
      </c>
      <c r="CH321" s="1348" t="str">
        <f t="shared" si="878"/>
        <v/>
      </c>
      <c r="CI321" s="1348" t="str">
        <f t="shared" si="878"/>
        <v/>
      </c>
      <c r="CJ321" s="1348" t="str">
        <f t="shared" si="878"/>
        <v/>
      </c>
      <c r="CK321" s="1349" t="str">
        <f t="shared" si="878"/>
        <v/>
      </c>
      <c r="CL321" s="1349" t="str">
        <f t="shared" si="878"/>
        <v/>
      </c>
      <c r="CM321" s="1349" t="str">
        <f t="shared" si="878"/>
        <v/>
      </c>
      <c r="CN321" s="1348" t="str">
        <f t="shared" si="878"/>
        <v/>
      </c>
      <c r="CO321" s="1348" t="str">
        <f t="shared" si="878"/>
        <v/>
      </c>
      <c r="CP321" s="1348" t="str">
        <f t="shared" si="878"/>
        <v/>
      </c>
      <c r="CQ321" s="1348" t="str">
        <f t="shared" si="878"/>
        <v/>
      </c>
      <c r="CR321" s="1348" t="str">
        <f t="shared" si="878"/>
        <v/>
      </c>
      <c r="CS321" s="1347" t="str">
        <f t="shared" si="878"/>
        <v/>
      </c>
      <c r="CT321" s="1350" t="str">
        <f t="shared" ref="CT321:CT327" si="87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8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8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8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8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8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8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8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8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8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8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9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9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9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9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9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9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9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7">COUNT(B321:R321)</f>
        <v>0</v>
      </c>
      <c r="DM321" s="106">
        <f t="shared" ref="DM321:DM329" si="898">COUNT(T321:AJ321)</f>
        <v>0</v>
      </c>
      <c r="DN321" s="106">
        <f t="shared" ref="DN321:DN329" si="899">COUNT(AL321:BB321)</f>
        <v>0</v>
      </c>
      <c r="DO321" s="106">
        <f t="shared" ref="DO321:DO329" si="90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901">IF(B319="","",B319*B321)</f>
        <v/>
      </c>
      <c r="C322" s="628" t="str">
        <f t="shared" si="901"/>
        <v/>
      </c>
      <c r="D322" s="628" t="str">
        <f t="shared" si="901"/>
        <v/>
      </c>
      <c r="E322" s="628" t="str">
        <f t="shared" si="901"/>
        <v/>
      </c>
      <c r="F322" s="628" t="str">
        <f t="shared" si="901"/>
        <v/>
      </c>
      <c r="G322" s="628" t="str">
        <f t="shared" si="901"/>
        <v/>
      </c>
      <c r="H322" s="628" t="str">
        <f t="shared" si="901"/>
        <v/>
      </c>
      <c r="I322" s="628" t="str">
        <f t="shared" si="901"/>
        <v/>
      </c>
      <c r="J322" s="628" t="str">
        <f t="shared" si="901"/>
        <v/>
      </c>
      <c r="K322" s="628" t="str">
        <f t="shared" si="901"/>
        <v/>
      </c>
      <c r="L322" s="628" t="str">
        <f t="shared" si="901"/>
        <v/>
      </c>
      <c r="M322" s="628" t="str">
        <f t="shared" si="901"/>
        <v/>
      </c>
      <c r="N322" s="628" t="str">
        <f t="shared" si="901"/>
        <v/>
      </c>
      <c r="O322" s="628" t="str">
        <f t="shared" si="901"/>
        <v/>
      </c>
      <c r="P322" s="628" t="str">
        <f t="shared" si="901"/>
        <v/>
      </c>
      <c r="Q322" s="628" t="str">
        <f t="shared" si="901"/>
        <v/>
      </c>
      <c r="R322" s="628" t="str">
        <f t="shared" si="901"/>
        <v/>
      </c>
      <c r="S322" s="663"/>
      <c r="T322" s="628" t="str">
        <f t="shared" ref="T322:AJ322" si="902">IF(T319="","",T319*T321)</f>
        <v/>
      </c>
      <c r="U322" s="628" t="str">
        <f t="shared" si="902"/>
        <v/>
      </c>
      <c r="V322" s="628" t="str">
        <f t="shared" si="902"/>
        <v/>
      </c>
      <c r="W322" s="628" t="str">
        <f t="shared" si="902"/>
        <v/>
      </c>
      <c r="X322" s="628" t="str">
        <f t="shared" si="902"/>
        <v/>
      </c>
      <c r="Y322" s="628" t="str">
        <f t="shared" si="902"/>
        <v/>
      </c>
      <c r="Z322" s="628" t="str">
        <f t="shared" si="902"/>
        <v/>
      </c>
      <c r="AA322" s="628" t="str">
        <f t="shared" si="902"/>
        <v/>
      </c>
      <c r="AB322" s="628" t="str">
        <f t="shared" si="902"/>
        <v/>
      </c>
      <c r="AC322" s="628" t="str">
        <f t="shared" si="902"/>
        <v/>
      </c>
      <c r="AD322" s="628" t="str">
        <f t="shared" si="902"/>
        <v/>
      </c>
      <c r="AE322" s="628" t="str">
        <f t="shared" si="902"/>
        <v/>
      </c>
      <c r="AF322" s="628" t="str">
        <f t="shared" si="902"/>
        <v/>
      </c>
      <c r="AG322" s="628" t="str">
        <f t="shared" si="902"/>
        <v/>
      </c>
      <c r="AH322" s="628" t="str">
        <f t="shared" si="902"/>
        <v/>
      </c>
      <c r="AI322" s="628" t="str">
        <f t="shared" si="902"/>
        <v/>
      </c>
      <c r="AJ322" s="628" t="str">
        <f t="shared" si="902"/>
        <v/>
      </c>
      <c r="AK322" s="663"/>
      <c r="AL322" s="628" t="str">
        <f t="shared" ref="AL322:BB322" si="903">IF(AL319="","",AL319*AL321)</f>
        <v/>
      </c>
      <c r="AM322" s="628" t="str">
        <f t="shared" si="903"/>
        <v/>
      </c>
      <c r="AN322" s="628" t="str">
        <f t="shared" si="903"/>
        <v/>
      </c>
      <c r="AO322" s="628" t="str">
        <f t="shared" si="903"/>
        <v/>
      </c>
      <c r="AP322" s="628" t="str">
        <f t="shared" si="903"/>
        <v/>
      </c>
      <c r="AQ322" s="628" t="str">
        <f t="shared" si="903"/>
        <v/>
      </c>
      <c r="AR322" s="628" t="str">
        <f t="shared" si="903"/>
        <v/>
      </c>
      <c r="AS322" s="628" t="str">
        <f t="shared" si="903"/>
        <v/>
      </c>
      <c r="AT322" s="628" t="str">
        <f t="shared" si="903"/>
        <v/>
      </c>
      <c r="AU322" s="628" t="str">
        <f t="shared" si="903"/>
        <v/>
      </c>
      <c r="AV322" s="628" t="str">
        <f t="shared" si="903"/>
        <v/>
      </c>
      <c r="AW322" s="628" t="str">
        <f t="shared" si="903"/>
        <v/>
      </c>
      <c r="AX322" s="628" t="str">
        <f t="shared" si="903"/>
        <v/>
      </c>
      <c r="AY322" s="628" t="str">
        <f t="shared" si="903"/>
        <v/>
      </c>
      <c r="AZ322" s="628" t="str">
        <f t="shared" si="903"/>
        <v/>
      </c>
      <c r="BA322" s="628" t="str">
        <f t="shared" si="903"/>
        <v/>
      </c>
      <c r="BB322" s="628" t="str">
        <f t="shared" si="903"/>
        <v/>
      </c>
      <c r="BC322" s="663"/>
      <c r="BD322" s="628" t="str">
        <f t="shared" ref="BD322:BT322" si="904">IF(BD319="","",BD319*BD321)</f>
        <v/>
      </c>
      <c r="BE322" s="628" t="str">
        <f t="shared" si="904"/>
        <v/>
      </c>
      <c r="BF322" s="628" t="str">
        <f t="shared" si="904"/>
        <v/>
      </c>
      <c r="BG322" s="628" t="str">
        <f t="shared" si="904"/>
        <v/>
      </c>
      <c r="BH322" s="628" t="str">
        <f t="shared" si="904"/>
        <v/>
      </c>
      <c r="BI322" s="628" t="str">
        <f t="shared" si="904"/>
        <v/>
      </c>
      <c r="BJ322" s="628" t="str">
        <f t="shared" si="904"/>
        <v/>
      </c>
      <c r="BK322" s="628" t="str">
        <f t="shared" si="904"/>
        <v/>
      </c>
      <c r="BL322" s="628" t="str">
        <f t="shared" si="904"/>
        <v/>
      </c>
      <c r="BM322" s="628" t="str">
        <f t="shared" si="904"/>
        <v/>
      </c>
      <c r="BN322" s="628" t="str">
        <f t="shared" si="904"/>
        <v/>
      </c>
      <c r="BO322" s="628" t="str">
        <f t="shared" si="904"/>
        <v/>
      </c>
      <c r="BP322" s="628" t="str">
        <f t="shared" si="904"/>
        <v/>
      </c>
      <c r="BQ322" s="628" t="str">
        <f t="shared" si="904"/>
        <v/>
      </c>
      <c r="BR322" s="628" t="str">
        <f t="shared" si="904"/>
        <v/>
      </c>
      <c r="BS322" s="628" t="str">
        <f t="shared" si="904"/>
        <v/>
      </c>
      <c r="BT322" s="628" t="str">
        <f t="shared" si="90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74"/>
        <v/>
      </c>
      <c r="CA322" s="596" t="str">
        <f t="shared" si="875"/>
        <v/>
      </c>
      <c r="CB322" s="596" t="str">
        <f t="shared" si="876"/>
        <v/>
      </c>
      <c r="CC322" s="690" t="str">
        <f t="shared" si="877"/>
        <v/>
      </c>
      <c r="CD322" s="1346" t="str">
        <f t="shared" si="878"/>
        <v/>
      </c>
      <c r="CE322" s="1347" t="str">
        <f t="shared" si="878"/>
        <v/>
      </c>
      <c r="CF322" s="1348" t="str">
        <f t="shared" si="878"/>
        <v/>
      </c>
      <c r="CG322" s="1348" t="str">
        <f t="shared" si="878"/>
        <v/>
      </c>
      <c r="CH322" s="1348" t="str">
        <f t="shared" si="878"/>
        <v/>
      </c>
      <c r="CI322" s="1348" t="str">
        <f t="shared" si="878"/>
        <v/>
      </c>
      <c r="CJ322" s="1348" t="str">
        <f t="shared" si="878"/>
        <v/>
      </c>
      <c r="CK322" s="1349" t="str">
        <f t="shared" si="878"/>
        <v/>
      </c>
      <c r="CL322" s="1349" t="str">
        <f t="shared" si="878"/>
        <v/>
      </c>
      <c r="CM322" s="1349" t="str">
        <f t="shared" si="878"/>
        <v/>
      </c>
      <c r="CN322" s="1348" t="str">
        <f t="shared" si="878"/>
        <v/>
      </c>
      <c r="CO322" s="1348" t="str">
        <f t="shared" si="878"/>
        <v/>
      </c>
      <c r="CP322" s="1348" t="str">
        <f t="shared" si="878"/>
        <v/>
      </c>
      <c r="CQ322" s="1348" t="str">
        <f t="shared" si="878"/>
        <v/>
      </c>
      <c r="CR322" s="1348" t="str">
        <f t="shared" si="878"/>
        <v/>
      </c>
      <c r="CS322" s="1347" t="str">
        <f t="shared" si="878"/>
        <v/>
      </c>
      <c r="CT322" s="1350" t="str">
        <f t="shared" si="879"/>
        <v/>
      </c>
      <c r="CU322" s="547" t="str">
        <f t="shared" si="880"/>
        <v/>
      </c>
      <c r="CV322" s="548" t="str">
        <f t="shared" si="881"/>
        <v/>
      </c>
      <c r="CW322" s="549" t="str">
        <f t="shared" si="882"/>
        <v/>
      </c>
      <c r="CX322" s="549" t="str">
        <f t="shared" si="883"/>
        <v/>
      </c>
      <c r="CY322" s="549" t="str">
        <f t="shared" si="884"/>
        <v/>
      </c>
      <c r="CZ322" s="549" t="str">
        <f t="shared" si="885"/>
        <v/>
      </c>
      <c r="DA322" s="549" t="str">
        <f t="shared" si="886"/>
        <v/>
      </c>
      <c r="DB322" s="550" t="str">
        <f t="shared" si="887"/>
        <v/>
      </c>
      <c r="DC322" s="550" t="str">
        <f t="shared" si="888"/>
        <v/>
      </c>
      <c r="DD322" s="550" t="str">
        <f t="shared" si="889"/>
        <v/>
      </c>
      <c r="DE322" s="549" t="str">
        <f t="shared" si="890"/>
        <v/>
      </c>
      <c r="DF322" s="549" t="str">
        <f t="shared" si="891"/>
        <v/>
      </c>
      <c r="DG322" s="549" t="str">
        <f t="shared" si="892"/>
        <v/>
      </c>
      <c r="DH322" s="549" t="str">
        <f t="shared" si="893"/>
        <v/>
      </c>
      <c r="DI322" s="549" t="str">
        <f t="shared" si="894"/>
        <v/>
      </c>
      <c r="DJ322" s="548" t="str">
        <f t="shared" si="895"/>
        <v/>
      </c>
      <c r="DK322" s="547" t="str">
        <f t="shared" si="896"/>
        <v/>
      </c>
      <c r="DL322" s="654">
        <f t="shared" si="897"/>
        <v>0</v>
      </c>
      <c r="DM322" s="106">
        <f t="shared" si="898"/>
        <v>0</v>
      </c>
      <c r="DN322" s="106">
        <f t="shared" si="899"/>
        <v>0</v>
      </c>
      <c r="DO322" s="106">
        <f t="shared" si="90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$H$1 &amp; " per kg"</f>
        <v>kcal per kg</v>
      </c>
      <c r="B323" s="704">
        <f t="shared" ref="B323:R323" si="905">750*$K$1</f>
        <v>750</v>
      </c>
      <c r="C323" s="704">
        <f t="shared" si="905"/>
        <v>750</v>
      </c>
      <c r="D323" s="704">
        <f t="shared" si="905"/>
        <v>750</v>
      </c>
      <c r="E323" s="704">
        <f t="shared" si="905"/>
        <v>750</v>
      </c>
      <c r="F323" s="704">
        <f t="shared" si="905"/>
        <v>750</v>
      </c>
      <c r="G323" s="704">
        <f t="shared" si="905"/>
        <v>750</v>
      </c>
      <c r="H323" s="704">
        <f t="shared" si="905"/>
        <v>750</v>
      </c>
      <c r="I323" s="704">
        <f t="shared" si="905"/>
        <v>750</v>
      </c>
      <c r="J323" s="704">
        <f t="shared" si="905"/>
        <v>750</v>
      </c>
      <c r="K323" s="704">
        <f t="shared" si="905"/>
        <v>750</v>
      </c>
      <c r="L323" s="704">
        <f t="shared" si="905"/>
        <v>750</v>
      </c>
      <c r="M323" s="704">
        <f t="shared" si="905"/>
        <v>750</v>
      </c>
      <c r="N323" s="704">
        <f t="shared" si="905"/>
        <v>750</v>
      </c>
      <c r="O323" s="704">
        <f t="shared" si="905"/>
        <v>750</v>
      </c>
      <c r="P323" s="704">
        <f t="shared" si="905"/>
        <v>750</v>
      </c>
      <c r="Q323" s="704">
        <f t="shared" si="905"/>
        <v>750</v>
      </c>
      <c r="R323" s="704">
        <f t="shared" si="905"/>
        <v>750</v>
      </c>
      <c r="S323" s="712"/>
      <c r="T323" s="704">
        <f t="shared" ref="T323:AJ323" si="906">750*$K$1</f>
        <v>750</v>
      </c>
      <c r="U323" s="704">
        <f t="shared" si="906"/>
        <v>750</v>
      </c>
      <c r="V323" s="704">
        <f t="shared" si="906"/>
        <v>750</v>
      </c>
      <c r="W323" s="704">
        <f t="shared" si="906"/>
        <v>750</v>
      </c>
      <c r="X323" s="704">
        <f t="shared" si="906"/>
        <v>750</v>
      </c>
      <c r="Y323" s="704">
        <f t="shared" si="906"/>
        <v>750</v>
      </c>
      <c r="Z323" s="704">
        <f t="shared" si="906"/>
        <v>750</v>
      </c>
      <c r="AA323" s="704">
        <f t="shared" si="906"/>
        <v>750</v>
      </c>
      <c r="AB323" s="704">
        <f t="shared" si="906"/>
        <v>750</v>
      </c>
      <c r="AC323" s="704">
        <f t="shared" si="906"/>
        <v>750</v>
      </c>
      <c r="AD323" s="704">
        <f t="shared" si="906"/>
        <v>750</v>
      </c>
      <c r="AE323" s="704">
        <f t="shared" si="906"/>
        <v>750</v>
      </c>
      <c r="AF323" s="704">
        <f t="shared" si="906"/>
        <v>750</v>
      </c>
      <c r="AG323" s="704">
        <f t="shared" si="906"/>
        <v>750</v>
      </c>
      <c r="AH323" s="704">
        <f t="shared" si="906"/>
        <v>750</v>
      </c>
      <c r="AI323" s="704">
        <f t="shared" si="906"/>
        <v>750</v>
      </c>
      <c r="AJ323" s="704">
        <f t="shared" si="906"/>
        <v>750</v>
      </c>
      <c r="AK323" s="712"/>
      <c r="AL323" s="704">
        <f t="shared" ref="AL323:BB323" si="907">750*$K$1</f>
        <v>750</v>
      </c>
      <c r="AM323" s="704">
        <f t="shared" si="907"/>
        <v>750</v>
      </c>
      <c r="AN323" s="704">
        <f t="shared" si="907"/>
        <v>750</v>
      </c>
      <c r="AO323" s="704">
        <f t="shared" si="907"/>
        <v>750</v>
      </c>
      <c r="AP323" s="704">
        <f t="shared" si="907"/>
        <v>750</v>
      </c>
      <c r="AQ323" s="704">
        <f t="shared" si="907"/>
        <v>750</v>
      </c>
      <c r="AR323" s="704">
        <f t="shared" si="907"/>
        <v>750</v>
      </c>
      <c r="AS323" s="704">
        <f t="shared" si="907"/>
        <v>750</v>
      </c>
      <c r="AT323" s="704">
        <f t="shared" si="907"/>
        <v>750</v>
      </c>
      <c r="AU323" s="704">
        <f t="shared" si="907"/>
        <v>750</v>
      </c>
      <c r="AV323" s="704">
        <f t="shared" si="907"/>
        <v>750</v>
      </c>
      <c r="AW323" s="704">
        <f t="shared" si="907"/>
        <v>750</v>
      </c>
      <c r="AX323" s="704">
        <f t="shared" si="907"/>
        <v>750</v>
      </c>
      <c r="AY323" s="704">
        <f t="shared" si="907"/>
        <v>750</v>
      </c>
      <c r="AZ323" s="704">
        <f t="shared" si="907"/>
        <v>750</v>
      </c>
      <c r="BA323" s="704">
        <f t="shared" si="907"/>
        <v>750</v>
      </c>
      <c r="BB323" s="704">
        <f t="shared" si="907"/>
        <v>750</v>
      </c>
      <c r="BC323" s="712"/>
      <c r="BD323" s="704">
        <f t="shared" ref="BD323:BT323" si="908">750*$K$1</f>
        <v>750</v>
      </c>
      <c r="BE323" s="704">
        <f t="shared" si="908"/>
        <v>750</v>
      </c>
      <c r="BF323" s="704">
        <f t="shared" si="908"/>
        <v>750</v>
      </c>
      <c r="BG323" s="704">
        <f t="shared" si="908"/>
        <v>750</v>
      </c>
      <c r="BH323" s="704">
        <f t="shared" si="908"/>
        <v>750</v>
      </c>
      <c r="BI323" s="704">
        <f t="shared" si="908"/>
        <v>750</v>
      </c>
      <c r="BJ323" s="704">
        <f t="shared" si="908"/>
        <v>750</v>
      </c>
      <c r="BK323" s="704">
        <f t="shared" si="908"/>
        <v>750</v>
      </c>
      <c r="BL323" s="704">
        <f t="shared" si="908"/>
        <v>750</v>
      </c>
      <c r="BM323" s="704">
        <f t="shared" si="908"/>
        <v>750</v>
      </c>
      <c r="BN323" s="704">
        <f t="shared" si="908"/>
        <v>750</v>
      </c>
      <c r="BO323" s="704">
        <f t="shared" si="908"/>
        <v>750</v>
      </c>
      <c r="BP323" s="704">
        <f t="shared" si="908"/>
        <v>750</v>
      </c>
      <c r="BQ323" s="704">
        <f t="shared" si="908"/>
        <v>750</v>
      </c>
      <c r="BR323" s="704">
        <f t="shared" si="908"/>
        <v>750</v>
      </c>
      <c r="BS323" s="704">
        <f t="shared" si="908"/>
        <v>750</v>
      </c>
      <c r="BT323" s="704">
        <f t="shared" si="90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74"/>
        <v>750</v>
      </c>
      <c r="CA323" s="596">
        <f t="shared" si="875"/>
        <v>750</v>
      </c>
      <c r="CB323" s="596">
        <f t="shared" si="876"/>
        <v>750</v>
      </c>
      <c r="CC323" s="690">
        <f t="shared" si="877"/>
        <v>750</v>
      </c>
      <c r="CD323" s="1346">
        <f t="shared" si="878"/>
        <v>750</v>
      </c>
      <c r="CE323" s="1347">
        <f t="shared" si="878"/>
        <v>750</v>
      </c>
      <c r="CF323" s="1348">
        <f t="shared" si="878"/>
        <v>750</v>
      </c>
      <c r="CG323" s="1348">
        <f t="shared" si="878"/>
        <v>750</v>
      </c>
      <c r="CH323" s="1348">
        <f t="shared" si="878"/>
        <v>750</v>
      </c>
      <c r="CI323" s="1348">
        <f t="shared" si="878"/>
        <v>750</v>
      </c>
      <c r="CJ323" s="1348">
        <f t="shared" si="878"/>
        <v>750</v>
      </c>
      <c r="CK323" s="1349">
        <f t="shared" si="878"/>
        <v>750</v>
      </c>
      <c r="CL323" s="1349">
        <f t="shared" si="878"/>
        <v>750</v>
      </c>
      <c r="CM323" s="1349">
        <f t="shared" si="878"/>
        <v>750</v>
      </c>
      <c r="CN323" s="1348">
        <f t="shared" si="878"/>
        <v>750</v>
      </c>
      <c r="CO323" s="1348">
        <f t="shared" si="878"/>
        <v>750</v>
      </c>
      <c r="CP323" s="1348">
        <f t="shared" si="878"/>
        <v>750</v>
      </c>
      <c r="CQ323" s="1348">
        <f t="shared" si="878"/>
        <v>750</v>
      </c>
      <c r="CR323" s="1348">
        <f t="shared" si="878"/>
        <v>750</v>
      </c>
      <c r="CS323" s="1347">
        <f t="shared" si="878"/>
        <v>750</v>
      </c>
      <c r="CT323" s="1350">
        <f t="shared" si="879"/>
        <v>750</v>
      </c>
      <c r="CU323" s="547">
        <f t="shared" si="880"/>
        <v>750</v>
      </c>
      <c r="CV323" s="548">
        <f t="shared" si="881"/>
        <v>750</v>
      </c>
      <c r="CW323" s="549">
        <f t="shared" si="882"/>
        <v>750</v>
      </c>
      <c r="CX323" s="549">
        <f t="shared" si="883"/>
        <v>750</v>
      </c>
      <c r="CY323" s="549">
        <f t="shared" si="884"/>
        <v>750</v>
      </c>
      <c r="CZ323" s="549">
        <f t="shared" si="885"/>
        <v>750</v>
      </c>
      <c r="DA323" s="549">
        <f t="shared" si="886"/>
        <v>750</v>
      </c>
      <c r="DB323" s="550">
        <f t="shared" si="887"/>
        <v>750</v>
      </c>
      <c r="DC323" s="550">
        <f t="shared" si="888"/>
        <v>750</v>
      </c>
      <c r="DD323" s="550">
        <f t="shared" si="889"/>
        <v>750</v>
      </c>
      <c r="DE323" s="549">
        <f t="shared" si="890"/>
        <v>750</v>
      </c>
      <c r="DF323" s="549">
        <f t="shared" si="891"/>
        <v>750</v>
      </c>
      <c r="DG323" s="549">
        <f t="shared" si="892"/>
        <v>750</v>
      </c>
      <c r="DH323" s="549">
        <f t="shared" si="893"/>
        <v>750</v>
      </c>
      <c r="DI323" s="549">
        <f t="shared" si="894"/>
        <v>750</v>
      </c>
      <c r="DJ323" s="548">
        <f t="shared" si="895"/>
        <v>750</v>
      </c>
      <c r="DK323" s="547">
        <f t="shared" si="896"/>
        <v>750</v>
      </c>
      <c r="DL323" s="654">
        <f t="shared" si="897"/>
        <v>17</v>
      </c>
      <c r="DM323" s="106">
        <f t="shared" si="898"/>
        <v>17</v>
      </c>
      <c r="DN323" s="106">
        <f t="shared" si="899"/>
        <v>17</v>
      </c>
      <c r="DO323" s="106">
        <f t="shared" si="90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74"/>
        <v/>
      </c>
      <c r="CA324" s="596" t="str">
        <f t="shared" si="875"/>
        <v/>
      </c>
      <c r="CB324" s="596" t="str">
        <f t="shared" si="876"/>
        <v/>
      </c>
      <c r="CC324" s="690" t="str">
        <f t="shared" si="877"/>
        <v/>
      </c>
      <c r="CD324" s="1346" t="str">
        <f t="shared" si="878"/>
        <v/>
      </c>
      <c r="CE324" s="1347" t="str">
        <f t="shared" si="878"/>
        <v/>
      </c>
      <c r="CF324" s="1348" t="str">
        <f t="shared" si="878"/>
        <v/>
      </c>
      <c r="CG324" s="1348" t="str">
        <f t="shared" si="878"/>
        <v/>
      </c>
      <c r="CH324" s="1348" t="str">
        <f t="shared" si="878"/>
        <v/>
      </c>
      <c r="CI324" s="1348" t="str">
        <f t="shared" si="878"/>
        <v/>
      </c>
      <c r="CJ324" s="1348" t="str">
        <f t="shared" si="878"/>
        <v/>
      </c>
      <c r="CK324" s="1349" t="str">
        <f t="shared" si="878"/>
        <v/>
      </c>
      <c r="CL324" s="1349" t="str">
        <f t="shared" si="878"/>
        <v/>
      </c>
      <c r="CM324" s="1349" t="str">
        <f t="shared" si="878"/>
        <v/>
      </c>
      <c r="CN324" s="1348" t="str">
        <f t="shared" si="878"/>
        <v/>
      </c>
      <c r="CO324" s="1348" t="str">
        <f t="shared" si="878"/>
        <v/>
      </c>
      <c r="CP324" s="1348" t="str">
        <f t="shared" si="878"/>
        <v/>
      </c>
      <c r="CQ324" s="1348" t="str">
        <f t="shared" si="878"/>
        <v/>
      </c>
      <c r="CR324" s="1348" t="str">
        <f t="shared" si="878"/>
        <v/>
      </c>
      <c r="CS324" s="1347" t="str">
        <f t="shared" si="878"/>
        <v/>
      </c>
      <c r="CT324" s="1350" t="str">
        <f t="shared" si="879"/>
        <v/>
      </c>
      <c r="CU324" s="547" t="str">
        <f t="shared" si="880"/>
        <v/>
      </c>
      <c r="CV324" s="548" t="str">
        <f t="shared" si="881"/>
        <v/>
      </c>
      <c r="CW324" s="549" t="str">
        <f t="shared" si="882"/>
        <v/>
      </c>
      <c r="CX324" s="549" t="str">
        <f t="shared" si="883"/>
        <v/>
      </c>
      <c r="CY324" s="549" t="str">
        <f t="shared" si="884"/>
        <v/>
      </c>
      <c r="CZ324" s="549" t="str">
        <f t="shared" si="885"/>
        <v/>
      </c>
      <c r="DA324" s="549" t="str">
        <f t="shared" si="886"/>
        <v/>
      </c>
      <c r="DB324" s="550" t="str">
        <f t="shared" si="887"/>
        <v/>
      </c>
      <c r="DC324" s="550" t="str">
        <f t="shared" si="888"/>
        <v/>
      </c>
      <c r="DD324" s="550" t="str">
        <f t="shared" si="889"/>
        <v/>
      </c>
      <c r="DE324" s="549" t="str">
        <f t="shared" si="890"/>
        <v/>
      </c>
      <c r="DF324" s="549" t="str">
        <f t="shared" si="891"/>
        <v/>
      </c>
      <c r="DG324" s="549" t="str">
        <f t="shared" si="892"/>
        <v/>
      </c>
      <c r="DH324" s="549" t="str">
        <f t="shared" si="893"/>
        <v/>
      </c>
      <c r="DI324" s="549" t="str">
        <f t="shared" si="894"/>
        <v/>
      </c>
      <c r="DJ324" s="548" t="str">
        <f t="shared" si="895"/>
        <v/>
      </c>
      <c r="DK324" s="547" t="str">
        <f t="shared" si="896"/>
        <v/>
      </c>
      <c r="DL324" s="654">
        <f t="shared" si="897"/>
        <v>0</v>
      </c>
      <c r="DM324" s="106">
        <f t="shared" si="898"/>
        <v>0</v>
      </c>
      <c r="DN324" s="106">
        <f t="shared" si="899"/>
        <v>0</v>
      </c>
      <c r="DO324" s="106">
        <f t="shared" si="90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74"/>
        <v/>
      </c>
      <c r="CA325" s="596" t="str">
        <f t="shared" si="875"/>
        <v/>
      </c>
      <c r="CB325" s="596" t="str">
        <f t="shared" si="876"/>
        <v/>
      </c>
      <c r="CC325" s="690" t="str">
        <f t="shared" si="877"/>
        <v/>
      </c>
      <c r="CD325" s="1346" t="str">
        <f t="shared" si="878"/>
        <v/>
      </c>
      <c r="CE325" s="1347" t="str">
        <f t="shared" si="878"/>
        <v/>
      </c>
      <c r="CF325" s="1348" t="str">
        <f t="shared" si="878"/>
        <v/>
      </c>
      <c r="CG325" s="1348" t="str">
        <f t="shared" si="878"/>
        <v/>
      </c>
      <c r="CH325" s="1348" t="str">
        <f t="shared" si="878"/>
        <v/>
      </c>
      <c r="CI325" s="1348" t="str">
        <f t="shared" si="878"/>
        <v/>
      </c>
      <c r="CJ325" s="1348" t="str">
        <f t="shared" si="878"/>
        <v/>
      </c>
      <c r="CK325" s="1349" t="str">
        <f t="shared" si="878"/>
        <v/>
      </c>
      <c r="CL325" s="1349" t="str">
        <f t="shared" si="878"/>
        <v/>
      </c>
      <c r="CM325" s="1349" t="str">
        <f t="shared" si="878"/>
        <v/>
      </c>
      <c r="CN325" s="1348" t="str">
        <f t="shared" si="878"/>
        <v/>
      </c>
      <c r="CO325" s="1348" t="str">
        <f t="shared" si="878"/>
        <v/>
      </c>
      <c r="CP325" s="1348" t="str">
        <f t="shared" si="878"/>
        <v/>
      </c>
      <c r="CQ325" s="1348" t="str">
        <f t="shared" si="878"/>
        <v/>
      </c>
      <c r="CR325" s="1348" t="str">
        <f t="shared" si="878"/>
        <v/>
      </c>
      <c r="CS325" s="1347" t="str">
        <f t="shared" si="878"/>
        <v/>
      </c>
      <c r="CT325" s="1350" t="str">
        <f t="shared" si="879"/>
        <v/>
      </c>
      <c r="CU325" s="547" t="str">
        <f t="shared" si="880"/>
        <v/>
      </c>
      <c r="CV325" s="548" t="str">
        <f t="shared" si="881"/>
        <v/>
      </c>
      <c r="CW325" s="549" t="str">
        <f t="shared" si="882"/>
        <v/>
      </c>
      <c r="CX325" s="549" t="str">
        <f t="shared" si="883"/>
        <v/>
      </c>
      <c r="CY325" s="549" t="str">
        <f t="shared" si="884"/>
        <v/>
      </c>
      <c r="CZ325" s="549" t="str">
        <f t="shared" si="885"/>
        <v/>
      </c>
      <c r="DA325" s="549" t="str">
        <f t="shared" si="886"/>
        <v/>
      </c>
      <c r="DB325" s="550" t="str">
        <f t="shared" si="887"/>
        <v/>
      </c>
      <c r="DC325" s="550" t="str">
        <f t="shared" si="888"/>
        <v/>
      </c>
      <c r="DD325" s="550" t="str">
        <f t="shared" si="889"/>
        <v/>
      </c>
      <c r="DE325" s="549" t="str">
        <f t="shared" si="890"/>
        <v/>
      </c>
      <c r="DF325" s="549" t="str">
        <f t="shared" si="891"/>
        <v/>
      </c>
      <c r="DG325" s="549" t="str">
        <f t="shared" si="892"/>
        <v/>
      </c>
      <c r="DH325" s="549" t="str">
        <f t="shared" si="893"/>
        <v/>
      </c>
      <c r="DI325" s="549" t="str">
        <f t="shared" si="894"/>
        <v/>
      </c>
      <c r="DJ325" s="548" t="str">
        <f t="shared" si="895"/>
        <v/>
      </c>
      <c r="DK325" s="547" t="str">
        <f t="shared" si="896"/>
        <v/>
      </c>
      <c r="DL325" s="654">
        <f t="shared" si="897"/>
        <v>0</v>
      </c>
      <c r="DM325" s="106">
        <f t="shared" si="898"/>
        <v>0</v>
      </c>
      <c r="DN325" s="106">
        <f t="shared" si="899"/>
        <v>0</v>
      </c>
      <c r="DO325" s="106">
        <f t="shared" si="90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909">IF(B324="","",B324*B325)</f>
        <v/>
      </c>
      <c r="C326" s="628" t="str">
        <f t="shared" si="909"/>
        <v/>
      </c>
      <c r="D326" s="628" t="str">
        <f t="shared" si="909"/>
        <v/>
      </c>
      <c r="E326" s="628" t="str">
        <f t="shared" si="909"/>
        <v/>
      </c>
      <c r="F326" s="628" t="str">
        <f t="shared" si="909"/>
        <v/>
      </c>
      <c r="G326" s="628" t="str">
        <f t="shared" si="909"/>
        <v/>
      </c>
      <c r="H326" s="628" t="str">
        <f t="shared" si="909"/>
        <v/>
      </c>
      <c r="I326" s="628" t="str">
        <f t="shared" si="909"/>
        <v/>
      </c>
      <c r="J326" s="628" t="str">
        <f t="shared" si="909"/>
        <v/>
      </c>
      <c r="K326" s="628" t="str">
        <f t="shared" si="909"/>
        <v/>
      </c>
      <c r="L326" s="628" t="str">
        <f t="shared" si="909"/>
        <v/>
      </c>
      <c r="M326" s="628" t="str">
        <f t="shared" si="909"/>
        <v/>
      </c>
      <c r="N326" s="628" t="str">
        <f t="shared" si="909"/>
        <v/>
      </c>
      <c r="O326" s="628" t="str">
        <f t="shared" si="909"/>
        <v/>
      </c>
      <c r="P326" s="628" t="str">
        <f t="shared" si="909"/>
        <v/>
      </c>
      <c r="Q326" s="628" t="str">
        <f t="shared" si="909"/>
        <v/>
      </c>
      <c r="R326" s="628" t="str">
        <f t="shared" si="909"/>
        <v/>
      </c>
      <c r="S326" s="663"/>
      <c r="T326" s="628" t="str">
        <f t="shared" ref="T326:AJ326" si="910">IF(T324="","",T324*T325)</f>
        <v/>
      </c>
      <c r="U326" s="628" t="str">
        <f t="shared" si="910"/>
        <v/>
      </c>
      <c r="V326" s="628" t="str">
        <f t="shared" si="910"/>
        <v/>
      </c>
      <c r="W326" s="628" t="str">
        <f t="shared" si="910"/>
        <v/>
      </c>
      <c r="X326" s="628" t="str">
        <f t="shared" si="910"/>
        <v/>
      </c>
      <c r="Y326" s="628" t="str">
        <f t="shared" si="910"/>
        <v/>
      </c>
      <c r="Z326" s="628" t="str">
        <f t="shared" si="910"/>
        <v/>
      </c>
      <c r="AA326" s="628" t="str">
        <f t="shared" si="910"/>
        <v/>
      </c>
      <c r="AB326" s="628" t="str">
        <f t="shared" si="910"/>
        <v/>
      </c>
      <c r="AC326" s="628" t="str">
        <f t="shared" si="910"/>
        <v/>
      </c>
      <c r="AD326" s="628" t="str">
        <f t="shared" si="910"/>
        <v/>
      </c>
      <c r="AE326" s="628" t="str">
        <f t="shared" si="910"/>
        <v/>
      </c>
      <c r="AF326" s="628" t="str">
        <f t="shared" si="910"/>
        <v/>
      </c>
      <c r="AG326" s="628" t="str">
        <f t="shared" si="910"/>
        <v/>
      </c>
      <c r="AH326" s="628" t="str">
        <f t="shared" si="910"/>
        <v/>
      </c>
      <c r="AI326" s="628" t="str">
        <f t="shared" si="910"/>
        <v/>
      </c>
      <c r="AJ326" s="628" t="str">
        <f t="shared" si="910"/>
        <v/>
      </c>
      <c r="AK326" s="663"/>
      <c r="AL326" s="628" t="str">
        <f t="shared" ref="AL326:BB326" si="911">IF(AL324="","",AL324*AL325)</f>
        <v/>
      </c>
      <c r="AM326" s="628" t="str">
        <f t="shared" si="911"/>
        <v/>
      </c>
      <c r="AN326" s="628" t="str">
        <f t="shared" si="911"/>
        <v/>
      </c>
      <c r="AO326" s="628" t="str">
        <f t="shared" si="911"/>
        <v/>
      </c>
      <c r="AP326" s="628" t="str">
        <f t="shared" si="911"/>
        <v/>
      </c>
      <c r="AQ326" s="628" t="str">
        <f t="shared" si="911"/>
        <v/>
      </c>
      <c r="AR326" s="628" t="str">
        <f t="shared" si="911"/>
        <v/>
      </c>
      <c r="AS326" s="628" t="str">
        <f t="shared" si="911"/>
        <v/>
      </c>
      <c r="AT326" s="628" t="str">
        <f t="shared" si="911"/>
        <v/>
      </c>
      <c r="AU326" s="628" t="str">
        <f t="shared" si="911"/>
        <v/>
      </c>
      <c r="AV326" s="628" t="str">
        <f t="shared" si="911"/>
        <v/>
      </c>
      <c r="AW326" s="628" t="str">
        <f t="shared" si="911"/>
        <v/>
      </c>
      <c r="AX326" s="628" t="str">
        <f t="shared" si="911"/>
        <v/>
      </c>
      <c r="AY326" s="628" t="str">
        <f t="shared" si="911"/>
        <v/>
      </c>
      <c r="AZ326" s="628" t="str">
        <f t="shared" si="911"/>
        <v/>
      </c>
      <c r="BA326" s="628" t="str">
        <f t="shared" si="911"/>
        <v/>
      </c>
      <c r="BB326" s="628" t="str">
        <f t="shared" si="911"/>
        <v/>
      </c>
      <c r="BC326" s="663"/>
      <c r="BD326" s="628" t="str">
        <f t="shared" ref="BD326:BT326" si="912">IF(BD324="","",BD324*BD325)</f>
        <v/>
      </c>
      <c r="BE326" s="628" t="str">
        <f t="shared" si="912"/>
        <v/>
      </c>
      <c r="BF326" s="628" t="str">
        <f t="shared" si="912"/>
        <v/>
      </c>
      <c r="BG326" s="628" t="str">
        <f t="shared" si="912"/>
        <v/>
      </c>
      <c r="BH326" s="628" t="str">
        <f t="shared" si="912"/>
        <v/>
      </c>
      <c r="BI326" s="628" t="str">
        <f t="shared" si="912"/>
        <v/>
      </c>
      <c r="BJ326" s="628" t="str">
        <f t="shared" si="912"/>
        <v/>
      </c>
      <c r="BK326" s="628" t="str">
        <f t="shared" si="912"/>
        <v/>
      </c>
      <c r="BL326" s="628" t="str">
        <f t="shared" si="912"/>
        <v/>
      </c>
      <c r="BM326" s="628" t="str">
        <f t="shared" si="912"/>
        <v/>
      </c>
      <c r="BN326" s="628" t="str">
        <f t="shared" si="912"/>
        <v/>
      </c>
      <c r="BO326" s="628" t="str">
        <f t="shared" si="912"/>
        <v/>
      </c>
      <c r="BP326" s="628" t="str">
        <f t="shared" si="912"/>
        <v/>
      </c>
      <c r="BQ326" s="628" t="str">
        <f t="shared" si="912"/>
        <v/>
      </c>
      <c r="BR326" s="628" t="str">
        <f t="shared" si="912"/>
        <v/>
      </c>
      <c r="BS326" s="628" t="str">
        <f t="shared" si="912"/>
        <v/>
      </c>
      <c r="BT326" s="628" t="str">
        <f t="shared" si="91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74"/>
        <v/>
      </c>
      <c r="CA326" s="596" t="str">
        <f t="shared" si="875"/>
        <v/>
      </c>
      <c r="CB326" s="596" t="str">
        <f t="shared" si="876"/>
        <v/>
      </c>
      <c r="CC326" s="690" t="str">
        <f t="shared" si="877"/>
        <v/>
      </c>
      <c r="CD326" s="1346" t="str">
        <f t="shared" si="878"/>
        <v/>
      </c>
      <c r="CE326" s="1347" t="str">
        <f t="shared" si="878"/>
        <v/>
      </c>
      <c r="CF326" s="1348" t="str">
        <f t="shared" si="878"/>
        <v/>
      </c>
      <c r="CG326" s="1348" t="str">
        <f t="shared" si="878"/>
        <v/>
      </c>
      <c r="CH326" s="1348" t="str">
        <f t="shared" si="878"/>
        <v/>
      </c>
      <c r="CI326" s="1348" t="str">
        <f t="shared" si="878"/>
        <v/>
      </c>
      <c r="CJ326" s="1348" t="str">
        <f t="shared" si="878"/>
        <v/>
      </c>
      <c r="CK326" s="1349" t="str">
        <f t="shared" si="878"/>
        <v/>
      </c>
      <c r="CL326" s="1349" t="str">
        <f t="shared" si="878"/>
        <v/>
      </c>
      <c r="CM326" s="1349" t="str">
        <f t="shared" si="878"/>
        <v/>
      </c>
      <c r="CN326" s="1348" t="str">
        <f t="shared" si="878"/>
        <v/>
      </c>
      <c r="CO326" s="1348" t="str">
        <f t="shared" si="878"/>
        <v/>
      </c>
      <c r="CP326" s="1348" t="str">
        <f t="shared" si="878"/>
        <v/>
      </c>
      <c r="CQ326" s="1348" t="str">
        <f t="shared" si="878"/>
        <v/>
      </c>
      <c r="CR326" s="1348" t="str">
        <f t="shared" si="878"/>
        <v/>
      </c>
      <c r="CS326" s="1347" t="str">
        <f t="shared" si="878"/>
        <v/>
      </c>
      <c r="CT326" s="1350" t="str">
        <f t="shared" si="879"/>
        <v/>
      </c>
      <c r="CU326" s="547" t="str">
        <f t="shared" si="880"/>
        <v/>
      </c>
      <c r="CV326" s="548" t="str">
        <f t="shared" si="881"/>
        <v/>
      </c>
      <c r="CW326" s="549" t="str">
        <f t="shared" si="882"/>
        <v/>
      </c>
      <c r="CX326" s="549" t="str">
        <f t="shared" si="883"/>
        <v/>
      </c>
      <c r="CY326" s="549" t="str">
        <f t="shared" si="884"/>
        <v/>
      </c>
      <c r="CZ326" s="549" t="str">
        <f t="shared" si="885"/>
        <v/>
      </c>
      <c r="DA326" s="549" t="str">
        <f t="shared" si="886"/>
        <v/>
      </c>
      <c r="DB326" s="550" t="str">
        <f t="shared" si="887"/>
        <v/>
      </c>
      <c r="DC326" s="550" t="str">
        <f t="shared" si="888"/>
        <v/>
      </c>
      <c r="DD326" s="550" t="str">
        <f t="shared" si="889"/>
        <v/>
      </c>
      <c r="DE326" s="549" t="str">
        <f t="shared" si="890"/>
        <v/>
      </c>
      <c r="DF326" s="549" t="str">
        <f t="shared" si="891"/>
        <v/>
      </c>
      <c r="DG326" s="549" t="str">
        <f t="shared" si="892"/>
        <v/>
      </c>
      <c r="DH326" s="549" t="str">
        <f t="shared" si="893"/>
        <v/>
      </c>
      <c r="DI326" s="549" t="str">
        <f t="shared" si="894"/>
        <v/>
      </c>
      <c r="DJ326" s="548" t="str">
        <f t="shared" si="895"/>
        <v/>
      </c>
      <c r="DK326" s="547" t="str">
        <f t="shared" si="896"/>
        <v/>
      </c>
      <c r="DL326" s="654">
        <f t="shared" si="897"/>
        <v>0</v>
      </c>
      <c r="DM326" s="106">
        <f t="shared" si="898"/>
        <v>0</v>
      </c>
      <c r="DN326" s="106">
        <f t="shared" si="899"/>
        <v>0</v>
      </c>
      <c r="DO326" s="106">
        <f t="shared" si="90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74"/>
        <v/>
      </c>
      <c r="CA327" s="596" t="str">
        <f t="shared" si="875"/>
        <v/>
      </c>
      <c r="CB327" s="596" t="str">
        <f t="shared" si="876"/>
        <v/>
      </c>
      <c r="CC327" s="690" t="str">
        <f t="shared" si="877"/>
        <v/>
      </c>
      <c r="CD327" s="1346" t="str">
        <f t="shared" si="878"/>
        <v/>
      </c>
      <c r="CE327" s="1347" t="str">
        <f t="shared" si="878"/>
        <v/>
      </c>
      <c r="CF327" s="1348" t="str">
        <f t="shared" si="878"/>
        <v/>
      </c>
      <c r="CG327" s="1348" t="str">
        <f t="shared" si="878"/>
        <v/>
      </c>
      <c r="CH327" s="1348" t="str">
        <f t="shared" si="878"/>
        <v/>
      </c>
      <c r="CI327" s="1348" t="str">
        <f t="shared" si="878"/>
        <v/>
      </c>
      <c r="CJ327" s="1348" t="str">
        <f t="shared" si="878"/>
        <v/>
      </c>
      <c r="CK327" s="1349" t="str">
        <f t="shared" si="878"/>
        <v/>
      </c>
      <c r="CL327" s="1349" t="str">
        <f t="shared" si="878"/>
        <v/>
      </c>
      <c r="CM327" s="1349" t="str">
        <f t="shared" si="878"/>
        <v/>
      </c>
      <c r="CN327" s="1348" t="str">
        <f t="shared" si="878"/>
        <v/>
      </c>
      <c r="CO327" s="1348" t="str">
        <f t="shared" si="878"/>
        <v/>
      </c>
      <c r="CP327" s="1348" t="str">
        <f t="shared" si="878"/>
        <v/>
      </c>
      <c r="CQ327" s="1348" t="str">
        <f t="shared" si="878"/>
        <v/>
      </c>
      <c r="CR327" s="1348" t="str">
        <f t="shared" si="878"/>
        <v/>
      </c>
      <c r="CS327" s="1347" t="str">
        <f t="shared" si="878"/>
        <v/>
      </c>
      <c r="CT327" s="1350" t="str">
        <f t="shared" si="879"/>
        <v/>
      </c>
      <c r="CU327" s="547" t="str">
        <f t="shared" si="880"/>
        <v/>
      </c>
      <c r="CV327" s="548" t="str">
        <f t="shared" si="881"/>
        <v/>
      </c>
      <c r="CW327" s="549" t="str">
        <f t="shared" si="882"/>
        <v/>
      </c>
      <c r="CX327" s="549" t="str">
        <f t="shared" si="883"/>
        <v/>
      </c>
      <c r="CY327" s="549" t="str">
        <f t="shared" si="884"/>
        <v/>
      </c>
      <c r="CZ327" s="549" t="str">
        <f t="shared" si="885"/>
        <v/>
      </c>
      <c r="DA327" s="549" t="str">
        <f t="shared" si="886"/>
        <v/>
      </c>
      <c r="DB327" s="550" t="str">
        <f t="shared" si="887"/>
        <v/>
      </c>
      <c r="DC327" s="550" t="str">
        <f t="shared" si="888"/>
        <v/>
      </c>
      <c r="DD327" s="550" t="str">
        <f t="shared" si="889"/>
        <v/>
      </c>
      <c r="DE327" s="549" t="str">
        <f t="shared" si="890"/>
        <v/>
      </c>
      <c r="DF327" s="549" t="str">
        <f t="shared" si="891"/>
        <v/>
      </c>
      <c r="DG327" s="549" t="str">
        <f t="shared" si="892"/>
        <v/>
      </c>
      <c r="DH327" s="549" t="str">
        <f t="shared" si="893"/>
        <v/>
      </c>
      <c r="DI327" s="549" t="str">
        <f t="shared" si="894"/>
        <v/>
      </c>
      <c r="DJ327" s="548" t="str">
        <f t="shared" si="895"/>
        <v/>
      </c>
      <c r="DK327" s="547" t="str">
        <f t="shared" si="896"/>
        <v/>
      </c>
      <c r="DL327" s="654">
        <f t="shared" si="897"/>
        <v>0</v>
      </c>
      <c r="DM327" s="106">
        <f t="shared" si="898"/>
        <v>0</v>
      </c>
      <c r="DN327" s="106">
        <f t="shared" si="899"/>
        <v>0</v>
      </c>
      <c r="DO327" s="106">
        <f t="shared" si="90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$H$1 &amp; " (%)"</f>
        <v>kcal (%)</v>
      </c>
      <c r="B328" s="631" t="str">
        <f t="shared" ref="B328:R328" si="913">IF(B322="","",(B322-B324-B327)*B323/B$46/365/$G$1)</f>
        <v/>
      </c>
      <c r="C328" s="631" t="str">
        <f t="shared" si="913"/>
        <v/>
      </c>
      <c r="D328" s="631" t="str">
        <f t="shared" si="913"/>
        <v/>
      </c>
      <c r="E328" s="631" t="str">
        <f t="shared" si="913"/>
        <v/>
      </c>
      <c r="F328" s="631" t="str">
        <f t="shared" si="913"/>
        <v/>
      </c>
      <c r="G328" s="631" t="str">
        <f t="shared" si="913"/>
        <v/>
      </c>
      <c r="H328" s="631" t="str">
        <f t="shared" si="913"/>
        <v/>
      </c>
      <c r="I328" s="631" t="str">
        <f t="shared" si="913"/>
        <v/>
      </c>
      <c r="J328" s="631" t="str">
        <f t="shared" si="913"/>
        <v/>
      </c>
      <c r="K328" s="631" t="str">
        <f t="shared" si="913"/>
        <v/>
      </c>
      <c r="L328" s="631" t="str">
        <f t="shared" si="913"/>
        <v/>
      </c>
      <c r="M328" s="631" t="str">
        <f t="shared" si="913"/>
        <v/>
      </c>
      <c r="N328" s="631" t="str">
        <f t="shared" si="913"/>
        <v/>
      </c>
      <c r="O328" s="631" t="str">
        <f t="shared" si="913"/>
        <v/>
      </c>
      <c r="P328" s="631" t="str">
        <f t="shared" si="913"/>
        <v/>
      </c>
      <c r="Q328" s="631" t="str">
        <f t="shared" si="913"/>
        <v/>
      </c>
      <c r="R328" s="631" t="str">
        <f t="shared" si="913"/>
        <v/>
      </c>
      <c r="S328" s="653"/>
      <c r="T328" s="631" t="str">
        <f t="shared" ref="T328:AJ328" si="914">IF(T322="","",(T322-T324-T327)*T323/T$46/365/$G$1)</f>
        <v/>
      </c>
      <c r="U328" s="631" t="str">
        <f t="shared" si="914"/>
        <v/>
      </c>
      <c r="V328" s="631" t="str">
        <f t="shared" si="914"/>
        <v/>
      </c>
      <c r="W328" s="631" t="str">
        <f t="shared" si="914"/>
        <v/>
      </c>
      <c r="X328" s="631" t="str">
        <f t="shared" si="914"/>
        <v/>
      </c>
      <c r="Y328" s="631" t="str">
        <f t="shared" si="914"/>
        <v/>
      </c>
      <c r="Z328" s="631" t="str">
        <f t="shared" si="914"/>
        <v/>
      </c>
      <c r="AA328" s="631" t="str">
        <f t="shared" si="914"/>
        <v/>
      </c>
      <c r="AB328" s="631" t="str">
        <f t="shared" si="914"/>
        <v/>
      </c>
      <c r="AC328" s="631" t="str">
        <f t="shared" si="914"/>
        <v/>
      </c>
      <c r="AD328" s="631" t="str">
        <f t="shared" si="914"/>
        <v/>
      </c>
      <c r="AE328" s="631" t="str">
        <f t="shared" si="914"/>
        <v/>
      </c>
      <c r="AF328" s="631" t="str">
        <f t="shared" si="914"/>
        <v/>
      </c>
      <c r="AG328" s="631" t="str">
        <f t="shared" si="914"/>
        <v/>
      </c>
      <c r="AH328" s="631" t="str">
        <f t="shared" si="914"/>
        <v/>
      </c>
      <c r="AI328" s="631" t="str">
        <f t="shared" si="914"/>
        <v/>
      </c>
      <c r="AJ328" s="631" t="str">
        <f t="shared" si="914"/>
        <v/>
      </c>
      <c r="AK328" s="653"/>
      <c r="AL328" s="631" t="str">
        <f t="shared" ref="AL328:BB328" si="915">IF(AL322="","",(AL322-AL324-AL327)*AL323/AL$46/365/$G$1)</f>
        <v/>
      </c>
      <c r="AM328" s="631" t="str">
        <f t="shared" si="915"/>
        <v/>
      </c>
      <c r="AN328" s="631" t="str">
        <f t="shared" si="915"/>
        <v/>
      </c>
      <c r="AO328" s="631" t="str">
        <f t="shared" si="915"/>
        <v/>
      </c>
      <c r="AP328" s="631" t="str">
        <f t="shared" si="915"/>
        <v/>
      </c>
      <c r="AQ328" s="631" t="str">
        <f t="shared" si="915"/>
        <v/>
      </c>
      <c r="AR328" s="631" t="str">
        <f t="shared" si="915"/>
        <v/>
      </c>
      <c r="AS328" s="631" t="str">
        <f t="shared" si="915"/>
        <v/>
      </c>
      <c r="AT328" s="631" t="str">
        <f t="shared" si="915"/>
        <v/>
      </c>
      <c r="AU328" s="631" t="str">
        <f t="shared" si="915"/>
        <v/>
      </c>
      <c r="AV328" s="631" t="str">
        <f t="shared" si="915"/>
        <v/>
      </c>
      <c r="AW328" s="631" t="str">
        <f t="shared" si="915"/>
        <v/>
      </c>
      <c r="AX328" s="631" t="str">
        <f t="shared" si="915"/>
        <v/>
      </c>
      <c r="AY328" s="631" t="str">
        <f t="shared" si="915"/>
        <v/>
      </c>
      <c r="AZ328" s="631" t="str">
        <f t="shared" si="915"/>
        <v/>
      </c>
      <c r="BA328" s="631" t="str">
        <f t="shared" si="915"/>
        <v/>
      </c>
      <c r="BB328" s="631" t="str">
        <f t="shared" si="915"/>
        <v/>
      </c>
      <c r="BC328" s="653"/>
      <c r="BD328" s="631" t="str">
        <f t="shared" ref="BD328:BT328" si="916">IF(BD322="","",(BD322-BD324-BD327)*BD323/BD$46/365/$G$1)</f>
        <v/>
      </c>
      <c r="BE328" s="631" t="str">
        <f t="shared" si="916"/>
        <v/>
      </c>
      <c r="BF328" s="631" t="str">
        <f t="shared" si="916"/>
        <v/>
      </c>
      <c r="BG328" s="631" t="str">
        <f t="shared" si="916"/>
        <v/>
      </c>
      <c r="BH328" s="631" t="str">
        <f t="shared" si="916"/>
        <v/>
      </c>
      <c r="BI328" s="631" t="str">
        <f t="shared" si="916"/>
        <v/>
      </c>
      <c r="BJ328" s="631" t="str">
        <f t="shared" si="916"/>
        <v/>
      </c>
      <c r="BK328" s="631" t="str">
        <f t="shared" si="916"/>
        <v/>
      </c>
      <c r="BL328" s="631" t="str">
        <f t="shared" si="916"/>
        <v/>
      </c>
      <c r="BM328" s="631" t="str">
        <f t="shared" si="916"/>
        <v/>
      </c>
      <c r="BN328" s="631" t="str">
        <f t="shared" si="916"/>
        <v/>
      </c>
      <c r="BO328" s="631" t="str">
        <f t="shared" si="916"/>
        <v/>
      </c>
      <c r="BP328" s="631" t="str">
        <f t="shared" si="916"/>
        <v/>
      </c>
      <c r="BQ328" s="631" t="str">
        <f t="shared" si="916"/>
        <v/>
      </c>
      <c r="BR328" s="631" t="str">
        <f t="shared" si="916"/>
        <v/>
      </c>
      <c r="BS328" s="631" t="str">
        <f t="shared" si="916"/>
        <v/>
      </c>
      <c r="BT328" s="631" t="str">
        <f t="shared" si="916"/>
        <v/>
      </c>
      <c r="BU328" s="653"/>
      <c r="BV328" s="631" t="str">
        <f>IF(BV322="","",(BV322-BV324-BV327)*BV323/BV$46/365/$G$1)</f>
        <v/>
      </c>
      <c r="BW328" s="631" t="str">
        <f>IF(BW322="","",(BW322-BW324-BW327)*BW323/BW$46/365/$G$1)</f>
        <v/>
      </c>
      <c r="BX328" s="631" t="str">
        <f>IF(BX322="","",(BX322-BX324-BX327)*BX323/BX$46/365/$G$1)</f>
        <v/>
      </c>
      <c r="BY328" s="631" t="str">
        <f>IF(BY322="","",(BY322-BY324-BY327)*BY323/BY$46/365/$G$1)</f>
        <v/>
      </c>
      <c r="BZ328" s="596" t="str">
        <f t="shared" si="874"/>
        <v/>
      </c>
      <c r="CA328" s="621" t="str">
        <f t="shared" si="875"/>
        <v/>
      </c>
      <c r="CB328" s="621" t="str">
        <f t="shared" si="876"/>
        <v/>
      </c>
      <c r="CC328" s="693" t="str">
        <f t="shared" si="877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1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17"/>
        <v/>
      </c>
      <c r="CG328" s="1353" t="str">
        <f t="shared" si="917"/>
        <v/>
      </c>
      <c r="CH328" s="1353" t="str">
        <f t="shared" si="917"/>
        <v/>
      </c>
      <c r="CI328" s="1353" t="str">
        <f t="shared" si="917"/>
        <v/>
      </c>
      <c r="CJ328" s="1353" t="str">
        <f t="shared" si="917"/>
        <v/>
      </c>
      <c r="CK328" s="1354" t="str">
        <f t="shared" si="917"/>
        <v/>
      </c>
      <c r="CL328" s="1354" t="str">
        <f t="shared" si="917"/>
        <v/>
      </c>
      <c r="CM328" s="1354" t="str">
        <f t="shared" si="917"/>
        <v/>
      </c>
      <c r="CN328" s="1353" t="str">
        <f t="shared" si="917"/>
        <v/>
      </c>
      <c r="CO328" s="1353" t="str">
        <f t="shared" si="917"/>
        <v/>
      </c>
      <c r="CP328" s="1353" t="str">
        <f t="shared" si="917"/>
        <v/>
      </c>
      <c r="CQ328" s="1353" t="str">
        <f t="shared" si="917"/>
        <v/>
      </c>
      <c r="CR328" s="1353" t="str">
        <f t="shared" si="917"/>
        <v/>
      </c>
      <c r="CS328" s="1352" t="str">
        <f t="shared" si="917"/>
        <v/>
      </c>
      <c r="CT328" s="1355" t="str">
        <f t="shared" si="917"/>
        <v/>
      </c>
      <c r="CU328" s="535" t="str">
        <f t="shared" si="880"/>
        <v/>
      </c>
      <c r="CV328" s="536" t="str">
        <f t="shared" si="881"/>
        <v/>
      </c>
      <c r="CW328" s="537" t="str">
        <f t="shared" si="882"/>
        <v/>
      </c>
      <c r="CX328" s="537" t="str">
        <f t="shared" si="883"/>
        <v/>
      </c>
      <c r="CY328" s="537" t="str">
        <f t="shared" si="884"/>
        <v/>
      </c>
      <c r="CZ328" s="537" t="str">
        <f t="shared" si="885"/>
        <v/>
      </c>
      <c r="DA328" s="537" t="str">
        <f t="shared" si="886"/>
        <v/>
      </c>
      <c r="DB328" s="538" t="str">
        <f t="shared" si="887"/>
        <v/>
      </c>
      <c r="DC328" s="538" t="str">
        <f t="shared" si="888"/>
        <v/>
      </c>
      <c r="DD328" s="538" t="str">
        <f t="shared" si="889"/>
        <v/>
      </c>
      <c r="DE328" s="537" t="str">
        <f t="shared" si="890"/>
        <v/>
      </c>
      <c r="DF328" s="537" t="str">
        <f t="shared" si="891"/>
        <v/>
      </c>
      <c r="DG328" s="537" t="str">
        <f t="shared" si="892"/>
        <v/>
      </c>
      <c r="DH328" s="537" t="str">
        <f t="shared" si="893"/>
        <v/>
      </c>
      <c r="DI328" s="537" t="str">
        <f t="shared" si="894"/>
        <v/>
      </c>
      <c r="DJ328" s="536" t="str">
        <f t="shared" si="895"/>
        <v/>
      </c>
      <c r="DK328" s="535" t="str">
        <f t="shared" si="896"/>
        <v/>
      </c>
      <c r="DL328" s="654">
        <f t="shared" si="897"/>
        <v>0</v>
      </c>
      <c r="DM328" s="106">
        <f t="shared" si="898"/>
        <v>0</v>
      </c>
      <c r="DN328" s="106">
        <f t="shared" si="899"/>
        <v>0</v>
      </c>
      <c r="DO328" s="106">
        <f t="shared" si="90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74"/>
        <v/>
      </c>
      <c r="CA329" s="596" t="str">
        <f t="shared" si="875"/>
        <v/>
      </c>
      <c r="CB329" s="596" t="str">
        <f t="shared" si="876"/>
        <v/>
      </c>
      <c r="CC329" s="690" t="str">
        <f t="shared" si="877"/>
        <v/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17"/>
        <v/>
      </c>
      <c r="CF329" s="1348" t="str">
        <f t="shared" si="917"/>
        <v/>
      </c>
      <c r="CG329" s="1348" t="str">
        <f t="shared" si="917"/>
        <v/>
      </c>
      <c r="CH329" s="1348" t="str">
        <f t="shared" si="917"/>
        <v/>
      </c>
      <c r="CI329" s="1348" t="str">
        <f t="shared" si="917"/>
        <v/>
      </c>
      <c r="CJ329" s="1348" t="str">
        <f t="shared" si="917"/>
        <v/>
      </c>
      <c r="CK329" s="1349" t="str">
        <f t="shared" si="917"/>
        <v/>
      </c>
      <c r="CL329" s="1349" t="str">
        <f t="shared" si="917"/>
        <v/>
      </c>
      <c r="CM329" s="1349" t="str">
        <f t="shared" si="917"/>
        <v/>
      </c>
      <c r="CN329" s="1348" t="str">
        <f t="shared" si="917"/>
        <v/>
      </c>
      <c r="CO329" s="1348" t="str">
        <f t="shared" si="917"/>
        <v/>
      </c>
      <c r="CP329" s="1348" t="str">
        <f t="shared" si="917"/>
        <v/>
      </c>
      <c r="CQ329" s="1348" t="str">
        <f t="shared" si="917"/>
        <v/>
      </c>
      <c r="CR329" s="1348" t="str">
        <f t="shared" si="917"/>
        <v/>
      </c>
      <c r="CS329" s="1347" t="str">
        <f t="shared" si="917"/>
        <v/>
      </c>
      <c r="CT329" s="1350" t="str">
        <f t="shared" si="917"/>
        <v/>
      </c>
      <c r="CU329" s="547" t="str">
        <f t="shared" si="880"/>
        <v/>
      </c>
      <c r="CV329" s="548" t="str">
        <f t="shared" si="881"/>
        <v/>
      </c>
      <c r="CW329" s="549" t="str">
        <f t="shared" si="882"/>
        <v/>
      </c>
      <c r="CX329" s="549" t="str">
        <f t="shared" si="883"/>
        <v/>
      </c>
      <c r="CY329" s="549" t="str">
        <f t="shared" si="884"/>
        <v/>
      </c>
      <c r="CZ329" s="549" t="str">
        <f t="shared" si="885"/>
        <v/>
      </c>
      <c r="DA329" s="549" t="str">
        <f t="shared" si="886"/>
        <v/>
      </c>
      <c r="DB329" s="550" t="str">
        <f t="shared" si="887"/>
        <v/>
      </c>
      <c r="DC329" s="550" t="str">
        <f t="shared" si="888"/>
        <v/>
      </c>
      <c r="DD329" s="550" t="str">
        <f t="shared" si="889"/>
        <v/>
      </c>
      <c r="DE329" s="549" t="str">
        <f t="shared" si="890"/>
        <v/>
      </c>
      <c r="DF329" s="549" t="str">
        <f t="shared" si="891"/>
        <v/>
      </c>
      <c r="DG329" s="549" t="str">
        <f t="shared" si="892"/>
        <v/>
      </c>
      <c r="DH329" s="549" t="str">
        <f t="shared" si="893"/>
        <v/>
      </c>
      <c r="DI329" s="549" t="str">
        <f t="shared" si="894"/>
        <v/>
      </c>
      <c r="DJ329" s="548" t="str">
        <f t="shared" si="895"/>
        <v/>
      </c>
      <c r="DK329" s="547" t="str">
        <f t="shared" si="896"/>
        <v/>
      </c>
      <c r="DL329" s="654">
        <f t="shared" si="897"/>
        <v>0</v>
      </c>
      <c r="DM329" s="106">
        <f t="shared" si="898"/>
        <v>0</v>
      </c>
      <c r="DN329" s="106">
        <f t="shared" si="899"/>
        <v>0</v>
      </c>
      <c r="DO329" s="106">
        <f t="shared" si="90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18">IF(DL331&lt;3,"",(SUM(B331:R331)-MIN(B331:R331)-MAX(B331:R331))/(DL331-2))</f>
        <v/>
      </c>
      <c r="CA331" s="596" t="str">
        <f t="shared" ref="CA331:CA339" si="919">IF(DM331&lt;3,"",(SUM(T331:AJ331)-MIN(T331:AJ331)-MAX(T331:AJ331))/(DM331-2))</f>
        <v/>
      </c>
      <c r="CB331" s="596" t="str">
        <f t="shared" ref="CB331:CB339" si="920">IF(DN331&lt;3,"",(SUM(AL331:BB331)-MIN(AL331:BB331)-MAX(AL331:BB331))/(DN331-2))</f>
        <v/>
      </c>
      <c r="CC331" s="690" t="str">
        <f t="shared" ref="CC331:CC339" si="921">IF(DO331&lt;3,"",(SUM(BD331:BT331)-MIN(BD331:BT331)-MAX(BD331:BT331))/(DO331-2))</f>
        <v/>
      </c>
      <c r="CD331" s="1346" t="str">
        <f t="shared" ref="CD331:CS337" si="92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22"/>
        <v/>
      </c>
      <c r="CF331" s="1348" t="str">
        <f t="shared" si="922"/>
        <v/>
      </c>
      <c r="CG331" s="1348" t="str">
        <f t="shared" si="922"/>
        <v/>
      </c>
      <c r="CH331" s="1348" t="str">
        <f t="shared" si="922"/>
        <v/>
      </c>
      <c r="CI331" s="1348" t="str">
        <f t="shared" si="922"/>
        <v/>
      </c>
      <c r="CJ331" s="1348" t="str">
        <f t="shared" si="922"/>
        <v/>
      </c>
      <c r="CK331" s="1349" t="str">
        <f t="shared" si="922"/>
        <v/>
      </c>
      <c r="CL331" s="1349" t="str">
        <f t="shared" si="922"/>
        <v/>
      </c>
      <c r="CM331" s="1349" t="str">
        <f t="shared" si="922"/>
        <v/>
      </c>
      <c r="CN331" s="1348" t="str">
        <f t="shared" si="922"/>
        <v/>
      </c>
      <c r="CO331" s="1348" t="str">
        <f t="shared" si="922"/>
        <v/>
      </c>
      <c r="CP331" s="1348" t="str">
        <f t="shared" si="922"/>
        <v/>
      </c>
      <c r="CQ331" s="1348" t="str">
        <f t="shared" si="922"/>
        <v/>
      </c>
      <c r="CR331" s="1348" t="str">
        <f t="shared" si="922"/>
        <v/>
      </c>
      <c r="CS331" s="1347" t="str">
        <f t="shared" si="922"/>
        <v/>
      </c>
      <c r="CT331" s="1350" t="str">
        <f t="shared" ref="CT331:CT337" si="92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2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2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2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2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2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2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3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3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3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3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3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3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3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3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3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3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4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41">COUNT(B331:R331)</f>
        <v>0</v>
      </c>
      <c r="DM331" s="106">
        <f t="shared" ref="DM331:DM339" si="942">COUNT(T331:AJ331)</f>
        <v>0</v>
      </c>
      <c r="DN331" s="106">
        <f t="shared" ref="DN331:DN339" si="943">COUNT(AL331:BB331)</f>
        <v>0</v>
      </c>
      <c r="DO331" s="106">
        <f t="shared" ref="DO331:DO339" si="944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945">IF(B329="","",B329*B331)</f>
        <v/>
      </c>
      <c r="C332" s="628" t="str">
        <f t="shared" si="945"/>
        <v/>
      </c>
      <c r="D332" s="628" t="str">
        <f t="shared" si="945"/>
        <v/>
      </c>
      <c r="E332" s="628" t="str">
        <f t="shared" si="945"/>
        <v/>
      </c>
      <c r="F332" s="628" t="str">
        <f t="shared" si="945"/>
        <v/>
      </c>
      <c r="G332" s="628" t="str">
        <f t="shared" si="945"/>
        <v/>
      </c>
      <c r="H332" s="628" t="str">
        <f t="shared" si="945"/>
        <v/>
      </c>
      <c r="I332" s="628" t="str">
        <f t="shared" si="945"/>
        <v/>
      </c>
      <c r="J332" s="628" t="str">
        <f t="shared" si="945"/>
        <v/>
      </c>
      <c r="K332" s="628" t="str">
        <f t="shared" si="945"/>
        <v/>
      </c>
      <c r="L332" s="628" t="str">
        <f t="shared" si="945"/>
        <v/>
      </c>
      <c r="M332" s="628" t="str">
        <f t="shared" si="945"/>
        <v/>
      </c>
      <c r="N332" s="628" t="str">
        <f t="shared" si="945"/>
        <v/>
      </c>
      <c r="O332" s="628" t="str">
        <f t="shared" si="945"/>
        <v/>
      </c>
      <c r="P332" s="628" t="str">
        <f t="shared" si="945"/>
        <v/>
      </c>
      <c r="Q332" s="628" t="str">
        <f t="shared" si="945"/>
        <v/>
      </c>
      <c r="R332" s="628" t="str">
        <f t="shared" si="945"/>
        <v/>
      </c>
      <c r="S332" s="663"/>
      <c r="T332" s="628" t="str">
        <f t="shared" ref="T332:AJ332" si="946">IF(T329="","",T329*T331)</f>
        <v/>
      </c>
      <c r="U332" s="628" t="str">
        <f t="shared" si="946"/>
        <v/>
      </c>
      <c r="V332" s="628" t="str">
        <f t="shared" si="946"/>
        <v/>
      </c>
      <c r="W332" s="628" t="str">
        <f t="shared" si="946"/>
        <v/>
      </c>
      <c r="X332" s="628" t="str">
        <f t="shared" si="946"/>
        <v/>
      </c>
      <c r="Y332" s="628" t="str">
        <f t="shared" si="946"/>
        <v/>
      </c>
      <c r="Z332" s="628" t="str">
        <f t="shared" si="946"/>
        <v/>
      </c>
      <c r="AA332" s="628" t="str">
        <f t="shared" si="946"/>
        <v/>
      </c>
      <c r="AB332" s="628" t="str">
        <f t="shared" si="946"/>
        <v/>
      </c>
      <c r="AC332" s="628" t="str">
        <f t="shared" si="946"/>
        <v/>
      </c>
      <c r="AD332" s="628" t="str">
        <f t="shared" si="946"/>
        <v/>
      </c>
      <c r="AE332" s="628" t="str">
        <f t="shared" si="946"/>
        <v/>
      </c>
      <c r="AF332" s="628" t="str">
        <f t="shared" si="946"/>
        <v/>
      </c>
      <c r="AG332" s="628" t="str">
        <f t="shared" si="946"/>
        <v/>
      </c>
      <c r="AH332" s="628" t="str">
        <f t="shared" si="946"/>
        <v/>
      </c>
      <c r="AI332" s="628" t="str">
        <f t="shared" si="946"/>
        <v/>
      </c>
      <c r="AJ332" s="628" t="str">
        <f t="shared" si="946"/>
        <v/>
      </c>
      <c r="AK332" s="663"/>
      <c r="AL332" s="628" t="str">
        <f t="shared" ref="AL332:BB332" si="947">IF(AL329="","",AL329*AL331)</f>
        <v/>
      </c>
      <c r="AM332" s="628" t="str">
        <f t="shared" si="947"/>
        <v/>
      </c>
      <c r="AN332" s="628" t="str">
        <f t="shared" si="947"/>
        <v/>
      </c>
      <c r="AO332" s="628" t="str">
        <f t="shared" si="947"/>
        <v/>
      </c>
      <c r="AP332" s="628" t="str">
        <f t="shared" si="947"/>
        <v/>
      </c>
      <c r="AQ332" s="628" t="str">
        <f t="shared" si="947"/>
        <v/>
      </c>
      <c r="AR332" s="628" t="str">
        <f t="shared" si="947"/>
        <v/>
      </c>
      <c r="AS332" s="628" t="str">
        <f t="shared" si="947"/>
        <v/>
      </c>
      <c r="AT332" s="628" t="str">
        <f t="shared" si="947"/>
        <v/>
      </c>
      <c r="AU332" s="628" t="str">
        <f t="shared" si="947"/>
        <v/>
      </c>
      <c r="AV332" s="628" t="str">
        <f t="shared" si="947"/>
        <v/>
      </c>
      <c r="AW332" s="628" t="str">
        <f t="shared" si="947"/>
        <v/>
      </c>
      <c r="AX332" s="628" t="str">
        <f t="shared" si="947"/>
        <v/>
      </c>
      <c r="AY332" s="628" t="str">
        <f t="shared" si="947"/>
        <v/>
      </c>
      <c r="AZ332" s="628" t="str">
        <f t="shared" si="947"/>
        <v/>
      </c>
      <c r="BA332" s="628" t="str">
        <f t="shared" si="947"/>
        <v/>
      </c>
      <c r="BB332" s="628" t="str">
        <f t="shared" si="947"/>
        <v/>
      </c>
      <c r="BC332" s="663"/>
      <c r="BD332" s="628" t="str">
        <f t="shared" ref="BD332:BT332" si="948">IF(BD329="","",BD329*BD331)</f>
        <v/>
      </c>
      <c r="BE332" s="628" t="str">
        <f t="shared" si="948"/>
        <v/>
      </c>
      <c r="BF332" s="628" t="str">
        <f t="shared" si="948"/>
        <v/>
      </c>
      <c r="BG332" s="628" t="str">
        <f t="shared" si="948"/>
        <v/>
      </c>
      <c r="BH332" s="628" t="str">
        <f t="shared" si="948"/>
        <v/>
      </c>
      <c r="BI332" s="628" t="str">
        <f t="shared" si="948"/>
        <v/>
      </c>
      <c r="BJ332" s="628" t="str">
        <f t="shared" si="948"/>
        <v/>
      </c>
      <c r="BK332" s="628" t="str">
        <f t="shared" si="948"/>
        <v/>
      </c>
      <c r="BL332" s="628" t="str">
        <f t="shared" si="948"/>
        <v/>
      </c>
      <c r="BM332" s="628" t="str">
        <f t="shared" si="948"/>
        <v/>
      </c>
      <c r="BN332" s="628" t="str">
        <f t="shared" si="948"/>
        <v/>
      </c>
      <c r="BO332" s="628" t="str">
        <f t="shared" si="948"/>
        <v/>
      </c>
      <c r="BP332" s="628" t="str">
        <f t="shared" si="948"/>
        <v/>
      </c>
      <c r="BQ332" s="628" t="str">
        <f t="shared" si="948"/>
        <v/>
      </c>
      <c r="BR332" s="628" t="str">
        <f t="shared" si="948"/>
        <v/>
      </c>
      <c r="BS332" s="628" t="str">
        <f t="shared" si="948"/>
        <v/>
      </c>
      <c r="BT332" s="628" t="str">
        <f t="shared" si="948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18"/>
        <v/>
      </c>
      <c r="CA332" s="596" t="str">
        <f t="shared" si="919"/>
        <v/>
      </c>
      <c r="CB332" s="596" t="str">
        <f t="shared" si="920"/>
        <v/>
      </c>
      <c r="CC332" s="690" t="str">
        <f t="shared" si="921"/>
        <v/>
      </c>
      <c r="CD332" s="1346" t="str">
        <f t="shared" si="922"/>
        <v/>
      </c>
      <c r="CE332" s="1347" t="str">
        <f t="shared" si="922"/>
        <v/>
      </c>
      <c r="CF332" s="1348" t="str">
        <f t="shared" si="922"/>
        <v/>
      </c>
      <c r="CG332" s="1348" t="str">
        <f t="shared" si="922"/>
        <v/>
      </c>
      <c r="CH332" s="1348" t="str">
        <f t="shared" si="922"/>
        <v/>
      </c>
      <c r="CI332" s="1348" t="str">
        <f t="shared" si="922"/>
        <v/>
      </c>
      <c r="CJ332" s="1348" t="str">
        <f t="shared" si="922"/>
        <v/>
      </c>
      <c r="CK332" s="1349" t="str">
        <f t="shared" si="922"/>
        <v/>
      </c>
      <c r="CL332" s="1349" t="str">
        <f t="shared" si="922"/>
        <v/>
      </c>
      <c r="CM332" s="1349" t="str">
        <f t="shared" si="922"/>
        <v/>
      </c>
      <c r="CN332" s="1348" t="str">
        <f t="shared" si="922"/>
        <v/>
      </c>
      <c r="CO332" s="1348" t="str">
        <f t="shared" si="922"/>
        <v/>
      </c>
      <c r="CP332" s="1348" t="str">
        <f t="shared" si="922"/>
        <v/>
      </c>
      <c r="CQ332" s="1348" t="str">
        <f t="shared" si="922"/>
        <v/>
      </c>
      <c r="CR332" s="1348" t="str">
        <f t="shared" si="922"/>
        <v/>
      </c>
      <c r="CS332" s="1347" t="str">
        <f t="shared" si="922"/>
        <v/>
      </c>
      <c r="CT332" s="1350" t="str">
        <f t="shared" si="923"/>
        <v/>
      </c>
      <c r="CU332" s="547" t="str">
        <f t="shared" si="924"/>
        <v/>
      </c>
      <c r="CV332" s="548" t="str">
        <f t="shared" si="925"/>
        <v/>
      </c>
      <c r="CW332" s="549" t="str">
        <f t="shared" si="926"/>
        <v/>
      </c>
      <c r="CX332" s="549" t="str">
        <f t="shared" si="927"/>
        <v/>
      </c>
      <c r="CY332" s="549" t="str">
        <f t="shared" si="928"/>
        <v/>
      </c>
      <c r="CZ332" s="549" t="str">
        <f t="shared" si="929"/>
        <v/>
      </c>
      <c r="DA332" s="549" t="str">
        <f t="shared" si="930"/>
        <v/>
      </c>
      <c r="DB332" s="550" t="str">
        <f t="shared" si="931"/>
        <v/>
      </c>
      <c r="DC332" s="550" t="str">
        <f t="shared" si="932"/>
        <v/>
      </c>
      <c r="DD332" s="550" t="str">
        <f t="shared" si="933"/>
        <v/>
      </c>
      <c r="DE332" s="549" t="str">
        <f t="shared" si="934"/>
        <v/>
      </c>
      <c r="DF332" s="549" t="str">
        <f t="shared" si="935"/>
        <v/>
      </c>
      <c r="DG332" s="549" t="str">
        <f t="shared" si="936"/>
        <v/>
      </c>
      <c r="DH332" s="549" t="str">
        <f t="shared" si="937"/>
        <v/>
      </c>
      <c r="DI332" s="549" t="str">
        <f t="shared" si="938"/>
        <v/>
      </c>
      <c r="DJ332" s="548" t="str">
        <f t="shared" si="939"/>
        <v/>
      </c>
      <c r="DK332" s="547" t="str">
        <f t="shared" si="940"/>
        <v/>
      </c>
      <c r="DL332" s="654">
        <f t="shared" si="941"/>
        <v>0</v>
      </c>
      <c r="DM332" s="106">
        <f t="shared" si="942"/>
        <v>0</v>
      </c>
      <c r="DN332" s="106">
        <f t="shared" si="943"/>
        <v>0</v>
      </c>
      <c r="DO332" s="106">
        <f t="shared" si="944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18"/>
        <v/>
      </c>
      <c r="CA333" s="596" t="str">
        <f t="shared" si="919"/>
        <v/>
      </c>
      <c r="CB333" s="596" t="str">
        <f t="shared" si="920"/>
        <v/>
      </c>
      <c r="CC333" s="690" t="str">
        <f t="shared" si="921"/>
        <v/>
      </c>
      <c r="CD333" s="1346" t="str">
        <f t="shared" si="922"/>
        <v/>
      </c>
      <c r="CE333" s="1347" t="str">
        <f t="shared" si="922"/>
        <v/>
      </c>
      <c r="CF333" s="1348" t="str">
        <f t="shared" si="922"/>
        <v/>
      </c>
      <c r="CG333" s="1348" t="str">
        <f t="shared" si="922"/>
        <v/>
      </c>
      <c r="CH333" s="1348" t="str">
        <f t="shared" si="922"/>
        <v/>
      </c>
      <c r="CI333" s="1348" t="str">
        <f t="shared" si="922"/>
        <v/>
      </c>
      <c r="CJ333" s="1348" t="str">
        <f t="shared" si="922"/>
        <v/>
      </c>
      <c r="CK333" s="1349" t="str">
        <f t="shared" si="922"/>
        <v/>
      </c>
      <c r="CL333" s="1349" t="str">
        <f t="shared" si="922"/>
        <v/>
      </c>
      <c r="CM333" s="1349" t="str">
        <f t="shared" si="922"/>
        <v/>
      </c>
      <c r="CN333" s="1348" t="str">
        <f t="shared" si="922"/>
        <v/>
      </c>
      <c r="CO333" s="1348" t="str">
        <f t="shared" si="922"/>
        <v/>
      </c>
      <c r="CP333" s="1348" t="str">
        <f t="shared" si="922"/>
        <v/>
      </c>
      <c r="CQ333" s="1348" t="str">
        <f t="shared" si="922"/>
        <v/>
      </c>
      <c r="CR333" s="1348" t="str">
        <f t="shared" si="922"/>
        <v/>
      </c>
      <c r="CS333" s="1347" t="str">
        <f t="shared" si="922"/>
        <v/>
      </c>
      <c r="CT333" s="1350" t="str">
        <f t="shared" si="923"/>
        <v/>
      </c>
      <c r="CU333" s="547" t="str">
        <f t="shared" si="924"/>
        <v/>
      </c>
      <c r="CV333" s="548" t="str">
        <f t="shared" si="925"/>
        <v/>
      </c>
      <c r="CW333" s="549" t="str">
        <f t="shared" si="926"/>
        <v/>
      </c>
      <c r="CX333" s="549" t="str">
        <f t="shared" si="927"/>
        <v/>
      </c>
      <c r="CY333" s="549" t="str">
        <f t="shared" si="928"/>
        <v/>
      </c>
      <c r="CZ333" s="549" t="str">
        <f t="shared" si="929"/>
        <v/>
      </c>
      <c r="DA333" s="549" t="str">
        <f t="shared" si="930"/>
        <v/>
      </c>
      <c r="DB333" s="550" t="str">
        <f t="shared" si="931"/>
        <v/>
      </c>
      <c r="DC333" s="550" t="str">
        <f t="shared" si="932"/>
        <v/>
      </c>
      <c r="DD333" s="550" t="str">
        <f t="shared" si="933"/>
        <v/>
      </c>
      <c r="DE333" s="549" t="str">
        <f t="shared" si="934"/>
        <v/>
      </c>
      <c r="DF333" s="549" t="str">
        <f t="shared" si="935"/>
        <v/>
      </c>
      <c r="DG333" s="549" t="str">
        <f t="shared" si="936"/>
        <v/>
      </c>
      <c r="DH333" s="549" t="str">
        <f t="shared" si="937"/>
        <v/>
      </c>
      <c r="DI333" s="549" t="str">
        <f t="shared" si="938"/>
        <v/>
      </c>
      <c r="DJ333" s="548" t="str">
        <f t="shared" si="939"/>
        <v/>
      </c>
      <c r="DK333" s="547" t="str">
        <f t="shared" si="940"/>
        <v/>
      </c>
      <c r="DL333" s="654">
        <f t="shared" si="941"/>
        <v>0</v>
      </c>
      <c r="DM333" s="106">
        <f t="shared" si="942"/>
        <v>0</v>
      </c>
      <c r="DN333" s="106">
        <f t="shared" si="943"/>
        <v>0</v>
      </c>
      <c r="DO333" s="106">
        <f t="shared" si="944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18"/>
        <v/>
      </c>
      <c r="CA334" s="596" t="str">
        <f t="shared" si="919"/>
        <v/>
      </c>
      <c r="CB334" s="596" t="str">
        <f t="shared" si="920"/>
        <v/>
      </c>
      <c r="CC334" s="690" t="str">
        <f t="shared" si="921"/>
        <v/>
      </c>
      <c r="CD334" s="1346" t="str">
        <f t="shared" si="922"/>
        <v/>
      </c>
      <c r="CE334" s="1347" t="str">
        <f t="shared" si="922"/>
        <v/>
      </c>
      <c r="CF334" s="1348" t="str">
        <f t="shared" si="922"/>
        <v/>
      </c>
      <c r="CG334" s="1348" t="str">
        <f t="shared" si="922"/>
        <v/>
      </c>
      <c r="CH334" s="1348" t="str">
        <f t="shared" si="922"/>
        <v/>
      </c>
      <c r="CI334" s="1348" t="str">
        <f t="shared" si="922"/>
        <v/>
      </c>
      <c r="CJ334" s="1348" t="str">
        <f t="shared" si="922"/>
        <v/>
      </c>
      <c r="CK334" s="1349" t="str">
        <f t="shared" si="922"/>
        <v/>
      </c>
      <c r="CL334" s="1349" t="str">
        <f t="shared" si="922"/>
        <v/>
      </c>
      <c r="CM334" s="1349" t="str">
        <f t="shared" si="922"/>
        <v/>
      </c>
      <c r="CN334" s="1348" t="str">
        <f t="shared" si="922"/>
        <v/>
      </c>
      <c r="CO334" s="1348" t="str">
        <f t="shared" si="922"/>
        <v/>
      </c>
      <c r="CP334" s="1348" t="str">
        <f t="shared" si="922"/>
        <v/>
      </c>
      <c r="CQ334" s="1348" t="str">
        <f t="shared" si="922"/>
        <v/>
      </c>
      <c r="CR334" s="1348" t="str">
        <f t="shared" si="922"/>
        <v/>
      </c>
      <c r="CS334" s="1347" t="str">
        <f t="shared" si="922"/>
        <v/>
      </c>
      <c r="CT334" s="1350" t="str">
        <f t="shared" si="923"/>
        <v/>
      </c>
      <c r="CU334" s="547" t="str">
        <f t="shared" si="924"/>
        <v/>
      </c>
      <c r="CV334" s="548" t="str">
        <f t="shared" si="925"/>
        <v/>
      </c>
      <c r="CW334" s="549" t="str">
        <f t="shared" si="926"/>
        <v/>
      </c>
      <c r="CX334" s="549" t="str">
        <f t="shared" si="927"/>
        <v/>
      </c>
      <c r="CY334" s="549" t="str">
        <f t="shared" si="928"/>
        <v/>
      </c>
      <c r="CZ334" s="549" t="str">
        <f t="shared" si="929"/>
        <v/>
      </c>
      <c r="DA334" s="549" t="str">
        <f t="shared" si="930"/>
        <v/>
      </c>
      <c r="DB334" s="550" t="str">
        <f t="shared" si="931"/>
        <v/>
      </c>
      <c r="DC334" s="550" t="str">
        <f t="shared" si="932"/>
        <v/>
      </c>
      <c r="DD334" s="550" t="str">
        <f t="shared" si="933"/>
        <v/>
      </c>
      <c r="DE334" s="549" t="str">
        <f t="shared" si="934"/>
        <v/>
      </c>
      <c r="DF334" s="549" t="str">
        <f t="shared" si="935"/>
        <v/>
      </c>
      <c r="DG334" s="549" t="str">
        <f t="shared" si="936"/>
        <v/>
      </c>
      <c r="DH334" s="549" t="str">
        <f t="shared" si="937"/>
        <v/>
      </c>
      <c r="DI334" s="549" t="str">
        <f t="shared" si="938"/>
        <v/>
      </c>
      <c r="DJ334" s="548" t="str">
        <f t="shared" si="939"/>
        <v/>
      </c>
      <c r="DK334" s="547" t="str">
        <f t="shared" si="940"/>
        <v/>
      </c>
      <c r="DL334" s="654">
        <f t="shared" si="941"/>
        <v>0</v>
      </c>
      <c r="DM334" s="106">
        <f t="shared" si="942"/>
        <v>0</v>
      </c>
      <c r="DN334" s="106">
        <f t="shared" si="943"/>
        <v>0</v>
      </c>
      <c r="DO334" s="106">
        <f t="shared" si="944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18"/>
        <v/>
      </c>
      <c r="CA335" s="596" t="str">
        <f t="shared" si="919"/>
        <v/>
      </c>
      <c r="CB335" s="596" t="str">
        <f t="shared" si="920"/>
        <v/>
      </c>
      <c r="CC335" s="690" t="str">
        <f t="shared" si="921"/>
        <v/>
      </c>
      <c r="CD335" s="1346" t="str">
        <f t="shared" si="922"/>
        <v/>
      </c>
      <c r="CE335" s="1347" t="str">
        <f t="shared" si="922"/>
        <v/>
      </c>
      <c r="CF335" s="1348" t="str">
        <f t="shared" si="922"/>
        <v/>
      </c>
      <c r="CG335" s="1348" t="str">
        <f t="shared" si="922"/>
        <v/>
      </c>
      <c r="CH335" s="1348" t="str">
        <f t="shared" si="922"/>
        <v/>
      </c>
      <c r="CI335" s="1348" t="str">
        <f t="shared" si="922"/>
        <v/>
      </c>
      <c r="CJ335" s="1348" t="str">
        <f t="shared" si="922"/>
        <v/>
      </c>
      <c r="CK335" s="1349" t="str">
        <f t="shared" si="922"/>
        <v/>
      </c>
      <c r="CL335" s="1349" t="str">
        <f t="shared" si="922"/>
        <v/>
      </c>
      <c r="CM335" s="1349" t="str">
        <f t="shared" si="922"/>
        <v/>
      </c>
      <c r="CN335" s="1348" t="str">
        <f t="shared" si="922"/>
        <v/>
      </c>
      <c r="CO335" s="1348" t="str">
        <f t="shared" si="922"/>
        <v/>
      </c>
      <c r="CP335" s="1348" t="str">
        <f t="shared" si="922"/>
        <v/>
      </c>
      <c r="CQ335" s="1348" t="str">
        <f t="shared" si="922"/>
        <v/>
      </c>
      <c r="CR335" s="1348" t="str">
        <f t="shared" si="922"/>
        <v/>
      </c>
      <c r="CS335" s="1347" t="str">
        <f t="shared" si="922"/>
        <v/>
      </c>
      <c r="CT335" s="1350" t="str">
        <f t="shared" si="923"/>
        <v/>
      </c>
      <c r="CU335" s="547" t="str">
        <f t="shared" si="924"/>
        <v/>
      </c>
      <c r="CV335" s="548" t="str">
        <f t="shared" si="925"/>
        <v/>
      </c>
      <c r="CW335" s="549" t="str">
        <f t="shared" si="926"/>
        <v/>
      </c>
      <c r="CX335" s="549" t="str">
        <f t="shared" si="927"/>
        <v/>
      </c>
      <c r="CY335" s="549" t="str">
        <f t="shared" si="928"/>
        <v/>
      </c>
      <c r="CZ335" s="549" t="str">
        <f t="shared" si="929"/>
        <v/>
      </c>
      <c r="DA335" s="549" t="str">
        <f t="shared" si="930"/>
        <v/>
      </c>
      <c r="DB335" s="550" t="str">
        <f t="shared" si="931"/>
        <v/>
      </c>
      <c r="DC335" s="550" t="str">
        <f t="shared" si="932"/>
        <v/>
      </c>
      <c r="DD335" s="550" t="str">
        <f t="shared" si="933"/>
        <v/>
      </c>
      <c r="DE335" s="549" t="str">
        <f t="shared" si="934"/>
        <v/>
      </c>
      <c r="DF335" s="549" t="str">
        <f t="shared" si="935"/>
        <v/>
      </c>
      <c r="DG335" s="549" t="str">
        <f t="shared" si="936"/>
        <v/>
      </c>
      <c r="DH335" s="549" t="str">
        <f t="shared" si="937"/>
        <v/>
      </c>
      <c r="DI335" s="549" t="str">
        <f t="shared" si="938"/>
        <v/>
      </c>
      <c r="DJ335" s="548" t="str">
        <f t="shared" si="939"/>
        <v/>
      </c>
      <c r="DK335" s="547" t="str">
        <f t="shared" si="940"/>
        <v/>
      </c>
      <c r="DL335" s="654">
        <f t="shared" si="941"/>
        <v>0</v>
      </c>
      <c r="DM335" s="106">
        <f t="shared" si="942"/>
        <v>0</v>
      </c>
      <c r="DN335" s="106">
        <f t="shared" si="943"/>
        <v>0</v>
      </c>
      <c r="DO335" s="106">
        <f t="shared" si="944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949">IF(B334="","",B334*B335)</f>
        <v/>
      </c>
      <c r="C336" s="628" t="str">
        <f t="shared" si="949"/>
        <v/>
      </c>
      <c r="D336" s="628" t="str">
        <f t="shared" si="949"/>
        <v/>
      </c>
      <c r="E336" s="628" t="str">
        <f t="shared" si="949"/>
        <v/>
      </c>
      <c r="F336" s="628" t="str">
        <f t="shared" si="949"/>
        <v/>
      </c>
      <c r="G336" s="628" t="str">
        <f t="shared" si="949"/>
        <v/>
      </c>
      <c r="H336" s="628" t="str">
        <f t="shared" si="949"/>
        <v/>
      </c>
      <c r="I336" s="628" t="str">
        <f t="shared" si="949"/>
        <v/>
      </c>
      <c r="J336" s="628" t="str">
        <f t="shared" si="949"/>
        <v/>
      </c>
      <c r="K336" s="628" t="str">
        <f t="shared" si="949"/>
        <v/>
      </c>
      <c r="L336" s="628" t="str">
        <f t="shared" si="949"/>
        <v/>
      </c>
      <c r="M336" s="628" t="str">
        <f t="shared" si="949"/>
        <v/>
      </c>
      <c r="N336" s="628" t="str">
        <f t="shared" si="949"/>
        <v/>
      </c>
      <c r="O336" s="628" t="str">
        <f t="shared" si="949"/>
        <v/>
      </c>
      <c r="P336" s="628" t="str">
        <f t="shared" si="949"/>
        <v/>
      </c>
      <c r="Q336" s="628" t="str">
        <f t="shared" si="949"/>
        <v/>
      </c>
      <c r="R336" s="628" t="str">
        <f t="shared" si="949"/>
        <v/>
      </c>
      <c r="S336" s="663"/>
      <c r="T336" s="628" t="str">
        <f t="shared" ref="T336:AJ336" si="950">IF(T334="","",T334*T335)</f>
        <v/>
      </c>
      <c r="U336" s="628" t="str">
        <f t="shared" si="950"/>
        <v/>
      </c>
      <c r="V336" s="628" t="str">
        <f t="shared" si="950"/>
        <v/>
      </c>
      <c r="W336" s="628" t="str">
        <f t="shared" si="950"/>
        <v/>
      </c>
      <c r="X336" s="628" t="str">
        <f t="shared" si="950"/>
        <v/>
      </c>
      <c r="Y336" s="628" t="str">
        <f t="shared" si="950"/>
        <v/>
      </c>
      <c r="Z336" s="628" t="str">
        <f t="shared" si="950"/>
        <v/>
      </c>
      <c r="AA336" s="628" t="str">
        <f t="shared" si="950"/>
        <v/>
      </c>
      <c r="AB336" s="628" t="str">
        <f t="shared" si="950"/>
        <v/>
      </c>
      <c r="AC336" s="628" t="str">
        <f t="shared" si="950"/>
        <v/>
      </c>
      <c r="AD336" s="628" t="str">
        <f t="shared" si="950"/>
        <v/>
      </c>
      <c r="AE336" s="628" t="str">
        <f t="shared" si="950"/>
        <v/>
      </c>
      <c r="AF336" s="628" t="str">
        <f t="shared" si="950"/>
        <v/>
      </c>
      <c r="AG336" s="628" t="str">
        <f t="shared" si="950"/>
        <v/>
      </c>
      <c r="AH336" s="628" t="str">
        <f t="shared" si="950"/>
        <v/>
      </c>
      <c r="AI336" s="628" t="str">
        <f t="shared" si="950"/>
        <v/>
      </c>
      <c r="AJ336" s="628" t="str">
        <f t="shared" si="950"/>
        <v/>
      </c>
      <c r="AK336" s="663"/>
      <c r="AL336" s="628" t="str">
        <f t="shared" ref="AL336:BB336" si="951">IF(AL334="","",AL334*AL335)</f>
        <v/>
      </c>
      <c r="AM336" s="628" t="str">
        <f t="shared" si="951"/>
        <v/>
      </c>
      <c r="AN336" s="628" t="str">
        <f t="shared" si="951"/>
        <v/>
      </c>
      <c r="AO336" s="628" t="str">
        <f t="shared" si="951"/>
        <v/>
      </c>
      <c r="AP336" s="628" t="str">
        <f t="shared" si="951"/>
        <v/>
      </c>
      <c r="AQ336" s="628" t="str">
        <f t="shared" si="951"/>
        <v/>
      </c>
      <c r="AR336" s="628" t="str">
        <f t="shared" si="951"/>
        <v/>
      </c>
      <c r="AS336" s="628" t="str">
        <f t="shared" si="951"/>
        <v/>
      </c>
      <c r="AT336" s="628" t="str">
        <f t="shared" si="951"/>
        <v/>
      </c>
      <c r="AU336" s="628" t="str">
        <f t="shared" si="951"/>
        <v/>
      </c>
      <c r="AV336" s="628" t="str">
        <f t="shared" si="951"/>
        <v/>
      </c>
      <c r="AW336" s="628" t="str">
        <f t="shared" si="951"/>
        <v/>
      </c>
      <c r="AX336" s="628" t="str">
        <f t="shared" si="951"/>
        <v/>
      </c>
      <c r="AY336" s="628" t="str">
        <f t="shared" si="951"/>
        <v/>
      </c>
      <c r="AZ336" s="628" t="str">
        <f t="shared" si="951"/>
        <v/>
      </c>
      <c r="BA336" s="628" t="str">
        <f t="shared" si="951"/>
        <v/>
      </c>
      <c r="BB336" s="628" t="str">
        <f t="shared" si="951"/>
        <v/>
      </c>
      <c r="BC336" s="663"/>
      <c r="BD336" s="628" t="str">
        <f t="shared" ref="BD336:BT336" si="952">IF(BD334="","",BD334*BD335)</f>
        <v/>
      </c>
      <c r="BE336" s="628" t="str">
        <f t="shared" si="952"/>
        <v/>
      </c>
      <c r="BF336" s="628" t="str">
        <f t="shared" si="952"/>
        <v/>
      </c>
      <c r="BG336" s="628" t="str">
        <f t="shared" si="952"/>
        <v/>
      </c>
      <c r="BH336" s="628" t="str">
        <f t="shared" si="952"/>
        <v/>
      </c>
      <c r="BI336" s="628" t="str">
        <f t="shared" si="952"/>
        <v/>
      </c>
      <c r="BJ336" s="628" t="str">
        <f t="shared" si="952"/>
        <v/>
      </c>
      <c r="BK336" s="628" t="str">
        <f t="shared" si="952"/>
        <v/>
      </c>
      <c r="BL336" s="628" t="str">
        <f t="shared" si="952"/>
        <v/>
      </c>
      <c r="BM336" s="628" t="str">
        <f t="shared" si="952"/>
        <v/>
      </c>
      <c r="BN336" s="628" t="str">
        <f t="shared" si="952"/>
        <v/>
      </c>
      <c r="BO336" s="628" t="str">
        <f t="shared" si="952"/>
        <v/>
      </c>
      <c r="BP336" s="628" t="str">
        <f t="shared" si="952"/>
        <v/>
      </c>
      <c r="BQ336" s="628" t="str">
        <f t="shared" si="952"/>
        <v/>
      </c>
      <c r="BR336" s="628" t="str">
        <f t="shared" si="952"/>
        <v/>
      </c>
      <c r="BS336" s="628" t="str">
        <f t="shared" si="952"/>
        <v/>
      </c>
      <c r="BT336" s="628" t="str">
        <f t="shared" si="952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18"/>
        <v/>
      </c>
      <c r="CA336" s="596" t="str">
        <f t="shared" si="919"/>
        <v/>
      </c>
      <c r="CB336" s="596" t="str">
        <f t="shared" si="920"/>
        <v/>
      </c>
      <c r="CC336" s="690" t="str">
        <f t="shared" si="921"/>
        <v/>
      </c>
      <c r="CD336" s="1346" t="str">
        <f t="shared" si="922"/>
        <v/>
      </c>
      <c r="CE336" s="1347" t="str">
        <f t="shared" si="922"/>
        <v/>
      </c>
      <c r="CF336" s="1348" t="str">
        <f t="shared" si="922"/>
        <v/>
      </c>
      <c r="CG336" s="1348" t="str">
        <f t="shared" si="922"/>
        <v/>
      </c>
      <c r="CH336" s="1348" t="str">
        <f t="shared" si="922"/>
        <v/>
      </c>
      <c r="CI336" s="1348" t="str">
        <f t="shared" si="922"/>
        <v/>
      </c>
      <c r="CJ336" s="1348" t="str">
        <f t="shared" si="922"/>
        <v/>
      </c>
      <c r="CK336" s="1349" t="str">
        <f t="shared" si="922"/>
        <v/>
      </c>
      <c r="CL336" s="1349" t="str">
        <f t="shared" si="922"/>
        <v/>
      </c>
      <c r="CM336" s="1349" t="str">
        <f t="shared" si="922"/>
        <v/>
      </c>
      <c r="CN336" s="1348" t="str">
        <f t="shared" si="922"/>
        <v/>
      </c>
      <c r="CO336" s="1348" t="str">
        <f t="shared" si="922"/>
        <v/>
      </c>
      <c r="CP336" s="1348" t="str">
        <f t="shared" si="922"/>
        <v/>
      </c>
      <c r="CQ336" s="1348" t="str">
        <f t="shared" si="922"/>
        <v/>
      </c>
      <c r="CR336" s="1348" t="str">
        <f t="shared" si="922"/>
        <v/>
      </c>
      <c r="CS336" s="1347" t="str">
        <f t="shared" si="922"/>
        <v/>
      </c>
      <c r="CT336" s="1350" t="str">
        <f t="shared" si="923"/>
        <v/>
      </c>
      <c r="CU336" s="547" t="str">
        <f t="shared" si="924"/>
        <v/>
      </c>
      <c r="CV336" s="548" t="str">
        <f t="shared" si="925"/>
        <v/>
      </c>
      <c r="CW336" s="549" t="str">
        <f t="shared" si="926"/>
        <v/>
      </c>
      <c r="CX336" s="549" t="str">
        <f t="shared" si="927"/>
        <v/>
      </c>
      <c r="CY336" s="549" t="str">
        <f t="shared" si="928"/>
        <v/>
      </c>
      <c r="CZ336" s="549" t="str">
        <f t="shared" si="929"/>
        <v/>
      </c>
      <c r="DA336" s="549" t="str">
        <f t="shared" si="930"/>
        <v/>
      </c>
      <c r="DB336" s="550" t="str">
        <f t="shared" si="931"/>
        <v/>
      </c>
      <c r="DC336" s="550" t="str">
        <f t="shared" si="932"/>
        <v/>
      </c>
      <c r="DD336" s="550" t="str">
        <f t="shared" si="933"/>
        <v/>
      </c>
      <c r="DE336" s="549" t="str">
        <f t="shared" si="934"/>
        <v/>
      </c>
      <c r="DF336" s="549" t="str">
        <f t="shared" si="935"/>
        <v/>
      </c>
      <c r="DG336" s="549" t="str">
        <f t="shared" si="936"/>
        <v/>
      </c>
      <c r="DH336" s="549" t="str">
        <f t="shared" si="937"/>
        <v/>
      </c>
      <c r="DI336" s="549" t="str">
        <f t="shared" si="938"/>
        <v/>
      </c>
      <c r="DJ336" s="548" t="str">
        <f t="shared" si="939"/>
        <v/>
      </c>
      <c r="DK336" s="547" t="str">
        <f t="shared" si="940"/>
        <v/>
      </c>
      <c r="DL336" s="654">
        <f t="shared" si="941"/>
        <v>0</v>
      </c>
      <c r="DM336" s="106">
        <f t="shared" si="942"/>
        <v>0</v>
      </c>
      <c r="DN336" s="106">
        <f t="shared" si="943"/>
        <v>0</v>
      </c>
      <c r="DO336" s="106">
        <f t="shared" si="944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18"/>
        <v/>
      </c>
      <c r="CA337" s="596" t="str">
        <f t="shared" si="919"/>
        <v/>
      </c>
      <c r="CB337" s="596" t="str">
        <f t="shared" si="920"/>
        <v/>
      </c>
      <c r="CC337" s="690" t="str">
        <f t="shared" si="921"/>
        <v/>
      </c>
      <c r="CD337" s="1346" t="str">
        <f t="shared" si="922"/>
        <v/>
      </c>
      <c r="CE337" s="1347" t="str">
        <f t="shared" si="922"/>
        <v/>
      </c>
      <c r="CF337" s="1348" t="str">
        <f t="shared" si="922"/>
        <v/>
      </c>
      <c r="CG337" s="1348" t="str">
        <f t="shared" si="922"/>
        <v/>
      </c>
      <c r="CH337" s="1348" t="str">
        <f t="shared" si="922"/>
        <v/>
      </c>
      <c r="CI337" s="1348" t="str">
        <f t="shared" si="922"/>
        <v/>
      </c>
      <c r="CJ337" s="1348" t="str">
        <f t="shared" si="922"/>
        <v/>
      </c>
      <c r="CK337" s="1349" t="str">
        <f t="shared" si="922"/>
        <v/>
      </c>
      <c r="CL337" s="1349" t="str">
        <f t="shared" si="922"/>
        <v/>
      </c>
      <c r="CM337" s="1349" t="str">
        <f t="shared" si="922"/>
        <v/>
      </c>
      <c r="CN337" s="1348" t="str">
        <f t="shared" si="922"/>
        <v/>
      </c>
      <c r="CO337" s="1348" t="str">
        <f t="shared" si="922"/>
        <v/>
      </c>
      <c r="CP337" s="1348" t="str">
        <f t="shared" si="922"/>
        <v/>
      </c>
      <c r="CQ337" s="1348" t="str">
        <f t="shared" si="922"/>
        <v/>
      </c>
      <c r="CR337" s="1348" t="str">
        <f t="shared" si="922"/>
        <v/>
      </c>
      <c r="CS337" s="1347" t="str">
        <f t="shared" si="922"/>
        <v/>
      </c>
      <c r="CT337" s="1350" t="str">
        <f t="shared" si="923"/>
        <v/>
      </c>
      <c r="CU337" s="547" t="str">
        <f t="shared" si="924"/>
        <v/>
      </c>
      <c r="CV337" s="548" t="str">
        <f t="shared" si="925"/>
        <v/>
      </c>
      <c r="CW337" s="549" t="str">
        <f t="shared" si="926"/>
        <v/>
      </c>
      <c r="CX337" s="549" t="str">
        <f t="shared" si="927"/>
        <v/>
      </c>
      <c r="CY337" s="549" t="str">
        <f t="shared" si="928"/>
        <v/>
      </c>
      <c r="CZ337" s="549" t="str">
        <f t="shared" si="929"/>
        <v/>
      </c>
      <c r="DA337" s="549" t="str">
        <f t="shared" si="930"/>
        <v/>
      </c>
      <c r="DB337" s="550" t="str">
        <f t="shared" si="931"/>
        <v/>
      </c>
      <c r="DC337" s="550" t="str">
        <f t="shared" si="932"/>
        <v/>
      </c>
      <c r="DD337" s="550" t="str">
        <f t="shared" si="933"/>
        <v/>
      </c>
      <c r="DE337" s="549" t="str">
        <f t="shared" si="934"/>
        <v/>
      </c>
      <c r="DF337" s="549" t="str">
        <f t="shared" si="935"/>
        <v/>
      </c>
      <c r="DG337" s="549" t="str">
        <f t="shared" si="936"/>
        <v/>
      </c>
      <c r="DH337" s="549" t="str">
        <f t="shared" si="937"/>
        <v/>
      </c>
      <c r="DI337" s="549" t="str">
        <f t="shared" si="938"/>
        <v/>
      </c>
      <c r="DJ337" s="548" t="str">
        <f t="shared" si="939"/>
        <v/>
      </c>
      <c r="DK337" s="547" t="str">
        <f t="shared" si="940"/>
        <v/>
      </c>
      <c r="DL337" s="654">
        <f t="shared" si="941"/>
        <v>0</v>
      </c>
      <c r="DM337" s="106">
        <f t="shared" si="942"/>
        <v>0</v>
      </c>
      <c r="DN337" s="106">
        <f t="shared" si="943"/>
        <v>0</v>
      </c>
      <c r="DO337" s="106">
        <f t="shared" si="944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$H$1 &amp; " (%)"</f>
        <v>kcal (%)</v>
      </c>
      <c r="B338" s="631" t="str">
        <f t="shared" ref="B338:R338" si="953">IF(B332="","",(B332-B334-B337)*B333/B$46/365/$G$1)</f>
        <v/>
      </c>
      <c r="C338" s="631" t="str">
        <f t="shared" si="953"/>
        <v/>
      </c>
      <c r="D338" s="631" t="str">
        <f t="shared" si="953"/>
        <v/>
      </c>
      <c r="E338" s="631" t="str">
        <f t="shared" si="953"/>
        <v/>
      </c>
      <c r="F338" s="631" t="str">
        <f t="shared" si="953"/>
        <v/>
      </c>
      <c r="G338" s="631" t="str">
        <f t="shared" si="953"/>
        <v/>
      </c>
      <c r="H338" s="631" t="str">
        <f t="shared" si="953"/>
        <v/>
      </c>
      <c r="I338" s="631" t="str">
        <f t="shared" si="953"/>
        <v/>
      </c>
      <c r="J338" s="631" t="str">
        <f t="shared" si="953"/>
        <v/>
      </c>
      <c r="K338" s="631" t="str">
        <f t="shared" si="953"/>
        <v/>
      </c>
      <c r="L338" s="631" t="str">
        <f t="shared" si="953"/>
        <v/>
      </c>
      <c r="M338" s="631" t="str">
        <f t="shared" si="953"/>
        <v/>
      </c>
      <c r="N338" s="631" t="str">
        <f t="shared" si="953"/>
        <v/>
      </c>
      <c r="O338" s="631" t="str">
        <f t="shared" si="953"/>
        <v/>
      </c>
      <c r="P338" s="631" t="str">
        <f t="shared" si="953"/>
        <v/>
      </c>
      <c r="Q338" s="631" t="str">
        <f t="shared" si="953"/>
        <v/>
      </c>
      <c r="R338" s="631" t="str">
        <f t="shared" si="953"/>
        <v/>
      </c>
      <c r="S338" s="653"/>
      <c r="T338" s="631" t="str">
        <f t="shared" ref="T338:AJ338" si="954">IF(T332="","",(T332-T334-T337)*T333/T$46/365/$G$1)</f>
        <v/>
      </c>
      <c r="U338" s="631" t="str">
        <f t="shared" si="954"/>
        <v/>
      </c>
      <c r="V338" s="631" t="str">
        <f t="shared" si="954"/>
        <v/>
      </c>
      <c r="W338" s="631" t="str">
        <f t="shared" si="954"/>
        <v/>
      </c>
      <c r="X338" s="631" t="str">
        <f t="shared" si="954"/>
        <v/>
      </c>
      <c r="Y338" s="631" t="str">
        <f t="shared" si="954"/>
        <v/>
      </c>
      <c r="Z338" s="631" t="str">
        <f t="shared" si="954"/>
        <v/>
      </c>
      <c r="AA338" s="631" t="str">
        <f t="shared" si="954"/>
        <v/>
      </c>
      <c r="AB338" s="631" t="str">
        <f t="shared" si="954"/>
        <v/>
      </c>
      <c r="AC338" s="631" t="str">
        <f t="shared" si="954"/>
        <v/>
      </c>
      <c r="AD338" s="631" t="str">
        <f t="shared" si="954"/>
        <v/>
      </c>
      <c r="AE338" s="631" t="str">
        <f t="shared" si="954"/>
        <v/>
      </c>
      <c r="AF338" s="631" t="str">
        <f t="shared" si="954"/>
        <v/>
      </c>
      <c r="AG338" s="631" t="str">
        <f t="shared" si="954"/>
        <v/>
      </c>
      <c r="AH338" s="631" t="str">
        <f t="shared" si="954"/>
        <v/>
      </c>
      <c r="AI338" s="631" t="str">
        <f t="shared" si="954"/>
        <v/>
      </c>
      <c r="AJ338" s="631" t="str">
        <f t="shared" si="954"/>
        <v/>
      </c>
      <c r="AK338" s="653"/>
      <c r="AL338" s="631" t="str">
        <f t="shared" ref="AL338:BB338" si="955">IF(AL332="","",(AL332-AL334-AL337)*AL333/AL$46/365/$G$1)</f>
        <v/>
      </c>
      <c r="AM338" s="631" t="str">
        <f t="shared" si="955"/>
        <v/>
      </c>
      <c r="AN338" s="631" t="str">
        <f t="shared" si="955"/>
        <v/>
      </c>
      <c r="AO338" s="631" t="str">
        <f t="shared" si="955"/>
        <v/>
      </c>
      <c r="AP338" s="631" t="str">
        <f t="shared" si="955"/>
        <v/>
      </c>
      <c r="AQ338" s="631" t="str">
        <f t="shared" si="955"/>
        <v/>
      </c>
      <c r="AR338" s="631" t="str">
        <f t="shared" si="955"/>
        <v/>
      </c>
      <c r="AS338" s="631" t="str">
        <f t="shared" si="955"/>
        <v/>
      </c>
      <c r="AT338" s="631" t="str">
        <f t="shared" si="955"/>
        <v/>
      </c>
      <c r="AU338" s="631" t="str">
        <f t="shared" si="955"/>
        <v/>
      </c>
      <c r="AV338" s="631" t="str">
        <f t="shared" si="955"/>
        <v/>
      </c>
      <c r="AW338" s="631" t="str">
        <f t="shared" si="955"/>
        <v/>
      </c>
      <c r="AX338" s="631" t="str">
        <f t="shared" si="955"/>
        <v/>
      </c>
      <c r="AY338" s="631" t="str">
        <f t="shared" si="955"/>
        <v/>
      </c>
      <c r="AZ338" s="631" t="str">
        <f t="shared" si="955"/>
        <v/>
      </c>
      <c r="BA338" s="631" t="str">
        <f t="shared" si="955"/>
        <v/>
      </c>
      <c r="BB338" s="631" t="str">
        <f t="shared" si="955"/>
        <v/>
      </c>
      <c r="BC338" s="653"/>
      <c r="BD338" s="631" t="str">
        <f t="shared" ref="BD338:BT338" si="956">IF(BD332="","",(BD332-BD334-BD337)*BD333/BD$46/365/$G$1)</f>
        <v/>
      </c>
      <c r="BE338" s="631" t="str">
        <f t="shared" si="956"/>
        <v/>
      </c>
      <c r="BF338" s="631" t="str">
        <f t="shared" si="956"/>
        <v/>
      </c>
      <c r="BG338" s="631" t="str">
        <f t="shared" si="956"/>
        <v/>
      </c>
      <c r="BH338" s="631" t="str">
        <f t="shared" si="956"/>
        <v/>
      </c>
      <c r="BI338" s="631" t="str">
        <f t="shared" si="956"/>
        <v/>
      </c>
      <c r="BJ338" s="631" t="str">
        <f t="shared" si="956"/>
        <v/>
      </c>
      <c r="BK338" s="631" t="str">
        <f t="shared" si="956"/>
        <v/>
      </c>
      <c r="BL338" s="631" t="str">
        <f t="shared" si="956"/>
        <v/>
      </c>
      <c r="BM338" s="631" t="str">
        <f t="shared" si="956"/>
        <v/>
      </c>
      <c r="BN338" s="631" t="str">
        <f t="shared" si="956"/>
        <v/>
      </c>
      <c r="BO338" s="631" t="str">
        <f t="shared" si="956"/>
        <v/>
      </c>
      <c r="BP338" s="631" t="str">
        <f t="shared" si="956"/>
        <v/>
      </c>
      <c r="BQ338" s="631" t="str">
        <f t="shared" si="956"/>
        <v/>
      </c>
      <c r="BR338" s="631" t="str">
        <f t="shared" si="956"/>
        <v/>
      </c>
      <c r="BS338" s="631" t="str">
        <f t="shared" si="956"/>
        <v/>
      </c>
      <c r="BT338" s="631" t="str">
        <f t="shared" si="956"/>
        <v/>
      </c>
      <c r="BU338" s="653"/>
      <c r="BV338" s="631" t="str">
        <f>IF(BV332="","",(BV332-BV334-BV337)*BV333/BV$46/365/$G$1)</f>
        <v/>
      </c>
      <c r="BW338" s="631" t="str">
        <f>IF(BW332="","",(BW332-BW334-BW337)*BW333/BW$46/365/$G$1)</f>
        <v/>
      </c>
      <c r="BX338" s="631" t="str">
        <f>IF(BX332="","",(BX332-BX334-BX337)*BX333/BX$46/365/$G$1)</f>
        <v/>
      </c>
      <c r="BY338" s="631" t="str">
        <f>IF(BY332="","",(BY332-BY334-BY337)*BY333/BY$46/365/$G$1)</f>
        <v/>
      </c>
      <c r="BZ338" s="596" t="str">
        <f t="shared" si="918"/>
        <v/>
      </c>
      <c r="CA338" s="621" t="str">
        <f t="shared" si="919"/>
        <v/>
      </c>
      <c r="CB338" s="621" t="str">
        <f t="shared" si="920"/>
        <v/>
      </c>
      <c r="CC338" s="693" t="str">
        <f t="shared" si="921"/>
        <v/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5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57"/>
        <v/>
      </c>
      <c r="CG338" s="1353" t="str">
        <f t="shared" si="957"/>
        <v/>
      </c>
      <c r="CH338" s="1353" t="str">
        <f t="shared" si="957"/>
        <v/>
      </c>
      <c r="CI338" s="1353" t="str">
        <f t="shared" si="957"/>
        <v/>
      </c>
      <c r="CJ338" s="1353" t="str">
        <f t="shared" si="957"/>
        <v/>
      </c>
      <c r="CK338" s="1354" t="str">
        <f t="shared" si="957"/>
        <v/>
      </c>
      <c r="CL338" s="1354" t="str">
        <f t="shared" si="957"/>
        <v/>
      </c>
      <c r="CM338" s="1354" t="str">
        <f t="shared" si="957"/>
        <v/>
      </c>
      <c r="CN338" s="1353" t="str">
        <f t="shared" si="957"/>
        <v/>
      </c>
      <c r="CO338" s="1353" t="str">
        <f t="shared" si="957"/>
        <v/>
      </c>
      <c r="CP338" s="1353" t="str">
        <f t="shared" si="957"/>
        <v/>
      </c>
      <c r="CQ338" s="1353" t="str">
        <f t="shared" si="957"/>
        <v/>
      </c>
      <c r="CR338" s="1353" t="str">
        <f t="shared" si="957"/>
        <v/>
      </c>
      <c r="CS338" s="1352" t="str">
        <f t="shared" si="957"/>
        <v/>
      </c>
      <c r="CT338" s="1355" t="str">
        <f t="shared" si="957"/>
        <v/>
      </c>
      <c r="CU338" s="535" t="str">
        <f t="shared" si="924"/>
        <v/>
      </c>
      <c r="CV338" s="536" t="str">
        <f t="shared" si="925"/>
        <v/>
      </c>
      <c r="CW338" s="537" t="str">
        <f t="shared" si="926"/>
        <v/>
      </c>
      <c r="CX338" s="537" t="str">
        <f t="shared" si="927"/>
        <v/>
      </c>
      <c r="CY338" s="537" t="str">
        <f t="shared" si="928"/>
        <v/>
      </c>
      <c r="CZ338" s="537" t="str">
        <f t="shared" si="929"/>
        <v/>
      </c>
      <c r="DA338" s="537" t="str">
        <f t="shared" si="930"/>
        <v/>
      </c>
      <c r="DB338" s="538" t="str">
        <f t="shared" si="931"/>
        <v/>
      </c>
      <c r="DC338" s="538" t="str">
        <f t="shared" si="932"/>
        <v/>
      </c>
      <c r="DD338" s="538" t="str">
        <f t="shared" si="933"/>
        <v/>
      </c>
      <c r="DE338" s="537" t="str">
        <f t="shared" si="934"/>
        <v/>
      </c>
      <c r="DF338" s="537" t="str">
        <f t="shared" si="935"/>
        <v/>
      </c>
      <c r="DG338" s="537" t="str">
        <f t="shared" si="936"/>
        <v/>
      </c>
      <c r="DH338" s="537" t="str">
        <f t="shared" si="937"/>
        <v/>
      </c>
      <c r="DI338" s="537" t="str">
        <f t="shared" si="938"/>
        <v/>
      </c>
      <c r="DJ338" s="536" t="str">
        <f t="shared" si="939"/>
        <v/>
      </c>
      <c r="DK338" s="535" t="str">
        <f t="shared" si="940"/>
        <v/>
      </c>
      <c r="DL338" s="654">
        <f t="shared" si="941"/>
        <v>0</v>
      </c>
      <c r="DM338" s="106">
        <f t="shared" si="942"/>
        <v>0</v>
      </c>
      <c r="DN338" s="106">
        <f t="shared" si="943"/>
        <v>0</v>
      </c>
      <c r="DO338" s="106">
        <f t="shared" si="944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18"/>
        <v/>
      </c>
      <c r="CA339" s="596" t="str">
        <f t="shared" si="919"/>
        <v/>
      </c>
      <c r="CB339" s="596" t="str">
        <f t="shared" si="920"/>
        <v/>
      </c>
      <c r="CC339" s="690" t="str">
        <f t="shared" si="921"/>
        <v/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57"/>
        <v/>
      </c>
      <c r="CF339" s="1348" t="str">
        <f t="shared" si="957"/>
        <v/>
      </c>
      <c r="CG339" s="1348" t="str">
        <f t="shared" si="957"/>
        <v/>
      </c>
      <c r="CH339" s="1348" t="str">
        <f t="shared" si="957"/>
        <v/>
      </c>
      <c r="CI339" s="1348" t="str">
        <f t="shared" si="957"/>
        <v/>
      </c>
      <c r="CJ339" s="1348" t="str">
        <f t="shared" si="957"/>
        <v/>
      </c>
      <c r="CK339" s="1349" t="str">
        <f t="shared" si="957"/>
        <v/>
      </c>
      <c r="CL339" s="1349">
        <f t="shared" si="957"/>
        <v>1</v>
      </c>
      <c r="CM339" s="1349">
        <f t="shared" si="957"/>
        <v>1</v>
      </c>
      <c r="CN339" s="1348" t="str">
        <f t="shared" si="957"/>
        <v/>
      </c>
      <c r="CO339" s="1348" t="str">
        <f t="shared" si="957"/>
        <v/>
      </c>
      <c r="CP339" s="1348" t="str">
        <f t="shared" si="957"/>
        <v/>
      </c>
      <c r="CQ339" s="1348" t="str">
        <f t="shared" si="957"/>
        <v/>
      </c>
      <c r="CR339" s="1348" t="str">
        <f t="shared" si="957"/>
        <v/>
      </c>
      <c r="CS339" s="1347" t="str">
        <f t="shared" si="957"/>
        <v/>
      </c>
      <c r="CT339" s="1350" t="str">
        <f t="shared" si="957"/>
        <v/>
      </c>
      <c r="CU339" s="547" t="str">
        <f t="shared" si="924"/>
        <v/>
      </c>
      <c r="CV339" s="548" t="str">
        <f t="shared" si="925"/>
        <v/>
      </c>
      <c r="CW339" s="549" t="str">
        <f t="shared" si="926"/>
        <v/>
      </c>
      <c r="CX339" s="549" t="str">
        <f t="shared" si="927"/>
        <v/>
      </c>
      <c r="CY339" s="549" t="str">
        <f t="shared" si="928"/>
        <v/>
      </c>
      <c r="CZ339" s="549" t="str">
        <f t="shared" si="929"/>
        <v/>
      </c>
      <c r="DA339" s="549" t="str">
        <f t="shared" si="930"/>
        <v/>
      </c>
      <c r="DB339" s="550" t="str">
        <f t="shared" si="931"/>
        <v/>
      </c>
      <c r="DC339" s="550">
        <f t="shared" si="932"/>
        <v>1</v>
      </c>
      <c r="DD339" s="550">
        <f t="shared" si="933"/>
        <v>1</v>
      </c>
      <c r="DE339" s="549" t="str">
        <f t="shared" si="934"/>
        <v/>
      </c>
      <c r="DF339" s="549" t="str">
        <f t="shared" si="935"/>
        <v/>
      </c>
      <c r="DG339" s="549" t="str">
        <f t="shared" si="936"/>
        <v/>
      </c>
      <c r="DH339" s="549" t="str">
        <f t="shared" si="937"/>
        <v/>
      </c>
      <c r="DI339" s="549" t="str">
        <f t="shared" si="938"/>
        <v/>
      </c>
      <c r="DJ339" s="548" t="str">
        <f t="shared" si="939"/>
        <v/>
      </c>
      <c r="DK339" s="547" t="str">
        <f t="shared" si="940"/>
        <v/>
      </c>
      <c r="DL339" s="654">
        <f t="shared" si="941"/>
        <v>1</v>
      </c>
      <c r="DM339" s="106">
        <f t="shared" si="942"/>
        <v>1</v>
      </c>
      <c r="DN339" s="106">
        <f t="shared" si="943"/>
        <v>2</v>
      </c>
      <c r="DO339" s="106">
        <f t="shared" si="944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58">IF(DL341&lt;3,"",(SUM(B341:R341)-MIN(B341:R341)-MAX(B341:R341))/(DL341-2))</f>
        <v/>
      </c>
      <c r="CA341" s="596" t="str">
        <f t="shared" ref="CA341:CA349" si="959">IF(DM341&lt;3,"",(SUM(T341:AJ341)-MIN(T341:AJ341)-MAX(T341:AJ341))/(DM341-2))</f>
        <v/>
      </c>
      <c r="CB341" s="596" t="str">
        <f t="shared" ref="CB341:CB349" si="960">IF(DN341&lt;3,"",(SUM(AL341:BB341)-MIN(AL341:BB341)-MAX(AL341:BB341))/(DN341-2))</f>
        <v/>
      </c>
      <c r="CC341" s="690" t="str">
        <f t="shared" ref="CC341:CC349" si="961">IF(DO341&lt;3,"",(SUM(BD341:BT341)-MIN(BD341:BT341)-MAX(BD341:BT341))/(DO341-2))</f>
        <v/>
      </c>
      <c r="CD341" s="1346" t="str">
        <f t="shared" ref="CD341:CS347" si="96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62"/>
        <v/>
      </c>
      <c r="CF341" s="1348" t="str">
        <f t="shared" si="962"/>
        <v/>
      </c>
      <c r="CG341" s="1348" t="str">
        <f t="shared" si="962"/>
        <v/>
      </c>
      <c r="CH341" s="1348" t="str">
        <f t="shared" si="962"/>
        <v/>
      </c>
      <c r="CI341" s="1348" t="str">
        <f t="shared" si="962"/>
        <v/>
      </c>
      <c r="CJ341" s="1348" t="str">
        <f t="shared" si="962"/>
        <v/>
      </c>
      <c r="CK341" s="1349" t="str">
        <f t="shared" si="962"/>
        <v/>
      </c>
      <c r="CL341" s="1349">
        <f t="shared" si="962"/>
        <v>50</v>
      </c>
      <c r="CM341" s="1349">
        <f t="shared" si="962"/>
        <v>50</v>
      </c>
      <c r="CN341" s="1348" t="str">
        <f t="shared" si="962"/>
        <v/>
      </c>
      <c r="CO341" s="1348" t="str">
        <f t="shared" si="962"/>
        <v/>
      </c>
      <c r="CP341" s="1348" t="str">
        <f t="shared" si="962"/>
        <v/>
      </c>
      <c r="CQ341" s="1348" t="str">
        <f t="shared" si="962"/>
        <v/>
      </c>
      <c r="CR341" s="1348" t="str">
        <f t="shared" si="962"/>
        <v/>
      </c>
      <c r="CS341" s="1347" t="str">
        <f t="shared" si="962"/>
        <v/>
      </c>
      <c r="CT341" s="1350" t="str">
        <f t="shared" ref="CT341:CT347" si="96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6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6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6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6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6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6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7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7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7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7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7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7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7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7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7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7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8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81">COUNT(B341:R341)</f>
        <v>1</v>
      </c>
      <c r="DM341" s="106">
        <f t="shared" ref="DM341:DM349" si="982">COUNT(T341:AJ341)</f>
        <v>1</v>
      </c>
      <c r="DN341" s="106">
        <f t="shared" ref="DN341:DN349" si="983">COUNT(AL341:BB341)</f>
        <v>2</v>
      </c>
      <c r="DO341" s="106">
        <f t="shared" ref="DO341:DO349" si="984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985">IF(B339="","",B339*B341)</f>
        <v>200</v>
      </c>
      <c r="C342" s="628" t="str">
        <f t="shared" si="985"/>
        <v/>
      </c>
      <c r="D342" s="628" t="str">
        <f t="shared" si="985"/>
        <v/>
      </c>
      <c r="E342" s="628" t="str">
        <f t="shared" si="985"/>
        <v/>
      </c>
      <c r="F342" s="628" t="str">
        <f t="shared" si="985"/>
        <v/>
      </c>
      <c r="G342" s="628" t="str">
        <f t="shared" si="985"/>
        <v/>
      </c>
      <c r="H342" s="628" t="str">
        <f t="shared" si="985"/>
        <v/>
      </c>
      <c r="I342" s="628" t="str">
        <f t="shared" si="985"/>
        <v/>
      </c>
      <c r="J342" s="628" t="str">
        <f t="shared" si="985"/>
        <v/>
      </c>
      <c r="K342" s="628" t="str">
        <f t="shared" si="985"/>
        <v/>
      </c>
      <c r="L342" s="628" t="str">
        <f t="shared" si="985"/>
        <v/>
      </c>
      <c r="M342" s="628" t="str">
        <f t="shared" si="985"/>
        <v/>
      </c>
      <c r="N342" s="628" t="str">
        <f t="shared" si="985"/>
        <v/>
      </c>
      <c r="O342" s="628" t="str">
        <f t="shared" si="985"/>
        <v/>
      </c>
      <c r="P342" s="628" t="str">
        <f t="shared" si="985"/>
        <v/>
      </c>
      <c r="Q342" s="628" t="str">
        <f t="shared" si="985"/>
        <v/>
      </c>
      <c r="R342" s="628" t="str">
        <f t="shared" si="985"/>
        <v/>
      </c>
      <c r="S342" s="663"/>
      <c r="T342" s="628" t="str">
        <f t="shared" ref="T342:AJ342" si="986">IF(T339="","",T339*T341)</f>
        <v/>
      </c>
      <c r="U342" s="628" t="str">
        <f t="shared" si="986"/>
        <v/>
      </c>
      <c r="V342" s="628" t="str">
        <f t="shared" si="986"/>
        <v/>
      </c>
      <c r="W342" s="628" t="str">
        <f t="shared" si="986"/>
        <v/>
      </c>
      <c r="X342" s="628" t="str">
        <f t="shared" si="986"/>
        <v/>
      </c>
      <c r="Y342" s="628" t="str">
        <f t="shared" si="986"/>
        <v/>
      </c>
      <c r="Z342" s="628" t="str">
        <f t="shared" si="986"/>
        <v/>
      </c>
      <c r="AA342" s="628" t="str">
        <f t="shared" si="986"/>
        <v/>
      </c>
      <c r="AB342" s="628">
        <f t="shared" si="986"/>
        <v>200</v>
      </c>
      <c r="AC342" s="628" t="str">
        <f t="shared" si="986"/>
        <v/>
      </c>
      <c r="AD342" s="628" t="str">
        <f t="shared" si="986"/>
        <v/>
      </c>
      <c r="AE342" s="628" t="str">
        <f t="shared" si="986"/>
        <v/>
      </c>
      <c r="AF342" s="628" t="str">
        <f t="shared" si="986"/>
        <v/>
      </c>
      <c r="AG342" s="628" t="str">
        <f t="shared" si="986"/>
        <v/>
      </c>
      <c r="AH342" s="628" t="str">
        <f t="shared" si="986"/>
        <v/>
      </c>
      <c r="AI342" s="628" t="str">
        <f t="shared" si="986"/>
        <v/>
      </c>
      <c r="AJ342" s="628" t="str">
        <f t="shared" si="986"/>
        <v/>
      </c>
      <c r="AK342" s="663"/>
      <c r="AL342" s="628" t="str">
        <f t="shared" ref="AL342:BB342" si="987">IF(AL339="","",AL339*AL341)</f>
        <v/>
      </c>
      <c r="AM342" s="628">
        <f t="shared" si="987"/>
        <v>20</v>
      </c>
      <c r="AN342" s="628">
        <f t="shared" si="987"/>
        <v>50</v>
      </c>
      <c r="AO342" s="628" t="str">
        <f t="shared" si="987"/>
        <v/>
      </c>
      <c r="AP342" s="628" t="str">
        <f t="shared" si="987"/>
        <v/>
      </c>
      <c r="AQ342" s="628" t="str">
        <f t="shared" si="987"/>
        <v/>
      </c>
      <c r="AR342" s="628" t="str">
        <f t="shared" si="987"/>
        <v/>
      </c>
      <c r="AS342" s="628" t="str">
        <f t="shared" si="987"/>
        <v/>
      </c>
      <c r="AT342" s="628" t="str">
        <f t="shared" si="987"/>
        <v/>
      </c>
      <c r="AU342" s="628" t="str">
        <f t="shared" si="987"/>
        <v/>
      </c>
      <c r="AV342" s="628" t="str">
        <f t="shared" si="987"/>
        <v/>
      </c>
      <c r="AW342" s="628" t="str">
        <f t="shared" si="987"/>
        <v/>
      </c>
      <c r="AX342" s="628" t="str">
        <f t="shared" si="987"/>
        <v/>
      </c>
      <c r="AY342" s="628" t="str">
        <f t="shared" si="987"/>
        <v/>
      </c>
      <c r="AZ342" s="628" t="str">
        <f t="shared" si="987"/>
        <v/>
      </c>
      <c r="BA342" s="628" t="str">
        <f t="shared" si="987"/>
        <v/>
      </c>
      <c r="BB342" s="628" t="str">
        <f t="shared" si="987"/>
        <v/>
      </c>
      <c r="BC342" s="663"/>
      <c r="BD342" s="628" t="str">
        <f t="shared" ref="BD342:BT342" si="988">IF(BD339="","",BD339*BD341)</f>
        <v/>
      </c>
      <c r="BE342" s="628" t="str">
        <f t="shared" si="988"/>
        <v/>
      </c>
      <c r="BF342" s="628" t="str">
        <f t="shared" si="988"/>
        <v/>
      </c>
      <c r="BG342" s="628" t="str">
        <f t="shared" si="988"/>
        <v/>
      </c>
      <c r="BH342" s="628" t="str">
        <f t="shared" si="988"/>
        <v/>
      </c>
      <c r="BI342" s="628" t="str">
        <f t="shared" si="988"/>
        <v/>
      </c>
      <c r="BJ342" s="628" t="str">
        <f t="shared" si="988"/>
        <v/>
      </c>
      <c r="BK342" s="628">
        <f t="shared" si="988"/>
        <v>50</v>
      </c>
      <c r="BL342" s="628">
        <f t="shared" si="988"/>
        <v>50</v>
      </c>
      <c r="BM342" s="628" t="str">
        <f t="shared" si="988"/>
        <v/>
      </c>
      <c r="BN342" s="628" t="str">
        <f t="shared" si="988"/>
        <v/>
      </c>
      <c r="BO342" s="628" t="str">
        <f t="shared" si="988"/>
        <v/>
      </c>
      <c r="BP342" s="628" t="str">
        <f t="shared" si="988"/>
        <v/>
      </c>
      <c r="BQ342" s="628" t="str">
        <f t="shared" si="988"/>
        <v/>
      </c>
      <c r="BR342" s="628" t="str">
        <f t="shared" si="988"/>
        <v/>
      </c>
      <c r="BS342" s="628" t="str">
        <f t="shared" si="988"/>
        <v/>
      </c>
      <c r="BT342" s="628" t="str">
        <f t="shared" si="988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58"/>
        <v/>
      </c>
      <c r="CA342" s="596" t="str">
        <f t="shared" si="959"/>
        <v/>
      </c>
      <c r="CB342" s="596" t="str">
        <f t="shared" si="960"/>
        <v/>
      </c>
      <c r="CC342" s="690" t="str">
        <f t="shared" si="961"/>
        <v/>
      </c>
      <c r="CD342" s="1346" t="str">
        <f t="shared" si="962"/>
        <v/>
      </c>
      <c r="CE342" s="1347" t="str">
        <f t="shared" si="962"/>
        <v/>
      </c>
      <c r="CF342" s="1348" t="str">
        <f t="shared" si="962"/>
        <v/>
      </c>
      <c r="CG342" s="1348" t="str">
        <f t="shared" si="962"/>
        <v/>
      </c>
      <c r="CH342" s="1348" t="str">
        <f t="shared" si="962"/>
        <v/>
      </c>
      <c r="CI342" s="1348" t="str">
        <f t="shared" si="962"/>
        <v/>
      </c>
      <c r="CJ342" s="1348" t="str">
        <f t="shared" si="962"/>
        <v/>
      </c>
      <c r="CK342" s="1349" t="str">
        <f t="shared" si="962"/>
        <v/>
      </c>
      <c r="CL342" s="1349">
        <f t="shared" si="962"/>
        <v>50</v>
      </c>
      <c r="CM342" s="1349">
        <f t="shared" si="962"/>
        <v>50</v>
      </c>
      <c r="CN342" s="1348" t="str">
        <f t="shared" si="962"/>
        <v/>
      </c>
      <c r="CO342" s="1348" t="str">
        <f t="shared" si="962"/>
        <v/>
      </c>
      <c r="CP342" s="1348" t="str">
        <f t="shared" si="962"/>
        <v/>
      </c>
      <c r="CQ342" s="1348" t="str">
        <f t="shared" si="962"/>
        <v/>
      </c>
      <c r="CR342" s="1348" t="str">
        <f t="shared" si="962"/>
        <v/>
      </c>
      <c r="CS342" s="1347" t="str">
        <f t="shared" si="962"/>
        <v/>
      </c>
      <c r="CT342" s="1350" t="str">
        <f t="shared" si="963"/>
        <v/>
      </c>
      <c r="CU342" s="547" t="str">
        <f t="shared" si="964"/>
        <v/>
      </c>
      <c r="CV342" s="548" t="str">
        <f t="shared" si="965"/>
        <v/>
      </c>
      <c r="CW342" s="549" t="str">
        <f t="shared" si="966"/>
        <v/>
      </c>
      <c r="CX342" s="549" t="str">
        <f t="shared" si="967"/>
        <v/>
      </c>
      <c r="CY342" s="549" t="str">
        <f t="shared" si="968"/>
        <v/>
      </c>
      <c r="CZ342" s="549" t="str">
        <f t="shared" si="969"/>
        <v/>
      </c>
      <c r="DA342" s="549" t="str">
        <f t="shared" si="970"/>
        <v/>
      </c>
      <c r="DB342" s="550" t="str">
        <f t="shared" si="971"/>
        <v/>
      </c>
      <c r="DC342" s="550">
        <f t="shared" si="972"/>
        <v>50</v>
      </c>
      <c r="DD342" s="550">
        <f t="shared" si="973"/>
        <v>50</v>
      </c>
      <c r="DE342" s="549" t="str">
        <f t="shared" si="974"/>
        <v/>
      </c>
      <c r="DF342" s="549" t="str">
        <f t="shared" si="975"/>
        <v/>
      </c>
      <c r="DG342" s="549" t="str">
        <f t="shared" si="976"/>
        <v/>
      </c>
      <c r="DH342" s="549" t="str">
        <f t="shared" si="977"/>
        <v/>
      </c>
      <c r="DI342" s="549" t="str">
        <f t="shared" si="978"/>
        <v/>
      </c>
      <c r="DJ342" s="548" t="str">
        <f t="shared" si="979"/>
        <v/>
      </c>
      <c r="DK342" s="547" t="str">
        <f t="shared" si="980"/>
        <v/>
      </c>
      <c r="DL342" s="654">
        <f t="shared" si="981"/>
        <v>1</v>
      </c>
      <c r="DM342" s="106">
        <f t="shared" si="982"/>
        <v>1</v>
      </c>
      <c r="DN342" s="106">
        <f t="shared" si="983"/>
        <v>2</v>
      </c>
      <c r="DO342" s="106">
        <f t="shared" si="984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$H$1 &amp; " per kg"</f>
        <v>kcal per kg</v>
      </c>
      <c r="B343" s="704">
        <f t="shared" ref="B343:R343" si="989">5790*$K$1</f>
        <v>5790</v>
      </c>
      <c r="C343" s="704">
        <f t="shared" si="989"/>
        <v>5790</v>
      </c>
      <c r="D343" s="704">
        <f t="shared" si="989"/>
        <v>5790</v>
      </c>
      <c r="E343" s="704">
        <f t="shared" si="989"/>
        <v>5790</v>
      </c>
      <c r="F343" s="704">
        <f t="shared" si="989"/>
        <v>5790</v>
      </c>
      <c r="G343" s="704">
        <f t="shared" si="989"/>
        <v>5790</v>
      </c>
      <c r="H343" s="704">
        <f t="shared" si="989"/>
        <v>5790</v>
      </c>
      <c r="I343" s="704">
        <f t="shared" si="989"/>
        <v>5790</v>
      </c>
      <c r="J343" s="704">
        <f t="shared" si="989"/>
        <v>5790</v>
      </c>
      <c r="K343" s="704">
        <f t="shared" si="989"/>
        <v>5790</v>
      </c>
      <c r="L343" s="704">
        <f t="shared" si="989"/>
        <v>5790</v>
      </c>
      <c r="M343" s="704">
        <f t="shared" si="989"/>
        <v>5790</v>
      </c>
      <c r="N343" s="704">
        <f t="shared" si="989"/>
        <v>5790</v>
      </c>
      <c r="O343" s="704">
        <f t="shared" si="989"/>
        <v>5790</v>
      </c>
      <c r="P343" s="704">
        <f t="shared" si="989"/>
        <v>5790</v>
      </c>
      <c r="Q343" s="704">
        <f t="shared" si="989"/>
        <v>5790</v>
      </c>
      <c r="R343" s="704">
        <f t="shared" si="989"/>
        <v>5790</v>
      </c>
      <c r="S343" s="712"/>
      <c r="T343" s="704">
        <f t="shared" ref="T343:AJ343" si="990">5790*$K$1</f>
        <v>5790</v>
      </c>
      <c r="U343" s="704">
        <f t="shared" si="990"/>
        <v>5790</v>
      </c>
      <c r="V343" s="704">
        <v>5790</v>
      </c>
      <c r="W343" s="704">
        <f t="shared" si="990"/>
        <v>5790</v>
      </c>
      <c r="X343" s="704">
        <f t="shared" si="990"/>
        <v>5790</v>
      </c>
      <c r="Y343" s="704">
        <f t="shared" si="990"/>
        <v>5790</v>
      </c>
      <c r="Z343" s="704">
        <f t="shared" si="990"/>
        <v>5790</v>
      </c>
      <c r="AA343" s="704">
        <f t="shared" si="990"/>
        <v>5790</v>
      </c>
      <c r="AB343" s="704">
        <f t="shared" si="990"/>
        <v>5790</v>
      </c>
      <c r="AC343" s="704">
        <f t="shared" si="990"/>
        <v>5790</v>
      </c>
      <c r="AD343" s="704">
        <f t="shared" si="990"/>
        <v>5790</v>
      </c>
      <c r="AE343" s="704">
        <f t="shared" si="990"/>
        <v>5790</v>
      </c>
      <c r="AF343" s="704">
        <f t="shared" si="990"/>
        <v>5790</v>
      </c>
      <c r="AG343" s="704">
        <f t="shared" si="990"/>
        <v>5790</v>
      </c>
      <c r="AH343" s="704">
        <f t="shared" si="990"/>
        <v>5790</v>
      </c>
      <c r="AI343" s="704">
        <f t="shared" si="990"/>
        <v>5790</v>
      </c>
      <c r="AJ343" s="704">
        <f t="shared" si="990"/>
        <v>5790</v>
      </c>
      <c r="AK343" s="712"/>
      <c r="AL343" s="704">
        <f t="shared" ref="AL343:BB343" si="991">5790*$K$1</f>
        <v>5790</v>
      </c>
      <c r="AM343" s="704">
        <f t="shared" si="991"/>
        <v>5790</v>
      </c>
      <c r="AN343" s="704">
        <f t="shared" si="991"/>
        <v>5790</v>
      </c>
      <c r="AO343" s="704">
        <f t="shared" si="991"/>
        <v>5790</v>
      </c>
      <c r="AP343" s="704">
        <f t="shared" si="991"/>
        <v>5790</v>
      </c>
      <c r="AQ343" s="704">
        <f t="shared" si="991"/>
        <v>5790</v>
      </c>
      <c r="AR343" s="704">
        <f t="shared" si="991"/>
        <v>5790</v>
      </c>
      <c r="AS343" s="704">
        <f t="shared" si="991"/>
        <v>5790</v>
      </c>
      <c r="AT343" s="704">
        <f t="shared" si="991"/>
        <v>5790</v>
      </c>
      <c r="AU343" s="704">
        <f t="shared" si="991"/>
        <v>5790</v>
      </c>
      <c r="AV343" s="704">
        <f t="shared" si="991"/>
        <v>5790</v>
      </c>
      <c r="AW343" s="704">
        <f t="shared" si="991"/>
        <v>5790</v>
      </c>
      <c r="AX343" s="704">
        <f t="shared" si="991"/>
        <v>5790</v>
      </c>
      <c r="AY343" s="704">
        <f t="shared" si="991"/>
        <v>5790</v>
      </c>
      <c r="AZ343" s="704">
        <f t="shared" si="991"/>
        <v>5790</v>
      </c>
      <c r="BA343" s="704">
        <f t="shared" si="991"/>
        <v>5790</v>
      </c>
      <c r="BB343" s="704">
        <f t="shared" si="991"/>
        <v>5790</v>
      </c>
      <c r="BC343" s="712"/>
      <c r="BD343" s="704">
        <f t="shared" ref="BD343:BT343" si="992">5790*$K$1</f>
        <v>5790</v>
      </c>
      <c r="BE343" s="704">
        <f t="shared" si="992"/>
        <v>5790</v>
      </c>
      <c r="BF343" s="704">
        <f t="shared" si="992"/>
        <v>5790</v>
      </c>
      <c r="BG343" s="704">
        <f t="shared" si="992"/>
        <v>5790</v>
      </c>
      <c r="BH343" s="704">
        <f t="shared" si="992"/>
        <v>5790</v>
      </c>
      <c r="BI343" s="704">
        <f t="shared" si="992"/>
        <v>5790</v>
      </c>
      <c r="BJ343" s="704">
        <f t="shared" si="992"/>
        <v>5790</v>
      </c>
      <c r="BK343" s="704">
        <f t="shared" si="992"/>
        <v>5790</v>
      </c>
      <c r="BL343" s="704">
        <f t="shared" si="992"/>
        <v>5790</v>
      </c>
      <c r="BM343" s="704">
        <f t="shared" si="992"/>
        <v>5790</v>
      </c>
      <c r="BN343" s="704">
        <f t="shared" si="992"/>
        <v>5790</v>
      </c>
      <c r="BO343" s="704">
        <f t="shared" si="992"/>
        <v>5790</v>
      </c>
      <c r="BP343" s="704">
        <f t="shared" si="992"/>
        <v>5790</v>
      </c>
      <c r="BQ343" s="704">
        <f t="shared" si="992"/>
        <v>5790</v>
      </c>
      <c r="BR343" s="704">
        <f t="shared" si="992"/>
        <v>5790</v>
      </c>
      <c r="BS343" s="704">
        <f t="shared" si="992"/>
        <v>5790</v>
      </c>
      <c r="BT343" s="704">
        <f t="shared" si="992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58"/>
        <v>5790</v>
      </c>
      <c r="CA343" s="596">
        <f t="shared" si="959"/>
        <v>5790</v>
      </c>
      <c r="CB343" s="596">
        <f t="shared" si="960"/>
        <v>5790</v>
      </c>
      <c r="CC343" s="690">
        <f t="shared" si="961"/>
        <v>5790</v>
      </c>
      <c r="CD343" s="1346">
        <f t="shared" si="962"/>
        <v>5790</v>
      </c>
      <c r="CE343" s="1347">
        <f t="shared" si="962"/>
        <v>5790</v>
      </c>
      <c r="CF343" s="1348">
        <f t="shared" si="962"/>
        <v>5790</v>
      </c>
      <c r="CG343" s="1348">
        <f t="shared" si="962"/>
        <v>5790</v>
      </c>
      <c r="CH343" s="1348">
        <f t="shared" si="962"/>
        <v>5790</v>
      </c>
      <c r="CI343" s="1348">
        <f t="shared" si="962"/>
        <v>5790</v>
      </c>
      <c r="CJ343" s="1348">
        <f t="shared" si="962"/>
        <v>5790</v>
      </c>
      <c r="CK343" s="1349">
        <f t="shared" si="962"/>
        <v>5790</v>
      </c>
      <c r="CL343" s="1349">
        <f t="shared" si="962"/>
        <v>5790</v>
      </c>
      <c r="CM343" s="1349">
        <f t="shared" si="962"/>
        <v>5790</v>
      </c>
      <c r="CN343" s="1348">
        <f t="shared" si="962"/>
        <v>5790</v>
      </c>
      <c r="CO343" s="1348">
        <f t="shared" si="962"/>
        <v>5790</v>
      </c>
      <c r="CP343" s="1348">
        <f t="shared" si="962"/>
        <v>5790</v>
      </c>
      <c r="CQ343" s="1348">
        <f t="shared" si="962"/>
        <v>5790</v>
      </c>
      <c r="CR343" s="1348">
        <f t="shared" si="962"/>
        <v>5790</v>
      </c>
      <c r="CS343" s="1347">
        <f t="shared" si="962"/>
        <v>5790</v>
      </c>
      <c r="CT343" s="1350">
        <f t="shared" si="963"/>
        <v>5790</v>
      </c>
      <c r="CU343" s="547">
        <f t="shared" si="964"/>
        <v>5790</v>
      </c>
      <c r="CV343" s="548">
        <f t="shared" si="965"/>
        <v>5790</v>
      </c>
      <c r="CW343" s="549">
        <f t="shared" si="966"/>
        <v>5790</v>
      </c>
      <c r="CX343" s="549">
        <f t="shared" si="967"/>
        <v>5790</v>
      </c>
      <c r="CY343" s="549">
        <f t="shared" si="968"/>
        <v>5790</v>
      </c>
      <c r="CZ343" s="549">
        <f t="shared" si="969"/>
        <v>5790</v>
      </c>
      <c r="DA343" s="549">
        <f t="shared" si="970"/>
        <v>5790</v>
      </c>
      <c r="DB343" s="550">
        <f t="shared" si="971"/>
        <v>5790</v>
      </c>
      <c r="DC343" s="550">
        <f t="shared" si="972"/>
        <v>5790</v>
      </c>
      <c r="DD343" s="550">
        <f t="shared" si="973"/>
        <v>5790</v>
      </c>
      <c r="DE343" s="549">
        <f t="shared" si="974"/>
        <v>5790</v>
      </c>
      <c r="DF343" s="549">
        <f t="shared" si="975"/>
        <v>5790</v>
      </c>
      <c r="DG343" s="549">
        <f t="shared" si="976"/>
        <v>5790</v>
      </c>
      <c r="DH343" s="549">
        <f t="shared" si="977"/>
        <v>5790</v>
      </c>
      <c r="DI343" s="549">
        <f t="shared" si="978"/>
        <v>5790</v>
      </c>
      <c r="DJ343" s="548">
        <f t="shared" si="979"/>
        <v>5790</v>
      </c>
      <c r="DK343" s="547">
        <f t="shared" si="980"/>
        <v>5790</v>
      </c>
      <c r="DL343" s="654">
        <f t="shared" si="981"/>
        <v>17</v>
      </c>
      <c r="DM343" s="106">
        <f t="shared" si="982"/>
        <v>17</v>
      </c>
      <c r="DN343" s="106">
        <f t="shared" si="983"/>
        <v>17</v>
      </c>
      <c r="DO343" s="106">
        <f t="shared" si="984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58"/>
        <v/>
      </c>
      <c r="CA344" s="596" t="str">
        <f t="shared" si="959"/>
        <v/>
      </c>
      <c r="CB344" s="596" t="str">
        <f t="shared" si="960"/>
        <v/>
      </c>
      <c r="CC344" s="690" t="str">
        <f t="shared" si="961"/>
        <v/>
      </c>
      <c r="CD344" s="1346" t="str">
        <f t="shared" si="962"/>
        <v/>
      </c>
      <c r="CE344" s="1347" t="str">
        <f t="shared" si="962"/>
        <v/>
      </c>
      <c r="CF344" s="1348" t="str">
        <f t="shared" si="962"/>
        <v/>
      </c>
      <c r="CG344" s="1348" t="str">
        <f t="shared" si="962"/>
        <v/>
      </c>
      <c r="CH344" s="1348" t="str">
        <f t="shared" si="962"/>
        <v/>
      </c>
      <c r="CI344" s="1348" t="str">
        <f t="shared" si="962"/>
        <v/>
      </c>
      <c r="CJ344" s="1348" t="str">
        <f t="shared" si="962"/>
        <v/>
      </c>
      <c r="CK344" s="1349" t="str">
        <f t="shared" si="962"/>
        <v/>
      </c>
      <c r="CL344" s="1349" t="str">
        <f t="shared" si="962"/>
        <v/>
      </c>
      <c r="CM344" s="1349" t="str">
        <f t="shared" si="962"/>
        <v/>
      </c>
      <c r="CN344" s="1348" t="str">
        <f t="shared" si="962"/>
        <v/>
      </c>
      <c r="CO344" s="1348" t="str">
        <f t="shared" si="962"/>
        <v/>
      </c>
      <c r="CP344" s="1348" t="str">
        <f t="shared" si="962"/>
        <v/>
      </c>
      <c r="CQ344" s="1348" t="str">
        <f t="shared" si="962"/>
        <v/>
      </c>
      <c r="CR344" s="1348" t="str">
        <f t="shared" si="962"/>
        <v/>
      </c>
      <c r="CS344" s="1347" t="str">
        <f t="shared" si="962"/>
        <v/>
      </c>
      <c r="CT344" s="1350" t="str">
        <f t="shared" si="963"/>
        <v/>
      </c>
      <c r="CU344" s="547" t="str">
        <f t="shared" si="964"/>
        <v/>
      </c>
      <c r="CV344" s="548" t="str">
        <f t="shared" si="965"/>
        <v/>
      </c>
      <c r="CW344" s="549" t="str">
        <f t="shared" si="966"/>
        <v/>
      </c>
      <c r="CX344" s="549" t="str">
        <f t="shared" si="967"/>
        <v/>
      </c>
      <c r="CY344" s="549" t="str">
        <f t="shared" si="968"/>
        <v/>
      </c>
      <c r="CZ344" s="549" t="str">
        <f t="shared" si="969"/>
        <v/>
      </c>
      <c r="DA344" s="549" t="str">
        <f t="shared" si="970"/>
        <v/>
      </c>
      <c r="DB344" s="550" t="str">
        <f t="shared" si="971"/>
        <v/>
      </c>
      <c r="DC344" s="550" t="str">
        <f t="shared" si="972"/>
        <v/>
      </c>
      <c r="DD344" s="550" t="str">
        <f t="shared" si="973"/>
        <v/>
      </c>
      <c r="DE344" s="549" t="str">
        <f t="shared" si="974"/>
        <v/>
      </c>
      <c r="DF344" s="549" t="str">
        <f t="shared" si="975"/>
        <v/>
      </c>
      <c r="DG344" s="549" t="str">
        <f t="shared" si="976"/>
        <v/>
      </c>
      <c r="DH344" s="549" t="str">
        <f t="shared" si="977"/>
        <v/>
      </c>
      <c r="DI344" s="549" t="str">
        <f t="shared" si="978"/>
        <v/>
      </c>
      <c r="DJ344" s="548" t="str">
        <f t="shared" si="979"/>
        <v/>
      </c>
      <c r="DK344" s="547" t="str">
        <f t="shared" si="980"/>
        <v/>
      </c>
      <c r="DL344" s="654">
        <f t="shared" si="981"/>
        <v>1</v>
      </c>
      <c r="DM344" s="106">
        <f t="shared" si="982"/>
        <v>1</v>
      </c>
      <c r="DN344" s="106">
        <f t="shared" si="983"/>
        <v>0</v>
      </c>
      <c r="DO344" s="106">
        <f t="shared" si="984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58"/>
        <v/>
      </c>
      <c r="CA345" s="596" t="str">
        <f t="shared" si="959"/>
        <v/>
      </c>
      <c r="CB345" s="596" t="str">
        <f t="shared" si="960"/>
        <v/>
      </c>
      <c r="CC345" s="690" t="str">
        <f t="shared" si="961"/>
        <v/>
      </c>
      <c r="CD345" s="1346" t="str">
        <f t="shared" si="962"/>
        <v/>
      </c>
      <c r="CE345" s="1347" t="str">
        <f t="shared" si="962"/>
        <v/>
      </c>
      <c r="CF345" s="1348" t="str">
        <f t="shared" si="962"/>
        <v/>
      </c>
      <c r="CG345" s="1348" t="str">
        <f t="shared" si="962"/>
        <v/>
      </c>
      <c r="CH345" s="1348" t="str">
        <f t="shared" si="962"/>
        <v/>
      </c>
      <c r="CI345" s="1348" t="str">
        <f t="shared" si="962"/>
        <v/>
      </c>
      <c r="CJ345" s="1348" t="str">
        <f t="shared" si="962"/>
        <v/>
      </c>
      <c r="CK345" s="1349" t="str">
        <f t="shared" si="962"/>
        <v/>
      </c>
      <c r="CL345" s="1349" t="str">
        <f t="shared" si="962"/>
        <v/>
      </c>
      <c r="CM345" s="1349" t="str">
        <f t="shared" si="962"/>
        <v/>
      </c>
      <c r="CN345" s="1348" t="str">
        <f t="shared" si="962"/>
        <v/>
      </c>
      <c r="CO345" s="1348" t="str">
        <f t="shared" si="962"/>
        <v/>
      </c>
      <c r="CP345" s="1348" t="str">
        <f t="shared" si="962"/>
        <v/>
      </c>
      <c r="CQ345" s="1348" t="str">
        <f t="shared" si="962"/>
        <v/>
      </c>
      <c r="CR345" s="1348" t="str">
        <f t="shared" si="962"/>
        <v/>
      </c>
      <c r="CS345" s="1347" t="str">
        <f t="shared" si="962"/>
        <v/>
      </c>
      <c r="CT345" s="1350" t="str">
        <f t="shared" si="963"/>
        <v/>
      </c>
      <c r="CU345" s="547" t="str">
        <f t="shared" si="964"/>
        <v/>
      </c>
      <c r="CV345" s="548" t="str">
        <f t="shared" si="965"/>
        <v/>
      </c>
      <c r="CW345" s="549" t="str">
        <f t="shared" si="966"/>
        <v/>
      </c>
      <c r="CX345" s="549" t="str">
        <f t="shared" si="967"/>
        <v/>
      </c>
      <c r="CY345" s="549" t="str">
        <f t="shared" si="968"/>
        <v/>
      </c>
      <c r="CZ345" s="549" t="str">
        <f t="shared" si="969"/>
        <v/>
      </c>
      <c r="DA345" s="549" t="str">
        <f t="shared" si="970"/>
        <v/>
      </c>
      <c r="DB345" s="550" t="str">
        <f t="shared" si="971"/>
        <v/>
      </c>
      <c r="DC345" s="550" t="str">
        <f t="shared" si="972"/>
        <v/>
      </c>
      <c r="DD345" s="550" t="str">
        <f t="shared" si="973"/>
        <v/>
      </c>
      <c r="DE345" s="549" t="str">
        <f t="shared" si="974"/>
        <v/>
      </c>
      <c r="DF345" s="549" t="str">
        <f t="shared" si="975"/>
        <v/>
      </c>
      <c r="DG345" s="549" t="str">
        <f t="shared" si="976"/>
        <v/>
      </c>
      <c r="DH345" s="549" t="str">
        <f t="shared" si="977"/>
        <v/>
      </c>
      <c r="DI345" s="549" t="str">
        <f t="shared" si="978"/>
        <v/>
      </c>
      <c r="DJ345" s="548" t="str">
        <f t="shared" si="979"/>
        <v/>
      </c>
      <c r="DK345" s="547" t="str">
        <f t="shared" si="980"/>
        <v/>
      </c>
      <c r="DL345" s="654">
        <f t="shared" si="981"/>
        <v>1</v>
      </c>
      <c r="DM345" s="106">
        <f t="shared" si="982"/>
        <v>1</v>
      </c>
      <c r="DN345" s="106">
        <f t="shared" si="983"/>
        <v>0</v>
      </c>
      <c r="DO345" s="106">
        <f t="shared" si="984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93">IF(B344="","",B344*B345)</f>
        <v>240</v>
      </c>
      <c r="C346" s="628" t="str">
        <f t="shared" si="993"/>
        <v/>
      </c>
      <c r="D346" s="628" t="str">
        <f t="shared" si="993"/>
        <v/>
      </c>
      <c r="E346" s="628" t="str">
        <f t="shared" si="993"/>
        <v/>
      </c>
      <c r="F346" s="628" t="str">
        <f t="shared" si="993"/>
        <v/>
      </c>
      <c r="G346" s="628" t="str">
        <f t="shared" si="993"/>
        <v/>
      </c>
      <c r="H346" s="628" t="str">
        <f t="shared" si="993"/>
        <v/>
      </c>
      <c r="I346" s="628" t="str">
        <f t="shared" si="993"/>
        <v/>
      </c>
      <c r="J346" s="628" t="str">
        <f t="shared" si="993"/>
        <v/>
      </c>
      <c r="K346" s="628" t="str">
        <f t="shared" si="993"/>
        <v/>
      </c>
      <c r="L346" s="628" t="str">
        <f t="shared" si="993"/>
        <v/>
      </c>
      <c r="M346" s="628" t="str">
        <f t="shared" si="993"/>
        <v/>
      </c>
      <c r="N346" s="628" t="str">
        <f t="shared" si="993"/>
        <v/>
      </c>
      <c r="O346" s="628" t="str">
        <f t="shared" si="993"/>
        <v/>
      </c>
      <c r="P346" s="628" t="str">
        <f t="shared" si="993"/>
        <v/>
      </c>
      <c r="Q346" s="628" t="str">
        <f t="shared" si="993"/>
        <v/>
      </c>
      <c r="R346" s="628" t="str">
        <f t="shared" si="993"/>
        <v/>
      </c>
      <c r="S346" s="663"/>
      <c r="T346" s="628" t="str">
        <f t="shared" ref="T346:AJ346" si="994">IF(T344="","",T344*T345)</f>
        <v/>
      </c>
      <c r="U346" s="628" t="str">
        <f t="shared" si="994"/>
        <v/>
      </c>
      <c r="V346" s="628" t="str">
        <f t="shared" si="994"/>
        <v/>
      </c>
      <c r="W346" s="628" t="str">
        <f t="shared" si="994"/>
        <v/>
      </c>
      <c r="X346" s="628" t="str">
        <f t="shared" si="994"/>
        <v/>
      </c>
      <c r="Y346" s="628" t="str">
        <f t="shared" si="994"/>
        <v/>
      </c>
      <c r="Z346" s="628" t="str">
        <f t="shared" si="994"/>
        <v/>
      </c>
      <c r="AA346" s="628" t="str">
        <f t="shared" si="994"/>
        <v/>
      </c>
      <c r="AB346" s="628">
        <f t="shared" si="994"/>
        <v>0</v>
      </c>
      <c r="AC346" s="628" t="str">
        <f t="shared" si="994"/>
        <v/>
      </c>
      <c r="AD346" s="628" t="str">
        <f t="shared" si="994"/>
        <v/>
      </c>
      <c r="AE346" s="628" t="str">
        <f t="shared" si="994"/>
        <v/>
      </c>
      <c r="AF346" s="628" t="str">
        <f t="shared" si="994"/>
        <v/>
      </c>
      <c r="AG346" s="628" t="str">
        <f t="shared" si="994"/>
        <v/>
      </c>
      <c r="AH346" s="628" t="str">
        <f t="shared" si="994"/>
        <v/>
      </c>
      <c r="AI346" s="628" t="str">
        <f t="shared" si="994"/>
        <v/>
      </c>
      <c r="AJ346" s="628" t="str">
        <f t="shared" si="994"/>
        <v/>
      </c>
      <c r="AK346" s="663"/>
      <c r="AL346" s="628" t="str">
        <f t="shared" ref="AL346:BB346" si="995">IF(AL344="","",AL344*AL345)</f>
        <v/>
      </c>
      <c r="AM346" s="628" t="str">
        <f t="shared" si="995"/>
        <v/>
      </c>
      <c r="AN346" s="628" t="str">
        <f t="shared" si="995"/>
        <v/>
      </c>
      <c r="AO346" s="628" t="str">
        <f t="shared" si="995"/>
        <v/>
      </c>
      <c r="AP346" s="628" t="str">
        <f t="shared" si="995"/>
        <v/>
      </c>
      <c r="AQ346" s="628" t="str">
        <f t="shared" si="995"/>
        <v/>
      </c>
      <c r="AR346" s="628" t="str">
        <f t="shared" si="995"/>
        <v/>
      </c>
      <c r="AS346" s="628" t="str">
        <f t="shared" si="995"/>
        <v/>
      </c>
      <c r="AT346" s="628" t="str">
        <f t="shared" si="995"/>
        <v/>
      </c>
      <c r="AU346" s="628" t="str">
        <f t="shared" si="995"/>
        <v/>
      </c>
      <c r="AV346" s="628" t="str">
        <f t="shared" si="995"/>
        <v/>
      </c>
      <c r="AW346" s="628" t="str">
        <f t="shared" si="995"/>
        <v/>
      </c>
      <c r="AX346" s="628" t="str">
        <f t="shared" si="995"/>
        <v/>
      </c>
      <c r="AY346" s="628" t="str">
        <f t="shared" si="995"/>
        <v/>
      </c>
      <c r="AZ346" s="628" t="str">
        <f t="shared" si="995"/>
        <v/>
      </c>
      <c r="BA346" s="628" t="str">
        <f t="shared" si="995"/>
        <v/>
      </c>
      <c r="BB346" s="628" t="str">
        <f t="shared" si="995"/>
        <v/>
      </c>
      <c r="BC346" s="663"/>
      <c r="BD346" s="628" t="str">
        <f t="shared" ref="BD346:BT346" si="996">IF(BD344="","",BD344*BD345)</f>
        <v/>
      </c>
      <c r="BE346" s="628" t="str">
        <f t="shared" si="996"/>
        <v/>
      </c>
      <c r="BF346" s="628" t="str">
        <f t="shared" si="996"/>
        <v/>
      </c>
      <c r="BG346" s="628" t="str">
        <f t="shared" si="996"/>
        <v/>
      </c>
      <c r="BH346" s="628" t="str">
        <f t="shared" si="996"/>
        <v/>
      </c>
      <c r="BI346" s="628" t="str">
        <f t="shared" si="996"/>
        <v/>
      </c>
      <c r="BJ346" s="628" t="str">
        <f t="shared" si="996"/>
        <v/>
      </c>
      <c r="BK346" s="628" t="str">
        <f t="shared" si="996"/>
        <v/>
      </c>
      <c r="BL346" s="628" t="str">
        <f t="shared" si="996"/>
        <v/>
      </c>
      <c r="BM346" s="628" t="str">
        <f t="shared" si="996"/>
        <v/>
      </c>
      <c r="BN346" s="628" t="str">
        <f t="shared" si="996"/>
        <v/>
      </c>
      <c r="BO346" s="628" t="str">
        <f t="shared" si="996"/>
        <v/>
      </c>
      <c r="BP346" s="628" t="str">
        <f t="shared" si="996"/>
        <v/>
      </c>
      <c r="BQ346" s="628" t="str">
        <f t="shared" si="996"/>
        <v/>
      </c>
      <c r="BR346" s="628" t="str">
        <f t="shared" si="996"/>
        <v/>
      </c>
      <c r="BS346" s="628" t="str">
        <f t="shared" si="996"/>
        <v/>
      </c>
      <c r="BT346" s="628" t="str">
        <f t="shared" si="996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58"/>
        <v/>
      </c>
      <c r="CA346" s="596" t="str">
        <f t="shared" si="959"/>
        <v/>
      </c>
      <c r="CB346" s="596" t="str">
        <f t="shared" si="960"/>
        <v/>
      </c>
      <c r="CC346" s="690" t="str">
        <f t="shared" si="961"/>
        <v/>
      </c>
      <c r="CD346" s="1346" t="str">
        <f t="shared" si="962"/>
        <v/>
      </c>
      <c r="CE346" s="1347" t="str">
        <f t="shared" si="962"/>
        <v/>
      </c>
      <c r="CF346" s="1348" t="str">
        <f t="shared" si="962"/>
        <v/>
      </c>
      <c r="CG346" s="1348" t="str">
        <f t="shared" si="962"/>
        <v/>
      </c>
      <c r="CH346" s="1348" t="str">
        <f t="shared" si="962"/>
        <v/>
      </c>
      <c r="CI346" s="1348" t="str">
        <f t="shared" si="962"/>
        <v/>
      </c>
      <c r="CJ346" s="1348" t="str">
        <f t="shared" si="962"/>
        <v/>
      </c>
      <c r="CK346" s="1349" t="str">
        <f t="shared" si="962"/>
        <v/>
      </c>
      <c r="CL346" s="1349" t="str">
        <f t="shared" si="962"/>
        <v/>
      </c>
      <c r="CM346" s="1349" t="str">
        <f t="shared" si="962"/>
        <v/>
      </c>
      <c r="CN346" s="1348" t="str">
        <f t="shared" si="962"/>
        <v/>
      </c>
      <c r="CO346" s="1348" t="str">
        <f t="shared" si="962"/>
        <v/>
      </c>
      <c r="CP346" s="1348" t="str">
        <f t="shared" si="962"/>
        <v/>
      </c>
      <c r="CQ346" s="1348" t="str">
        <f t="shared" si="962"/>
        <v/>
      </c>
      <c r="CR346" s="1348" t="str">
        <f t="shared" si="962"/>
        <v/>
      </c>
      <c r="CS346" s="1347" t="str">
        <f t="shared" si="962"/>
        <v/>
      </c>
      <c r="CT346" s="1350" t="str">
        <f t="shared" si="963"/>
        <v/>
      </c>
      <c r="CU346" s="547" t="str">
        <f t="shared" si="964"/>
        <v/>
      </c>
      <c r="CV346" s="548" t="str">
        <f t="shared" si="965"/>
        <v/>
      </c>
      <c r="CW346" s="549" t="str">
        <f t="shared" si="966"/>
        <v/>
      </c>
      <c r="CX346" s="549" t="str">
        <f t="shared" si="967"/>
        <v/>
      </c>
      <c r="CY346" s="549" t="str">
        <f t="shared" si="968"/>
        <v/>
      </c>
      <c r="CZ346" s="549" t="str">
        <f t="shared" si="969"/>
        <v/>
      </c>
      <c r="DA346" s="549" t="str">
        <f t="shared" si="970"/>
        <v/>
      </c>
      <c r="DB346" s="550" t="str">
        <f t="shared" si="971"/>
        <v/>
      </c>
      <c r="DC346" s="550" t="str">
        <f t="shared" si="972"/>
        <v/>
      </c>
      <c r="DD346" s="550" t="str">
        <f t="shared" si="973"/>
        <v/>
      </c>
      <c r="DE346" s="549" t="str">
        <f t="shared" si="974"/>
        <v/>
      </c>
      <c r="DF346" s="549" t="str">
        <f t="shared" si="975"/>
        <v/>
      </c>
      <c r="DG346" s="549" t="str">
        <f t="shared" si="976"/>
        <v/>
      </c>
      <c r="DH346" s="549" t="str">
        <f t="shared" si="977"/>
        <v/>
      </c>
      <c r="DI346" s="549" t="str">
        <f t="shared" si="978"/>
        <v/>
      </c>
      <c r="DJ346" s="548" t="str">
        <f t="shared" si="979"/>
        <v/>
      </c>
      <c r="DK346" s="547" t="str">
        <f t="shared" si="980"/>
        <v/>
      </c>
      <c r="DL346" s="654">
        <f t="shared" si="981"/>
        <v>1</v>
      </c>
      <c r="DM346" s="106">
        <f t="shared" si="982"/>
        <v>1</v>
      </c>
      <c r="DN346" s="106">
        <f t="shared" si="983"/>
        <v>0</v>
      </c>
      <c r="DO346" s="106">
        <f t="shared" si="984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58"/>
        <v/>
      </c>
      <c r="CA347" s="596" t="str">
        <f t="shared" si="959"/>
        <v/>
      </c>
      <c r="CB347" s="596" t="str">
        <f t="shared" si="960"/>
        <v/>
      </c>
      <c r="CC347" s="690" t="str">
        <f t="shared" si="961"/>
        <v/>
      </c>
      <c r="CD347" s="1346" t="str">
        <f t="shared" si="962"/>
        <v/>
      </c>
      <c r="CE347" s="1347" t="str">
        <f t="shared" si="962"/>
        <v/>
      </c>
      <c r="CF347" s="1348" t="str">
        <f t="shared" si="962"/>
        <v/>
      </c>
      <c r="CG347" s="1348" t="str">
        <f t="shared" si="962"/>
        <v/>
      </c>
      <c r="CH347" s="1348" t="str">
        <f t="shared" si="962"/>
        <v/>
      </c>
      <c r="CI347" s="1348" t="str">
        <f t="shared" si="962"/>
        <v/>
      </c>
      <c r="CJ347" s="1348" t="str">
        <f t="shared" si="962"/>
        <v/>
      </c>
      <c r="CK347" s="1349" t="str">
        <f t="shared" si="962"/>
        <v/>
      </c>
      <c r="CL347" s="1349" t="str">
        <f t="shared" si="962"/>
        <v/>
      </c>
      <c r="CM347" s="1349" t="str">
        <f t="shared" si="962"/>
        <v/>
      </c>
      <c r="CN347" s="1348" t="str">
        <f t="shared" si="962"/>
        <v/>
      </c>
      <c r="CO347" s="1348" t="str">
        <f t="shared" si="962"/>
        <v/>
      </c>
      <c r="CP347" s="1348" t="str">
        <f t="shared" si="962"/>
        <v/>
      </c>
      <c r="CQ347" s="1348" t="str">
        <f t="shared" si="962"/>
        <v/>
      </c>
      <c r="CR347" s="1348" t="str">
        <f t="shared" si="962"/>
        <v/>
      </c>
      <c r="CS347" s="1347" t="str">
        <f t="shared" si="962"/>
        <v/>
      </c>
      <c r="CT347" s="1350" t="str">
        <f t="shared" si="963"/>
        <v/>
      </c>
      <c r="CU347" s="547" t="str">
        <f t="shared" si="964"/>
        <v/>
      </c>
      <c r="CV347" s="548" t="str">
        <f t="shared" si="965"/>
        <v/>
      </c>
      <c r="CW347" s="549" t="str">
        <f t="shared" si="966"/>
        <v/>
      </c>
      <c r="CX347" s="549" t="str">
        <f t="shared" si="967"/>
        <v/>
      </c>
      <c r="CY347" s="549" t="str">
        <f t="shared" si="968"/>
        <v/>
      </c>
      <c r="CZ347" s="549" t="str">
        <f t="shared" si="969"/>
        <v/>
      </c>
      <c r="DA347" s="549" t="str">
        <f t="shared" si="970"/>
        <v/>
      </c>
      <c r="DB347" s="550" t="str">
        <f t="shared" si="971"/>
        <v/>
      </c>
      <c r="DC347" s="550" t="str">
        <f t="shared" si="972"/>
        <v/>
      </c>
      <c r="DD347" s="550" t="str">
        <f t="shared" si="973"/>
        <v/>
      </c>
      <c r="DE347" s="549" t="str">
        <f t="shared" si="974"/>
        <v/>
      </c>
      <c r="DF347" s="549" t="str">
        <f t="shared" si="975"/>
        <v/>
      </c>
      <c r="DG347" s="549" t="str">
        <f t="shared" si="976"/>
        <v/>
      </c>
      <c r="DH347" s="549" t="str">
        <f t="shared" si="977"/>
        <v/>
      </c>
      <c r="DI347" s="549" t="str">
        <f t="shared" si="978"/>
        <v/>
      </c>
      <c r="DJ347" s="548" t="str">
        <f t="shared" si="979"/>
        <v/>
      </c>
      <c r="DK347" s="547" t="str">
        <f t="shared" si="980"/>
        <v/>
      </c>
      <c r="DL347" s="654">
        <f t="shared" si="981"/>
        <v>1</v>
      </c>
      <c r="DM347" s="106">
        <f t="shared" si="982"/>
        <v>1</v>
      </c>
      <c r="DN347" s="106">
        <f t="shared" si="983"/>
        <v>0</v>
      </c>
      <c r="DO347" s="106">
        <f t="shared" si="984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$H$1 &amp; " (%)"</f>
        <v>kcal (%)</v>
      </c>
      <c r="B348" s="631">
        <f t="shared" ref="B348:R348" si="997">IF(B342="","",(B342-B344-B347)*B343/B$46/365/$G$1)</f>
        <v>0.12589693411611219</v>
      </c>
      <c r="C348" s="631" t="str">
        <f t="shared" si="997"/>
        <v/>
      </c>
      <c r="D348" s="631" t="str">
        <f t="shared" si="997"/>
        <v/>
      </c>
      <c r="E348" s="631" t="str">
        <f t="shared" si="997"/>
        <v/>
      </c>
      <c r="F348" s="631" t="str">
        <f t="shared" si="997"/>
        <v/>
      </c>
      <c r="G348" s="631" t="str">
        <f t="shared" si="997"/>
        <v/>
      </c>
      <c r="H348" s="631" t="str">
        <f t="shared" si="997"/>
        <v/>
      </c>
      <c r="I348" s="631" t="str">
        <f t="shared" si="997"/>
        <v/>
      </c>
      <c r="J348" s="631" t="str">
        <f t="shared" si="997"/>
        <v/>
      </c>
      <c r="K348" s="631" t="str">
        <f t="shared" si="997"/>
        <v/>
      </c>
      <c r="L348" s="631" t="str">
        <f t="shared" si="997"/>
        <v/>
      </c>
      <c r="M348" s="631" t="str">
        <f t="shared" si="997"/>
        <v/>
      </c>
      <c r="N348" s="631" t="str">
        <f t="shared" si="997"/>
        <v/>
      </c>
      <c r="O348" s="631" t="str">
        <f t="shared" si="997"/>
        <v/>
      </c>
      <c r="P348" s="631" t="str">
        <f t="shared" si="997"/>
        <v/>
      </c>
      <c r="Q348" s="631" t="str">
        <f t="shared" si="997"/>
        <v/>
      </c>
      <c r="R348" s="631" t="str">
        <f t="shared" si="997"/>
        <v/>
      </c>
      <c r="S348" s="653"/>
      <c r="T348" s="631" t="str">
        <f t="shared" ref="T348:AJ348" si="998">IF(T342="","",(T342-T344-T347)*T343/T$46/365/$G$1)</f>
        <v/>
      </c>
      <c r="U348" s="631" t="str">
        <f t="shared" si="998"/>
        <v/>
      </c>
      <c r="V348" s="631" t="str">
        <f t="shared" si="998"/>
        <v/>
      </c>
      <c r="W348" s="631" t="str">
        <f t="shared" si="998"/>
        <v/>
      </c>
      <c r="X348" s="631" t="str">
        <f t="shared" si="998"/>
        <v/>
      </c>
      <c r="Y348" s="631" t="str">
        <f t="shared" si="998"/>
        <v/>
      </c>
      <c r="Z348" s="631" t="str">
        <f t="shared" si="998"/>
        <v/>
      </c>
      <c r="AA348" s="631" t="str">
        <f t="shared" si="998"/>
        <v/>
      </c>
      <c r="AB348" s="631">
        <f t="shared" si="998"/>
        <v>0.15107632093933465</v>
      </c>
      <c r="AC348" s="631" t="str">
        <f t="shared" si="998"/>
        <v/>
      </c>
      <c r="AD348" s="631" t="str">
        <f t="shared" si="998"/>
        <v/>
      </c>
      <c r="AE348" s="631" t="str">
        <f t="shared" si="998"/>
        <v/>
      </c>
      <c r="AF348" s="631" t="str">
        <f t="shared" si="998"/>
        <v/>
      </c>
      <c r="AG348" s="631" t="str">
        <f t="shared" si="998"/>
        <v/>
      </c>
      <c r="AH348" s="631" t="str">
        <f t="shared" si="998"/>
        <v/>
      </c>
      <c r="AI348" s="631" t="str">
        <f t="shared" si="998"/>
        <v/>
      </c>
      <c r="AJ348" s="631" t="str">
        <f t="shared" si="998"/>
        <v/>
      </c>
      <c r="AK348" s="653"/>
      <c r="AL348" s="631" t="str">
        <f t="shared" ref="AL348:BB348" si="999">IF(AL342="","",(AL342-AL344-AL347)*AL343/AL$46/365/$G$1)</f>
        <v/>
      </c>
      <c r="AM348" s="631">
        <f t="shared" si="999"/>
        <v>1.0071754729288975E-2</v>
      </c>
      <c r="AN348" s="631">
        <f t="shared" si="999"/>
        <v>2.6977914453452611E-2</v>
      </c>
      <c r="AO348" s="631" t="str">
        <f t="shared" si="999"/>
        <v/>
      </c>
      <c r="AP348" s="631" t="str">
        <f t="shared" si="999"/>
        <v/>
      </c>
      <c r="AQ348" s="631" t="str">
        <f t="shared" si="999"/>
        <v/>
      </c>
      <c r="AR348" s="631" t="str">
        <f t="shared" si="999"/>
        <v/>
      </c>
      <c r="AS348" s="631" t="str">
        <f t="shared" si="999"/>
        <v/>
      </c>
      <c r="AT348" s="631" t="str">
        <f t="shared" si="999"/>
        <v/>
      </c>
      <c r="AU348" s="631" t="str">
        <f t="shared" si="999"/>
        <v/>
      </c>
      <c r="AV348" s="631" t="str">
        <f t="shared" si="999"/>
        <v/>
      </c>
      <c r="AW348" s="631" t="str">
        <f t="shared" si="999"/>
        <v/>
      </c>
      <c r="AX348" s="631" t="str">
        <f t="shared" si="999"/>
        <v/>
      </c>
      <c r="AY348" s="631" t="str">
        <f t="shared" si="999"/>
        <v/>
      </c>
      <c r="AZ348" s="631" t="str">
        <f t="shared" si="999"/>
        <v/>
      </c>
      <c r="BA348" s="631" t="str">
        <f t="shared" si="999"/>
        <v/>
      </c>
      <c r="BB348" s="631" t="str">
        <f t="shared" si="999"/>
        <v/>
      </c>
      <c r="BC348" s="653"/>
      <c r="BD348" s="631" t="str">
        <f t="shared" ref="BD348:BT348" si="1000">IF(BD342="","",(BD342-BD344-BD347)*BD343/BD$46/365/$G$1)</f>
        <v/>
      </c>
      <c r="BE348" s="631" t="str">
        <f t="shared" si="1000"/>
        <v/>
      </c>
      <c r="BF348" s="631" t="str">
        <f t="shared" si="1000"/>
        <v/>
      </c>
      <c r="BG348" s="631" t="str">
        <f t="shared" si="1000"/>
        <v/>
      </c>
      <c r="BH348" s="631" t="str">
        <f t="shared" si="1000"/>
        <v/>
      </c>
      <c r="BI348" s="631" t="str">
        <f t="shared" si="1000"/>
        <v/>
      </c>
      <c r="BJ348" s="631" t="str">
        <f t="shared" si="1000"/>
        <v/>
      </c>
      <c r="BK348" s="631">
        <f t="shared" si="1000"/>
        <v>3.1474233529028048E-2</v>
      </c>
      <c r="BL348" s="631">
        <f t="shared" si="1000"/>
        <v>3.7769080234833663E-2</v>
      </c>
      <c r="BM348" s="631" t="str">
        <f t="shared" si="1000"/>
        <v/>
      </c>
      <c r="BN348" s="631" t="str">
        <f t="shared" si="1000"/>
        <v/>
      </c>
      <c r="BO348" s="631" t="str">
        <f t="shared" si="1000"/>
        <v/>
      </c>
      <c r="BP348" s="631" t="str">
        <f t="shared" si="1000"/>
        <v/>
      </c>
      <c r="BQ348" s="631" t="str">
        <f t="shared" si="1000"/>
        <v/>
      </c>
      <c r="BR348" s="631" t="str">
        <f t="shared" si="1000"/>
        <v/>
      </c>
      <c r="BS348" s="631" t="str">
        <f t="shared" si="1000"/>
        <v/>
      </c>
      <c r="BT348" s="631" t="str">
        <f t="shared" si="1000"/>
        <v/>
      </c>
      <c r="BU348" s="653"/>
      <c r="BV348" s="631" t="str">
        <f>IF(BV342="","",(BV342-BV344-BV347)*BV343/BV$46/365/$G$1)</f>
        <v/>
      </c>
      <c r="BW348" s="631" t="str">
        <f>IF(BW342="","",(BW342-BW344-BW347)*BW343/BW$46/365/$G$1)</f>
        <v/>
      </c>
      <c r="BX348" s="631" t="str">
        <f>IF(BX342="","",(BX342-BX344-BX347)*BX343/BX$46/365/$G$1)</f>
        <v/>
      </c>
      <c r="BY348" s="631" t="str">
        <f>IF(BY342="","",(BY342-BY344-BY347)*BY343/BY$46/365/$G$1)</f>
        <v/>
      </c>
      <c r="BZ348" s="596" t="str">
        <f t="shared" si="958"/>
        <v/>
      </c>
      <c r="CA348" s="621" t="str">
        <f t="shared" si="959"/>
        <v/>
      </c>
      <c r="CB348" s="621" t="str">
        <f t="shared" si="960"/>
        <v/>
      </c>
      <c r="CC348" s="693" t="str">
        <f t="shared" si="961"/>
        <v/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100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1001"/>
        <v/>
      </c>
      <c r="CG348" s="1353" t="str">
        <f t="shared" si="1001"/>
        <v/>
      </c>
      <c r="CH348" s="1353" t="str">
        <f t="shared" si="1001"/>
        <v/>
      </c>
      <c r="CI348" s="1353" t="str">
        <f t="shared" si="1001"/>
        <v/>
      </c>
      <c r="CJ348" s="1353" t="str">
        <f t="shared" si="1001"/>
        <v/>
      </c>
      <c r="CK348" s="1354" t="str">
        <f t="shared" si="1001"/>
        <v/>
      </c>
      <c r="CL348" s="1354">
        <f t="shared" si="1001"/>
        <v>3.1474233529028048E-2</v>
      </c>
      <c r="CM348" s="1354">
        <f t="shared" si="1001"/>
        <v>3.7769080234833663E-2</v>
      </c>
      <c r="CN348" s="1353" t="str">
        <f t="shared" si="1001"/>
        <v/>
      </c>
      <c r="CO348" s="1353" t="str">
        <f t="shared" si="1001"/>
        <v/>
      </c>
      <c r="CP348" s="1353" t="str">
        <f t="shared" si="1001"/>
        <v/>
      </c>
      <c r="CQ348" s="1353" t="str">
        <f t="shared" si="1001"/>
        <v/>
      </c>
      <c r="CR348" s="1353" t="str">
        <f t="shared" si="1001"/>
        <v/>
      </c>
      <c r="CS348" s="1352" t="str">
        <f t="shared" si="1001"/>
        <v/>
      </c>
      <c r="CT348" s="1355" t="str">
        <f t="shared" si="1001"/>
        <v/>
      </c>
      <c r="CU348" s="535" t="str">
        <f t="shared" si="964"/>
        <v/>
      </c>
      <c r="CV348" s="536" t="str">
        <f t="shared" si="965"/>
        <v/>
      </c>
      <c r="CW348" s="537" t="str">
        <f t="shared" si="966"/>
        <v/>
      </c>
      <c r="CX348" s="537" t="str">
        <f t="shared" si="967"/>
        <v/>
      </c>
      <c r="CY348" s="537" t="str">
        <f t="shared" si="968"/>
        <v/>
      </c>
      <c r="CZ348" s="537" t="str">
        <f t="shared" si="969"/>
        <v/>
      </c>
      <c r="DA348" s="537" t="str">
        <f t="shared" si="970"/>
        <v/>
      </c>
      <c r="DB348" s="538" t="str">
        <f t="shared" si="971"/>
        <v/>
      </c>
      <c r="DC348" s="538">
        <f t="shared" si="972"/>
        <v>3.1474233529028048E-2</v>
      </c>
      <c r="DD348" s="538">
        <f t="shared" si="973"/>
        <v>3.7769080234833663E-2</v>
      </c>
      <c r="DE348" s="537" t="str">
        <f t="shared" si="974"/>
        <v/>
      </c>
      <c r="DF348" s="537" t="str">
        <f t="shared" si="975"/>
        <v/>
      </c>
      <c r="DG348" s="537" t="str">
        <f t="shared" si="976"/>
        <v/>
      </c>
      <c r="DH348" s="537" t="str">
        <f t="shared" si="977"/>
        <v/>
      </c>
      <c r="DI348" s="537" t="str">
        <f t="shared" si="978"/>
        <v/>
      </c>
      <c r="DJ348" s="536" t="str">
        <f t="shared" si="979"/>
        <v/>
      </c>
      <c r="DK348" s="535" t="str">
        <f t="shared" si="980"/>
        <v/>
      </c>
      <c r="DL348" s="654">
        <f t="shared" si="981"/>
        <v>1</v>
      </c>
      <c r="DM348" s="106">
        <f t="shared" si="982"/>
        <v>1</v>
      </c>
      <c r="DN348" s="106">
        <f t="shared" si="983"/>
        <v>2</v>
      </c>
      <c r="DO348" s="106">
        <f t="shared" si="984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58"/>
        <v/>
      </c>
      <c r="CA349" s="596" t="str">
        <f t="shared" si="959"/>
        <v/>
      </c>
      <c r="CB349" s="596" t="str">
        <f t="shared" si="960"/>
        <v/>
      </c>
      <c r="CC349" s="690" t="str">
        <f t="shared" si="961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100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1002"/>
        <v/>
      </c>
      <c r="CG349" s="1348" t="str">
        <f t="shared" si="1002"/>
        <v/>
      </c>
      <c r="CH349" s="1348" t="str">
        <f t="shared" si="1002"/>
        <v/>
      </c>
      <c r="CI349" s="1348" t="str">
        <f t="shared" si="1002"/>
        <v/>
      </c>
      <c r="CJ349" s="1348" t="str">
        <f t="shared" si="1002"/>
        <v/>
      </c>
      <c r="CK349" s="1349" t="str">
        <f t="shared" si="1002"/>
        <v/>
      </c>
      <c r="CL349" s="1349" t="str">
        <f t="shared" si="1002"/>
        <v/>
      </c>
      <c r="CM349" s="1349" t="str">
        <f t="shared" si="1002"/>
        <v/>
      </c>
      <c r="CN349" s="1348" t="str">
        <f t="shared" si="1002"/>
        <v/>
      </c>
      <c r="CO349" s="1348" t="str">
        <f t="shared" si="1002"/>
        <v/>
      </c>
      <c r="CP349" s="1348" t="str">
        <f t="shared" si="1002"/>
        <v/>
      </c>
      <c r="CQ349" s="1348" t="str">
        <f t="shared" si="1002"/>
        <v/>
      </c>
      <c r="CR349" s="1348" t="str">
        <f t="shared" si="1002"/>
        <v/>
      </c>
      <c r="CS349" s="1347" t="str">
        <f t="shared" si="1002"/>
        <v/>
      </c>
      <c r="CT349" s="1350" t="str">
        <f t="shared" si="1001"/>
        <v/>
      </c>
      <c r="CU349" s="547" t="str">
        <f t="shared" si="964"/>
        <v/>
      </c>
      <c r="CV349" s="548" t="str">
        <f t="shared" si="965"/>
        <v/>
      </c>
      <c r="CW349" s="549" t="str">
        <f t="shared" si="966"/>
        <v/>
      </c>
      <c r="CX349" s="549" t="str">
        <f t="shared" si="967"/>
        <v/>
      </c>
      <c r="CY349" s="549" t="str">
        <f t="shared" si="968"/>
        <v/>
      </c>
      <c r="CZ349" s="549" t="str">
        <f t="shared" si="969"/>
        <v/>
      </c>
      <c r="DA349" s="549" t="str">
        <f t="shared" si="970"/>
        <v/>
      </c>
      <c r="DB349" s="550" t="str">
        <f t="shared" si="971"/>
        <v/>
      </c>
      <c r="DC349" s="550" t="str">
        <f t="shared" si="972"/>
        <v/>
      </c>
      <c r="DD349" s="550" t="str">
        <f t="shared" si="973"/>
        <v/>
      </c>
      <c r="DE349" s="549" t="str">
        <f t="shared" si="974"/>
        <v/>
      </c>
      <c r="DF349" s="549" t="str">
        <f t="shared" si="975"/>
        <v/>
      </c>
      <c r="DG349" s="549" t="str">
        <f t="shared" si="976"/>
        <v/>
      </c>
      <c r="DH349" s="549" t="str">
        <f t="shared" si="977"/>
        <v/>
      </c>
      <c r="DI349" s="549" t="str">
        <f t="shared" si="978"/>
        <v/>
      </c>
      <c r="DJ349" s="548" t="str">
        <f t="shared" si="979"/>
        <v/>
      </c>
      <c r="DK349" s="547" t="str">
        <f t="shared" si="980"/>
        <v/>
      </c>
      <c r="DL349" s="654">
        <f t="shared" si="981"/>
        <v>0</v>
      </c>
      <c r="DM349" s="106">
        <f t="shared" si="982"/>
        <v>0</v>
      </c>
      <c r="DN349" s="106">
        <f t="shared" si="983"/>
        <v>0</v>
      </c>
      <c r="DO349" s="106">
        <f t="shared" si="984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03">IF(DL351&lt;3,"",(SUM(B351:R351)-MIN(B351:R351)-MAX(B351:R351))/(DL351-2))</f>
        <v/>
      </c>
      <c r="CA351" s="596" t="str">
        <f t="shared" ref="CA351:CA360" si="1004">IF(DM351&lt;3,"",(SUM(T351:AJ351)-MIN(T351:AJ351)-MAX(T351:AJ351))/(DM351-2))</f>
        <v/>
      </c>
      <c r="CB351" s="596" t="str">
        <f t="shared" ref="CB351:CB360" si="1005">IF(DN351&lt;3,"",(SUM(AL351:BB351)-MIN(AL351:BB351)-MAX(AL351:BB351))/(DN351-2))</f>
        <v/>
      </c>
      <c r="CC351" s="690" t="str">
        <f t="shared" ref="CC351:CC360" si="1006">IF(DO351&lt;3,"",(SUM(BD351:BT351)-MIN(BD351:BT351)-MAX(BD351:BT351))/(DO351-2))</f>
        <v/>
      </c>
      <c r="CD351" s="1346" t="str">
        <f t="shared" ref="CD351:CS357" si="100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07"/>
        <v/>
      </c>
      <c r="CF351" s="1348" t="str">
        <f t="shared" si="1007"/>
        <v/>
      </c>
      <c r="CG351" s="1348" t="str">
        <f t="shared" si="1007"/>
        <v/>
      </c>
      <c r="CH351" s="1348" t="str">
        <f t="shared" si="1007"/>
        <v/>
      </c>
      <c r="CI351" s="1348" t="str">
        <f t="shared" si="1007"/>
        <v/>
      </c>
      <c r="CJ351" s="1348" t="str">
        <f t="shared" si="1007"/>
        <v/>
      </c>
      <c r="CK351" s="1349" t="str">
        <f t="shared" si="1007"/>
        <v/>
      </c>
      <c r="CL351" s="1349" t="str">
        <f t="shared" si="1007"/>
        <v/>
      </c>
      <c r="CM351" s="1349" t="str">
        <f t="shared" si="1007"/>
        <v/>
      </c>
      <c r="CN351" s="1348" t="str">
        <f t="shared" si="1007"/>
        <v/>
      </c>
      <c r="CO351" s="1348" t="str">
        <f t="shared" si="1007"/>
        <v/>
      </c>
      <c r="CP351" s="1348" t="str">
        <f t="shared" si="1007"/>
        <v/>
      </c>
      <c r="CQ351" s="1348" t="str">
        <f t="shared" si="1007"/>
        <v/>
      </c>
      <c r="CR351" s="1348" t="str">
        <f t="shared" si="1007"/>
        <v/>
      </c>
      <c r="CS351" s="1347" t="str">
        <f t="shared" si="1007"/>
        <v/>
      </c>
      <c r="CT351" s="1350" t="str">
        <f t="shared" ref="CT351:CT357" si="100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0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1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1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1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1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1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1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1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1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1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1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2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2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2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2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2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2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6">COUNT(B351:R351)</f>
        <v>0</v>
      </c>
      <c r="DM351" s="106">
        <f t="shared" ref="DM351:DM358" si="1027">COUNT(T351:AJ351)</f>
        <v>0</v>
      </c>
      <c r="DN351" s="106">
        <f t="shared" ref="DN351:DN358" si="1028">COUNT(AL351:BB351)</f>
        <v>0</v>
      </c>
      <c r="DO351" s="106">
        <f t="shared" ref="DO351:DO358" si="1029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1030">IF(B349="","",B349*B351)</f>
        <v/>
      </c>
      <c r="C352" s="628" t="str">
        <f t="shared" si="1030"/>
        <v/>
      </c>
      <c r="D352" s="628" t="str">
        <f t="shared" si="1030"/>
        <v/>
      </c>
      <c r="E352" s="628" t="str">
        <f t="shared" si="1030"/>
        <v/>
      </c>
      <c r="F352" s="628" t="str">
        <f t="shared" si="1030"/>
        <v/>
      </c>
      <c r="G352" s="628" t="str">
        <f t="shared" si="1030"/>
        <v/>
      </c>
      <c r="H352" s="628" t="str">
        <f t="shared" si="1030"/>
        <v/>
      </c>
      <c r="I352" s="628" t="str">
        <f t="shared" si="1030"/>
        <v/>
      </c>
      <c r="J352" s="628" t="str">
        <f t="shared" si="1030"/>
        <v/>
      </c>
      <c r="K352" s="628" t="str">
        <f t="shared" si="1030"/>
        <v/>
      </c>
      <c r="L352" s="628" t="str">
        <f t="shared" si="1030"/>
        <v/>
      </c>
      <c r="M352" s="628" t="str">
        <f t="shared" si="1030"/>
        <v/>
      </c>
      <c r="N352" s="628" t="str">
        <f t="shared" si="1030"/>
        <v/>
      </c>
      <c r="O352" s="628" t="str">
        <f t="shared" si="1030"/>
        <v/>
      </c>
      <c r="P352" s="628" t="str">
        <f t="shared" si="1030"/>
        <v/>
      </c>
      <c r="Q352" s="628" t="str">
        <f t="shared" si="1030"/>
        <v/>
      </c>
      <c r="R352" s="628" t="str">
        <f t="shared" si="1030"/>
        <v/>
      </c>
      <c r="S352" s="663"/>
      <c r="T352" s="628" t="str">
        <f t="shared" ref="T352:AJ352" si="1031">IF(T349="","",T349*T351)</f>
        <v/>
      </c>
      <c r="U352" s="628" t="str">
        <f t="shared" si="1031"/>
        <v/>
      </c>
      <c r="V352" s="628" t="str">
        <f t="shared" si="1031"/>
        <v/>
      </c>
      <c r="W352" s="628" t="str">
        <f t="shared" si="1031"/>
        <v/>
      </c>
      <c r="X352" s="628" t="str">
        <f t="shared" si="1031"/>
        <v/>
      </c>
      <c r="Y352" s="628" t="str">
        <f t="shared" si="1031"/>
        <v/>
      </c>
      <c r="Z352" s="628" t="str">
        <f t="shared" si="1031"/>
        <v/>
      </c>
      <c r="AA352" s="628" t="str">
        <f t="shared" si="1031"/>
        <v/>
      </c>
      <c r="AB352" s="628" t="str">
        <f t="shared" si="1031"/>
        <v/>
      </c>
      <c r="AC352" s="628" t="str">
        <f t="shared" si="1031"/>
        <v/>
      </c>
      <c r="AD352" s="628" t="str">
        <f t="shared" si="1031"/>
        <v/>
      </c>
      <c r="AE352" s="628" t="str">
        <f t="shared" si="1031"/>
        <v/>
      </c>
      <c r="AF352" s="628" t="str">
        <f t="shared" si="1031"/>
        <v/>
      </c>
      <c r="AG352" s="628" t="str">
        <f t="shared" si="1031"/>
        <v/>
      </c>
      <c r="AH352" s="628" t="str">
        <f t="shared" si="1031"/>
        <v/>
      </c>
      <c r="AI352" s="628" t="str">
        <f t="shared" si="1031"/>
        <v/>
      </c>
      <c r="AJ352" s="628" t="str">
        <f t="shared" si="1031"/>
        <v/>
      </c>
      <c r="AK352" s="663"/>
      <c r="AL352" s="628" t="str">
        <f t="shared" ref="AL352:BB352" si="1032">IF(AL349="","",AL349*AL351)</f>
        <v/>
      </c>
      <c r="AM352" s="628" t="str">
        <f t="shared" si="1032"/>
        <v/>
      </c>
      <c r="AN352" s="628" t="str">
        <f t="shared" si="1032"/>
        <v/>
      </c>
      <c r="AO352" s="628" t="str">
        <f t="shared" si="1032"/>
        <v/>
      </c>
      <c r="AP352" s="628" t="str">
        <f t="shared" si="1032"/>
        <v/>
      </c>
      <c r="AQ352" s="628" t="str">
        <f t="shared" si="1032"/>
        <v/>
      </c>
      <c r="AR352" s="628" t="str">
        <f t="shared" si="1032"/>
        <v/>
      </c>
      <c r="AS352" s="628" t="str">
        <f t="shared" si="1032"/>
        <v/>
      </c>
      <c r="AT352" s="628" t="str">
        <f t="shared" si="1032"/>
        <v/>
      </c>
      <c r="AU352" s="628" t="str">
        <f t="shared" si="1032"/>
        <v/>
      </c>
      <c r="AV352" s="628" t="str">
        <f t="shared" si="1032"/>
        <v/>
      </c>
      <c r="AW352" s="628" t="str">
        <f t="shared" si="1032"/>
        <v/>
      </c>
      <c r="AX352" s="628" t="str">
        <f t="shared" si="1032"/>
        <v/>
      </c>
      <c r="AY352" s="628" t="str">
        <f t="shared" si="1032"/>
        <v/>
      </c>
      <c r="AZ352" s="628" t="str">
        <f t="shared" si="1032"/>
        <v/>
      </c>
      <c r="BA352" s="628" t="str">
        <f t="shared" si="1032"/>
        <v/>
      </c>
      <c r="BB352" s="628" t="str">
        <f t="shared" si="1032"/>
        <v/>
      </c>
      <c r="BC352" s="663"/>
      <c r="BD352" s="628" t="str">
        <f t="shared" ref="BD352:BT352" si="1033">IF(BD349="","",BD349*BD351)</f>
        <v/>
      </c>
      <c r="BE352" s="628" t="str">
        <f t="shared" si="1033"/>
        <v/>
      </c>
      <c r="BF352" s="628" t="str">
        <f t="shared" si="1033"/>
        <v/>
      </c>
      <c r="BG352" s="628" t="str">
        <f t="shared" si="1033"/>
        <v/>
      </c>
      <c r="BH352" s="628" t="str">
        <f t="shared" si="1033"/>
        <v/>
      </c>
      <c r="BI352" s="628" t="str">
        <f t="shared" si="1033"/>
        <v/>
      </c>
      <c r="BJ352" s="628" t="str">
        <f t="shared" si="1033"/>
        <v/>
      </c>
      <c r="BK352" s="628" t="str">
        <f t="shared" si="1033"/>
        <v/>
      </c>
      <c r="BL352" s="628" t="str">
        <f t="shared" si="1033"/>
        <v/>
      </c>
      <c r="BM352" s="628" t="str">
        <f t="shared" si="1033"/>
        <v/>
      </c>
      <c r="BN352" s="628" t="str">
        <f t="shared" si="1033"/>
        <v/>
      </c>
      <c r="BO352" s="628" t="str">
        <f t="shared" si="1033"/>
        <v/>
      </c>
      <c r="BP352" s="628" t="str">
        <f t="shared" si="1033"/>
        <v/>
      </c>
      <c r="BQ352" s="628" t="str">
        <f t="shared" si="1033"/>
        <v/>
      </c>
      <c r="BR352" s="628" t="str">
        <f t="shared" si="1033"/>
        <v/>
      </c>
      <c r="BS352" s="628" t="str">
        <f t="shared" si="1033"/>
        <v/>
      </c>
      <c r="BT352" s="628" t="str">
        <f t="shared" si="1033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03"/>
        <v/>
      </c>
      <c r="CA352" s="596" t="str">
        <f t="shared" si="1004"/>
        <v/>
      </c>
      <c r="CB352" s="596" t="str">
        <f t="shared" si="1005"/>
        <v/>
      </c>
      <c r="CC352" s="690" t="str">
        <f t="shared" si="1006"/>
        <v/>
      </c>
      <c r="CD352" s="1346" t="str">
        <f t="shared" si="1007"/>
        <v/>
      </c>
      <c r="CE352" s="1347" t="str">
        <f t="shared" si="1007"/>
        <v/>
      </c>
      <c r="CF352" s="1348" t="str">
        <f t="shared" si="1007"/>
        <v/>
      </c>
      <c r="CG352" s="1348" t="str">
        <f t="shared" si="1007"/>
        <v/>
      </c>
      <c r="CH352" s="1348" t="str">
        <f t="shared" si="1007"/>
        <v/>
      </c>
      <c r="CI352" s="1348" t="str">
        <f t="shared" si="1007"/>
        <v/>
      </c>
      <c r="CJ352" s="1348" t="str">
        <f t="shared" si="1007"/>
        <v/>
      </c>
      <c r="CK352" s="1349" t="str">
        <f t="shared" si="1007"/>
        <v/>
      </c>
      <c r="CL352" s="1349" t="str">
        <f t="shared" si="1007"/>
        <v/>
      </c>
      <c r="CM352" s="1349" t="str">
        <f t="shared" si="1007"/>
        <v/>
      </c>
      <c r="CN352" s="1348" t="str">
        <f t="shared" si="1007"/>
        <v/>
      </c>
      <c r="CO352" s="1348" t="str">
        <f t="shared" si="1007"/>
        <v/>
      </c>
      <c r="CP352" s="1348" t="str">
        <f t="shared" si="1007"/>
        <v/>
      </c>
      <c r="CQ352" s="1348" t="str">
        <f t="shared" si="1007"/>
        <v/>
      </c>
      <c r="CR352" s="1348" t="str">
        <f t="shared" si="1007"/>
        <v/>
      </c>
      <c r="CS352" s="1347" t="str">
        <f t="shared" si="1007"/>
        <v/>
      </c>
      <c r="CT352" s="1350" t="str">
        <f t="shared" si="1008"/>
        <v/>
      </c>
      <c r="CU352" s="547" t="str">
        <f t="shared" si="1009"/>
        <v/>
      </c>
      <c r="CV352" s="548" t="str">
        <f t="shared" si="1010"/>
        <v/>
      </c>
      <c r="CW352" s="549" t="str">
        <f t="shared" si="1011"/>
        <v/>
      </c>
      <c r="CX352" s="549" t="str">
        <f t="shared" si="1012"/>
        <v/>
      </c>
      <c r="CY352" s="549" t="str">
        <f t="shared" si="1013"/>
        <v/>
      </c>
      <c r="CZ352" s="549" t="str">
        <f t="shared" si="1014"/>
        <v/>
      </c>
      <c r="DA352" s="549" t="str">
        <f t="shared" si="1015"/>
        <v/>
      </c>
      <c r="DB352" s="550" t="str">
        <f t="shared" si="1016"/>
        <v/>
      </c>
      <c r="DC352" s="550" t="str">
        <f t="shared" si="1017"/>
        <v/>
      </c>
      <c r="DD352" s="550" t="str">
        <f t="shared" si="1018"/>
        <v/>
      </c>
      <c r="DE352" s="549" t="str">
        <f t="shared" si="1019"/>
        <v/>
      </c>
      <c r="DF352" s="549" t="str">
        <f t="shared" si="1020"/>
        <v/>
      </c>
      <c r="DG352" s="549" t="str">
        <f t="shared" si="1021"/>
        <v/>
      </c>
      <c r="DH352" s="549" t="str">
        <f t="shared" si="1022"/>
        <v/>
      </c>
      <c r="DI352" s="549" t="str">
        <f t="shared" si="1023"/>
        <v/>
      </c>
      <c r="DJ352" s="548" t="str">
        <f t="shared" si="1024"/>
        <v/>
      </c>
      <c r="DK352" s="547" t="str">
        <f t="shared" si="1025"/>
        <v/>
      </c>
      <c r="DL352" s="654">
        <f t="shared" si="1026"/>
        <v>0</v>
      </c>
      <c r="DM352" s="106">
        <f t="shared" si="1027"/>
        <v>0</v>
      </c>
      <c r="DN352" s="106">
        <f t="shared" si="1028"/>
        <v>0</v>
      </c>
      <c r="DO352" s="106">
        <f t="shared" si="1029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$H$1 &amp; " per kg"</f>
        <v>kcal per kg</v>
      </c>
      <c r="B353" s="704">
        <f t="shared" ref="B353:R353" si="1034">3670*$K$1</f>
        <v>3670</v>
      </c>
      <c r="C353" s="704">
        <f t="shared" si="1034"/>
        <v>3670</v>
      </c>
      <c r="D353" s="704">
        <f t="shared" si="1034"/>
        <v>3670</v>
      </c>
      <c r="E353" s="704">
        <f t="shared" si="1034"/>
        <v>3670</v>
      </c>
      <c r="F353" s="704">
        <f t="shared" si="1034"/>
        <v>3670</v>
      </c>
      <c r="G353" s="704">
        <f t="shared" si="1034"/>
        <v>3670</v>
      </c>
      <c r="H353" s="704">
        <f t="shared" si="1034"/>
        <v>3670</v>
      </c>
      <c r="I353" s="704">
        <f t="shared" si="1034"/>
        <v>3670</v>
      </c>
      <c r="J353" s="704">
        <f t="shared" si="1034"/>
        <v>3670</v>
      </c>
      <c r="K353" s="704">
        <f t="shared" si="1034"/>
        <v>3670</v>
      </c>
      <c r="L353" s="704">
        <f t="shared" si="1034"/>
        <v>3670</v>
      </c>
      <c r="M353" s="704">
        <f t="shared" si="1034"/>
        <v>3670</v>
      </c>
      <c r="N353" s="704">
        <f t="shared" si="1034"/>
        <v>3670</v>
      </c>
      <c r="O353" s="704">
        <f t="shared" si="1034"/>
        <v>3670</v>
      </c>
      <c r="P353" s="704">
        <f t="shared" si="1034"/>
        <v>3670</v>
      </c>
      <c r="Q353" s="704">
        <f t="shared" si="1034"/>
        <v>3670</v>
      </c>
      <c r="R353" s="704">
        <f t="shared" si="1034"/>
        <v>3670</v>
      </c>
      <c r="S353" s="712"/>
      <c r="T353" s="704">
        <f t="shared" ref="T353:AJ353" si="1035">3670*$K$1</f>
        <v>3670</v>
      </c>
      <c r="U353" s="704">
        <f t="shared" si="1035"/>
        <v>3670</v>
      </c>
      <c r="V353" s="704">
        <f t="shared" si="1035"/>
        <v>3670</v>
      </c>
      <c r="W353" s="704">
        <f t="shared" si="1035"/>
        <v>3670</v>
      </c>
      <c r="X353" s="704">
        <f t="shared" si="1035"/>
        <v>3670</v>
      </c>
      <c r="Y353" s="704">
        <f t="shared" si="1035"/>
        <v>3670</v>
      </c>
      <c r="Z353" s="704">
        <f t="shared" si="1035"/>
        <v>3670</v>
      </c>
      <c r="AA353" s="704">
        <f t="shared" si="1035"/>
        <v>3670</v>
      </c>
      <c r="AB353" s="704">
        <f t="shared" si="1035"/>
        <v>3670</v>
      </c>
      <c r="AC353" s="704">
        <f t="shared" si="1035"/>
        <v>3670</v>
      </c>
      <c r="AD353" s="704">
        <f t="shared" si="1035"/>
        <v>3670</v>
      </c>
      <c r="AE353" s="704">
        <f t="shared" si="1035"/>
        <v>3670</v>
      </c>
      <c r="AF353" s="704">
        <f t="shared" si="1035"/>
        <v>3670</v>
      </c>
      <c r="AG353" s="704">
        <f t="shared" si="1035"/>
        <v>3670</v>
      </c>
      <c r="AH353" s="704">
        <f t="shared" si="1035"/>
        <v>3670</v>
      </c>
      <c r="AI353" s="704">
        <f t="shared" si="1035"/>
        <v>3670</v>
      </c>
      <c r="AJ353" s="704">
        <f t="shared" si="1035"/>
        <v>3670</v>
      </c>
      <c r="AK353" s="712"/>
      <c r="AL353" s="704">
        <f t="shared" ref="AL353:BB353" si="1036">3670*$K$1</f>
        <v>3670</v>
      </c>
      <c r="AM353" s="704">
        <f t="shared" si="1036"/>
        <v>3670</v>
      </c>
      <c r="AN353" s="704">
        <f t="shared" si="1036"/>
        <v>3670</v>
      </c>
      <c r="AO353" s="704">
        <f t="shared" si="1036"/>
        <v>3670</v>
      </c>
      <c r="AP353" s="704">
        <f t="shared" si="1036"/>
        <v>3670</v>
      </c>
      <c r="AQ353" s="704">
        <f t="shared" si="1036"/>
        <v>3670</v>
      </c>
      <c r="AR353" s="704">
        <f t="shared" si="1036"/>
        <v>3670</v>
      </c>
      <c r="AS353" s="704">
        <f t="shared" si="1036"/>
        <v>3670</v>
      </c>
      <c r="AT353" s="704">
        <f t="shared" si="1036"/>
        <v>3670</v>
      </c>
      <c r="AU353" s="704">
        <f t="shared" si="1036"/>
        <v>3670</v>
      </c>
      <c r="AV353" s="704">
        <f t="shared" si="1036"/>
        <v>3670</v>
      </c>
      <c r="AW353" s="704">
        <f t="shared" si="1036"/>
        <v>3670</v>
      </c>
      <c r="AX353" s="704">
        <f t="shared" si="1036"/>
        <v>3670</v>
      </c>
      <c r="AY353" s="704">
        <f t="shared" si="1036"/>
        <v>3670</v>
      </c>
      <c r="AZ353" s="704">
        <f t="shared" si="1036"/>
        <v>3670</v>
      </c>
      <c r="BA353" s="704">
        <f t="shared" si="1036"/>
        <v>3670</v>
      </c>
      <c r="BB353" s="704">
        <f t="shared" si="1036"/>
        <v>3670</v>
      </c>
      <c r="BC353" s="712"/>
      <c r="BD353" s="704">
        <f t="shared" ref="BD353:BT353" si="1037">3670*$K$1</f>
        <v>3670</v>
      </c>
      <c r="BE353" s="704">
        <f t="shared" si="1037"/>
        <v>3670</v>
      </c>
      <c r="BF353" s="704">
        <f t="shared" si="1037"/>
        <v>3670</v>
      </c>
      <c r="BG353" s="704">
        <f t="shared" si="1037"/>
        <v>3670</v>
      </c>
      <c r="BH353" s="704">
        <f t="shared" si="1037"/>
        <v>3670</v>
      </c>
      <c r="BI353" s="704">
        <f t="shared" si="1037"/>
        <v>3670</v>
      </c>
      <c r="BJ353" s="704">
        <f t="shared" si="1037"/>
        <v>3670</v>
      </c>
      <c r="BK353" s="704">
        <f t="shared" si="1037"/>
        <v>3670</v>
      </c>
      <c r="BL353" s="704">
        <f t="shared" si="1037"/>
        <v>3670</v>
      </c>
      <c r="BM353" s="704">
        <f t="shared" si="1037"/>
        <v>3670</v>
      </c>
      <c r="BN353" s="704">
        <f t="shared" si="1037"/>
        <v>3670</v>
      </c>
      <c r="BO353" s="704">
        <f t="shared" si="1037"/>
        <v>3670</v>
      </c>
      <c r="BP353" s="704">
        <f t="shared" si="1037"/>
        <v>3670</v>
      </c>
      <c r="BQ353" s="704">
        <f t="shared" si="1037"/>
        <v>3670</v>
      </c>
      <c r="BR353" s="704">
        <f t="shared" si="1037"/>
        <v>3670</v>
      </c>
      <c r="BS353" s="704">
        <f t="shared" si="1037"/>
        <v>3670</v>
      </c>
      <c r="BT353" s="704">
        <f t="shared" si="1037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03"/>
        <v>3670</v>
      </c>
      <c r="CA353" s="596">
        <f t="shared" si="1004"/>
        <v>3670</v>
      </c>
      <c r="CB353" s="596">
        <f t="shared" si="1005"/>
        <v>3670</v>
      </c>
      <c r="CC353" s="690">
        <f t="shared" si="1006"/>
        <v>3670</v>
      </c>
      <c r="CD353" s="1346">
        <f t="shared" si="1007"/>
        <v>3670</v>
      </c>
      <c r="CE353" s="1347">
        <f t="shared" si="1007"/>
        <v>3670</v>
      </c>
      <c r="CF353" s="1348">
        <f t="shared" si="1007"/>
        <v>3670</v>
      </c>
      <c r="CG353" s="1348">
        <f t="shared" si="1007"/>
        <v>3670</v>
      </c>
      <c r="CH353" s="1348">
        <f t="shared" si="1007"/>
        <v>3670</v>
      </c>
      <c r="CI353" s="1348">
        <f t="shared" si="1007"/>
        <v>3670</v>
      </c>
      <c r="CJ353" s="1348">
        <f t="shared" si="1007"/>
        <v>3670</v>
      </c>
      <c r="CK353" s="1349">
        <f t="shared" si="1007"/>
        <v>3670</v>
      </c>
      <c r="CL353" s="1349">
        <f t="shared" si="1007"/>
        <v>3670</v>
      </c>
      <c r="CM353" s="1349">
        <f t="shared" si="1007"/>
        <v>3670</v>
      </c>
      <c r="CN353" s="1348">
        <f t="shared" si="1007"/>
        <v>3670</v>
      </c>
      <c r="CO353" s="1348">
        <f t="shared" si="1007"/>
        <v>3670</v>
      </c>
      <c r="CP353" s="1348">
        <f t="shared" si="1007"/>
        <v>3670</v>
      </c>
      <c r="CQ353" s="1348">
        <f t="shared" si="1007"/>
        <v>3670</v>
      </c>
      <c r="CR353" s="1348">
        <f t="shared" si="1007"/>
        <v>3670</v>
      </c>
      <c r="CS353" s="1347">
        <f t="shared" si="1007"/>
        <v>3670</v>
      </c>
      <c r="CT353" s="1350">
        <f t="shared" si="1008"/>
        <v>3670</v>
      </c>
      <c r="CU353" s="547">
        <f t="shared" si="1009"/>
        <v>3670</v>
      </c>
      <c r="CV353" s="548">
        <f t="shared" si="1010"/>
        <v>3670</v>
      </c>
      <c r="CW353" s="549">
        <f t="shared" si="1011"/>
        <v>3670</v>
      </c>
      <c r="CX353" s="549">
        <f t="shared" si="1012"/>
        <v>3670</v>
      </c>
      <c r="CY353" s="549">
        <f t="shared" si="1013"/>
        <v>3670</v>
      </c>
      <c r="CZ353" s="549">
        <f t="shared" si="1014"/>
        <v>3670</v>
      </c>
      <c r="DA353" s="549">
        <f t="shared" si="1015"/>
        <v>3670</v>
      </c>
      <c r="DB353" s="550">
        <f t="shared" si="1016"/>
        <v>3670</v>
      </c>
      <c r="DC353" s="550">
        <f t="shared" si="1017"/>
        <v>3670</v>
      </c>
      <c r="DD353" s="550">
        <f t="shared" si="1018"/>
        <v>3670</v>
      </c>
      <c r="DE353" s="549">
        <f t="shared" si="1019"/>
        <v>3670</v>
      </c>
      <c r="DF353" s="549">
        <f t="shared" si="1020"/>
        <v>3670</v>
      </c>
      <c r="DG353" s="549">
        <f t="shared" si="1021"/>
        <v>3670</v>
      </c>
      <c r="DH353" s="549">
        <f t="shared" si="1022"/>
        <v>3670</v>
      </c>
      <c r="DI353" s="549">
        <f t="shared" si="1023"/>
        <v>3670</v>
      </c>
      <c r="DJ353" s="548">
        <f t="shared" si="1024"/>
        <v>3670</v>
      </c>
      <c r="DK353" s="547">
        <f t="shared" si="1025"/>
        <v>3670</v>
      </c>
      <c r="DL353" s="654">
        <f t="shared" si="1026"/>
        <v>17</v>
      </c>
      <c r="DM353" s="106">
        <f t="shared" si="1027"/>
        <v>17</v>
      </c>
      <c r="DN353" s="106">
        <f t="shared" si="1028"/>
        <v>17</v>
      </c>
      <c r="DO353" s="106">
        <f t="shared" si="1029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03"/>
        <v/>
      </c>
      <c r="CA354" s="596" t="str">
        <f t="shared" si="1004"/>
        <v/>
      </c>
      <c r="CB354" s="596" t="str">
        <f t="shared" si="1005"/>
        <v/>
      </c>
      <c r="CC354" s="690" t="str">
        <f t="shared" si="1006"/>
        <v/>
      </c>
      <c r="CD354" s="1346" t="str">
        <f t="shared" si="1007"/>
        <v/>
      </c>
      <c r="CE354" s="1347" t="str">
        <f t="shared" si="1007"/>
        <v/>
      </c>
      <c r="CF354" s="1348" t="str">
        <f t="shared" si="1007"/>
        <v/>
      </c>
      <c r="CG354" s="1348" t="str">
        <f t="shared" si="1007"/>
        <v/>
      </c>
      <c r="CH354" s="1348" t="str">
        <f t="shared" si="1007"/>
        <v/>
      </c>
      <c r="CI354" s="1348" t="str">
        <f t="shared" si="1007"/>
        <v/>
      </c>
      <c r="CJ354" s="1348" t="str">
        <f t="shared" si="1007"/>
        <v/>
      </c>
      <c r="CK354" s="1349" t="str">
        <f t="shared" si="1007"/>
        <v/>
      </c>
      <c r="CL354" s="1349" t="str">
        <f t="shared" si="1007"/>
        <v/>
      </c>
      <c r="CM354" s="1349" t="str">
        <f t="shared" si="1007"/>
        <v/>
      </c>
      <c r="CN354" s="1348" t="str">
        <f t="shared" si="1007"/>
        <v/>
      </c>
      <c r="CO354" s="1348" t="str">
        <f t="shared" si="1007"/>
        <v/>
      </c>
      <c r="CP354" s="1348" t="str">
        <f t="shared" si="1007"/>
        <v/>
      </c>
      <c r="CQ354" s="1348" t="str">
        <f t="shared" si="1007"/>
        <v/>
      </c>
      <c r="CR354" s="1348" t="str">
        <f t="shared" si="1007"/>
        <v/>
      </c>
      <c r="CS354" s="1347" t="str">
        <f t="shared" si="1007"/>
        <v/>
      </c>
      <c r="CT354" s="1350" t="str">
        <f t="shared" si="1008"/>
        <v/>
      </c>
      <c r="CU354" s="547" t="str">
        <f t="shared" si="1009"/>
        <v/>
      </c>
      <c r="CV354" s="548" t="str">
        <f t="shared" si="1010"/>
        <v/>
      </c>
      <c r="CW354" s="549" t="str">
        <f t="shared" si="1011"/>
        <v/>
      </c>
      <c r="CX354" s="549" t="str">
        <f t="shared" si="1012"/>
        <v/>
      </c>
      <c r="CY354" s="549" t="str">
        <f t="shared" si="1013"/>
        <v/>
      </c>
      <c r="CZ354" s="549" t="str">
        <f t="shared" si="1014"/>
        <v/>
      </c>
      <c r="DA354" s="549" t="str">
        <f t="shared" si="1015"/>
        <v/>
      </c>
      <c r="DB354" s="550" t="str">
        <f t="shared" si="1016"/>
        <v/>
      </c>
      <c r="DC354" s="550" t="str">
        <f t="shared" si="1017"/>
        <v/>
      </c>
      <c r="DD354" s="550" t="str">
        <f t="shared" si="1018"/>
        <v/>
      </c>
      <c r="DE354" s="549" t="str">
        <f t="shared" si="1019"/>
        <v/>
      </c>
      <c r="DF354" s="549" t="str">
        <f t="shared" si="1020"/>
        <v/>
      </c>
      <c r="DG354" s="549" t="str">
        <f t="shared" si="1021"/>
        <v/>
      </c>
      <c r="DH354" s="549" t="str">
        <f t="shared" si="1022"/>
        <v/>
      </c>
      <c r="DI354" s="549" t="str">
        <f t="shared" si="1023"/>
        <v/>
      </c>
      <c r="DJ354" s="548" t="str">
        <f t="shared" si="1024"/>
        <v/>
      </c>
      <c r="DK354" s="547" t="str">
        <f t="shared" si="1025"/>
        <v/>
      </c>
      <c r="DL354" s="654">
        <f t="shared" si="1026"/>
        <v>0</v>
      </c>
      <c r="DM354" s="106">
        <f t="shared" si="1027"/>
        <v>0</v>
      </c>
      <c r="DN354" s="106">
        <f t="shared" si="1028"/>
        <v>0</v>
      </c>
      <c r="DO354" s="106">
        <f t="shared" si="1029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03"/>
        <v/>
      </c>
      <c r="CA355" s="596" t="str">
        <f t="shared" si="1004"/>
        <v/>
      </c>
      <c r="CB355" s="596" t="str">
        <f t="shared" si="1005"/>
        <v/>
      </c>
      <c r="CC355" s="690" t="str">
        <f t="shared" si="1006"/>
        <v/>
      </c>
      <c r="CD355" s="1346" t="str">
        <f t="shared" si="1007"/>
        <v/>
      </c>
      <c r="CE355" s="1347" t="str">
        <f t="shared" si="1007"/>
        <v/>
      </c>
      <c r="CF355" s="1348" t="str">
        <f t="shared" si="1007"/>
        <v/>
      </c>
      <c r="CG355" s="1348" t="str">
        <f t="shared" si="1007"/>
        <v/>
      </c>
      <c r="CH355" s="1348" t="str">
        <f t="shared" si="1007"/>
        <v/>
      </c>
      <c r="CI355" s="1348" t="str">
        <f t="shared" si="1007"/>
        <v/>
      </c>
      <c r="CJ355" s="1348" t="str">
        <f t="shared" si="1007"/>
        <v/>
      </c>
      <c r="CK355" s="1349" t="str">
        <f t="shared" si="1007"/>
        <v/>
      </c>
      <c r="CL355" s="1349" t="str">
        <f t="shared" si="1007"/>
        <v/>
      </c>
      <c r="CM355" s="1349" t="str">
        <f t="shared" si="1007"/>
        <v/>
      </c>
      <c r="CN355" s="1348" t="str">
        <f t="shared" si="1007"/>
        <v/>
      </c>
      <c r="CO355" s="1348" t="str">
        <f t="shared" si="1007"/>
        <v/>
      </c>
      <c r="CP355" s="1348" t="str">
        <f t="shared" si="1007"/>
        <v/>
      </c>
      <c r="CQ355" s="1348" t="str">
        <f t="shared" si="1007"/>
        <v/>
      </c>
      <c r="CR355" s="1348" t="str">
        <f t="shared" si="1007"/>
        <v/>
      </c>
      <c r="CS355" s="1347" t="str">
        <f t="shared" si="1007"/>
        <v/>
      </c>
      <c r="CT355" s="1350" t="str">
        <f t="shared" si="1008"/>
        <v/>
      </c>
      <c r="CU355" s="547" t="str">
        <f t="shared" si="1009"/>
        <v/>
      </c>
      <c r="CV355" s="548" t="str">
        <f t="shared" si="1010"/>
        <v/>
      </c>
      <c r="CW355" s="549" t="str">
        <f t="shared" si="1011"/>
        <v/>
      </c>
      <c r="CX355" s="549" t="str">
        <f t="shared" si="1012"/>
        <v/>
      </c>
      <c r="CY355" s="549" t="str">
        <f t="shared" si="1013"/>
        <v/>
      </c>
      <c r="CZ355" s="549" t="str">
        <f t="shared" si="1014"/>
        <v/>
      </c>
      <c r="DA355" s="549" t="str">
        <f t="shared" si="1015"/>
        <v/>
      </c>
      <c r="DB355" s="550" t="str">
        <f t="shared" si="1016"/>
        <v/>
      </c>
      <c r="DC355" s="550" t="str">
        <f t="shared" si="1017"/>
        <v/>
      </c>
      <c r="DD355" s="550" t="str">
        <f t="shared" si="1018"/>
        <v/>
      </c>
      <c r="DE355" s="549" t="str">
        <f t="shared" si="1019"/>
        <v/>
      </c>
      <c r="DF355" s="549" t="str">
        <f t="shared" si="1020"/>
        <v/>
      </c>
      <c r="DG355" s="549" t="str">
        <f t="shared" si="1021"/>
        <v/>
      </c>
      <c r="DH355" s="549" t="str">
        <f t="shared" si="1022"/>
        <v/>
      </c>
      <c r="DI355" s="549" t="str">
        <f t="shared" si="1023"/>
        <v/>
      </c>
      <c r="DJ355" s="548" t="str">
        <f t="shared" si="1024"/>
        <v/>
      </c>
      <c r="DK355" s="547" t="str">
        <f t="shared" si="1025"/>
        <v/>
      </c>
      <c r="DL355" s="654">
        <f t="shared" si="1026"/>
        <v>0</v>
      </c>
      <c r="DM355" s="106">
        <f t="shared" si="1027"/>
        <v>0</v>
      </c>
      <c r="DN355" s="106">
        <f t="shared" si="1028"/>
        <v>0</v>
      </c>
      <c r="DO355" s="106">
        <f t="shared" si="1029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1038">IF(B354="","",B354*B355)</f>
        <v/>
      </c>
      <c r="C356" s="628" t="str">
        <f t="shared" si="1038"/>
        <v/>
      </c>
      <c r="D356" s="628" t="str">
        <f t="shared" si="1038"/>
        <v/>
      </c>
      <c r="E356" s="628" t="str">
        <f t="shared" si="1038"/>
        <v/>
      </c>
      <c r="F356" s="628" t="str">
        <f t="shared" si="1038"/>
        <v/>
      </c>
      <c r="G356" s="628" t="str">
        <f t="shared" si="1038"/>
        <v/>
      </c>
      <c r="H356" s="628" t="str">
        <f t="shared" si="1038"/>
        <v/>
      </c>
      <c r="I356" s="628" t="str">
        <f t="shared" si="1038"/>
        <v/>
      </c>
      <c r="J356" s="628" t="str">
        <f t="shared" si="1038"/>
        <v/>
      </c>
      <c r="K356" s="628" t="str">
        <f t="shared" si="1038"/>
        <v/>
      </c>
      <c r="L356" s="628" t="str">
        <f t="shared" si="1038"/>
        <v/>
      </c>
      <c r="M356" s="628" t="str">
        <f t="shared" si="1038"/>
        <v/>
      </c>
      <c r="N356" s="628" t="str">
        <f t="shared" si="1038"/>
        <v/>
      </c>
      <c r="O356" s="628" t="str">
        <f t="shared" si="1038"/>
        <v/>
      </c>
      <c r="P356" s="628" t="str">
        <f t="shared" si="1038"/>
        <v/>
      </c>
      <c r="Q356" s="628" t="str">
        <f t="shared" si="1038"/>
        <v/>
      </c>
      <c r="R356" s="628" t="str">
        <f t="shared" si="1038"/>
        <v/>
      </c>
      <c r="S356" s="663"/>
      <c r="T356" s="628" t="str">
        <f t="shared" ref="T356:AJ356" si="1039">IF(T354="","",T354*T355)</f>
        <v/>
      </c>
      <c r="U356" s="628" t="str">
        <f t="shared" si="1039"/>
        <v/>
      </c>
      <c r="V356" s="628" t="str">
        <f t="shared" si="1039"/>
        <v/>
      </c>
      <c r="W356" s="628" t="str">
        <f t="shared" si="1039"/>
        <v/>
      </c>
      <c r="X356" s="628" t="str">
        <f t="shared" si="1039"/>
        <v/>
      </c>
      <c r="Y356" s="628" t="str">
        <f t="shared" si="1039"/>
        <v/>
      </c>
      <c r="Z356" s="628" t="str">
        <f t="shared" si="1039"/>
        <v/>
      </c>
      <c r="AA356" s="628" t="str">
        <f t="shared" si="1039"/>
        <v/>
      </c>
      <c r="AB356" s="628" t="str">
        <f t="shared" si="1039"/>
        <v/>
      </c>
      <c r="AC356" s="628" t="str">
        <f t="shared" si="1039"/>
        <v/>
      </c>
      <c r="AD356" s="628" t="str">
        <f t="shared" si="1039"/>
        <v/>
      </c>
      <c r="AE356" s="628" t="str">
        <f t="shared" si="1039"/>
        <v/>
      </c>
      <c r="AF356" s="628" t="str">
        <f t="shared" si="1039"/>
        <v/>
      </c>
      <c r="AG356" s="628" t="str">
        <f t="shared" si="1039"/>
        <v/>
      </c>
      <c r="AH356" s="628" t="str">
        <f t="shared" si="1039"/>
        <v/>
      </c>
      <c r="AI356" s="628" t="str">
        <f t="shared" si="1039"/>
        <v/>
      </c>
      <c r="AJ356" s="628" t="str">
        <f t="shared" si="1039"/>
        <v/>
      </c>
      <c r="AK356" s="663"/>
      <c r="AL356" s="628" t="str">
        <f t="shared" ref="AL356:BB356" si="1040">IF(AL354="","",AL354*AL355)</f>
        <v/>
      </c>
      <c r="AM356" s="628" t="str">
        <f t="shared" si="1040"/>
        <v/>
      </c>
      <c r="AN356" s="628" t="str">
        <f t="shared" si="1040"/>
        <v/>
      </c>
      <c r="AO356" s="628" t="str">
        <f t="shared" si="1040"/>
        <v/>
      </c>
      <c r="AP356" s="628" t="str">
        <f t="shared" si="1040"/>
        <v/>
      </c>
      <c r="AQ356" s="628" t="str">
        <f t="shared" si="1040"/>
        <v/>
      </c>
      <c r="AR356" s="628" t="str">
        <f t="shared" si="1040"/>
        <v/>
      </c>
      <c r="AS356" s="628" t="str">
        <f t="shared" si="1040"/>
        <v/>
      </c>
      <c r="AT356" s="628" t="str">
        <f t="shared" si="1040"/>
        <v/>
      </c>
      <c r="AU356" s="628" t="str">
        <f t="shared" si="1040"/>
        <v/>
      </c>
      <c r="AV356" s="628" t="str">
        <f t="shared" si="1040"/>
        <v/>
      </c>
      <c r="AW356" s="628" t="str">
        <f t="shared" si="1040"/>
        <v/>
      </c>
      <c r="AX356" s="628" t="str">
        <f t="shared" si="1040"/>
        <v/>
      </c>
      <c r="AY356" s="628" t="str">
        <f t="shared" si="1040"/>
        <v/>
      </c>
      <c r="AZ356" s="628" t="str">
        <f t="shared" si="1040"/>
        <v/>
      </c>
      <c r="BA356" s="628" t="str">
        <f t="shared" si="1040"/>
        <v/>
      </c>
      <c r="BB356" s="628" t="str">
        <f t="shared" si="1040"/>
        <v/>
      </c>
      <c r="BC356" s="663"/>
      <c r="BD356" s="628" t="str">
        <f t="shared" ref="BD356:BT356" si="1041">IF(BD354="","",BD354*BD355)</f>
        <v/>
      </c>
      <c r="BE356" s="628" t="str">
        <f t="shared" si="1041"/>
        <v/>
      </c>
      <c r="BF356" s="628" t="str">
        <f t="shared" si="1041"/>
        <v/>
      </c>
      <c r="BG356" s="628" t="str">
        <f t="shared" si="1041"/>
        <v/>
      </c>
      <c r="BH356" s="628" t="str">
        <f t="shared" si="1041"/>
        <v/>
      </c>
      <c r="BI356" s="628" t="str">
        <f t="shared" si="1041"/>
        <v/>
      </c>
      <c r="BJ356" s="628" t="str">
        <f t="shared" si="1041"/>
        <v/>
      </c>
      <c r="BK356" s="628" t="str">
        <f t="shared" si="1041"/>
        <v/>
      </c>
      <c r="BL356" s="628" t="str">
        <f t="shared" si="1041"/>
        <v/>
      </c>
      <c r="BM356" s="628" t="str">
        <f t="shared" si="1041"/>
        <v/>
      </c>
      <c r="BN356" s="628" t="str">
        <f t="shared" si="1041"/>
        <v/>
      </c>
      <c r="BO356" s="628" t="str">
        <f t="shared" si="1041"/>
        <v/>
      </c>
      <c r="BP356" s="628" t="str">
        <f t="shared" si="1041"/>
        <v/>
      </c>
      <c r="BQ356" s="628" t="str">
        <f t="shared" si="1041"/>
        <v/>
      </c>
      <c r="BR356" s="628" t="str">
        <f t="shared" si="1041"/>
        <v/>
      </c>
      <c r="BS356" s="628" t="str">
        <f t="shared" si="1041"/>
        <v/>
      </c>
      <c r="BT356" s="628" t="str">
        <f t="shared" si="1041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03"/>
        <v/>
      </c>
      <c r="CA356" s="596" t="str">
        <f t="shared" si="1004"/>
        <v/>
      </c>
      <c r="CB356" s="596" t="str">
        <f t="shared" si="1005"/>
        <v/>
      </c>
      <c r="CC356" s="690" t="str">
        <f t="shared" si="1006"/>
        <v/>
      </c>
      <c r="CD356" s="1346" t="str">
        <f t="shared" si="1007"/>
        <v/>
      </c>
      <c r="CE356" s="1347" t="str">
        <f t="shared" si="1007"/>
        <v/>
      </c>
      <c r="CF356" s="1348" t="str">
        <f t="shared" si="1007"/>
        <v/>
      </c>
      <c r="CG356" s="1348" t="str">
        <f t="shared" si="1007"/>
        <v/>
      </c>
      <c r="CH356" s="1348" t="str">
        <f t="shared" si="1007"/>
        <v/>
      </c>
      <c r="CI356" s="1348" t="str">
        <f t="shared" si="1007"/>
        <v/>
      </c>
      <c r="CJ356" s="1348" t="str">
        <f t="shared" si="1007"/>
        <v/>
      </c>
      <c r="CK356" s="1349" t="str">
        <f t="shared" si="1007"/>
        <v/>
      </c>
      <c r="CL356" s="1349" t="str">
        <f t="shared" si="1007"/>
        <v/>
      </c>
      <c r="CM356" s="1349" t="str">
        <f t="shared" si="1007"/>
        <v/>
      </c>
      <c r="CN356" s="1348" t="str">
        <f t="shared" si="1007"/>
        <v/>
      </c>
      <c r="CO356" s="1348" t="str">
        <f t="shared" si="1007"/>
        <v/>
      </c>
      <c r="CP356" s="1348" t="str">
        <f t="shared" si="1007"/>
        <v/>
      </c>
      <c r="CQ356" s="1348" t="str">
        <f t="shared" si="1007"/>
        <v/>
      </c>
      <c r="CR356" s="1348" t="str">
        <f t="shared" si="1007"/>
        <v/>
      </c>
      <c r="CS356" s="1347" t="str">
        <f t="shared" si="1007"/>
        <v/>
      </c>
      <c r="CT356" s="1350" t="str">
        <f t="shared" si="1008"/>
        <v/>
      </c>
      <c r="CU356" s="547" t="str">
        <f t="shared" si="1009"/>
        <v/>
      </c>
      <c r="CV356" s="548" t="str">
        <f t="shared" si="1010"/>
        <v/>
      </c>
      <c r="CW356" s="549" t="str">
        <f t="shared" si="1011"/>
        <v/>
      </c>
      <c r="CX356" s="549" t="str">
        <f t="shared" si="1012"/>
        <v/>
      </c>
      <c r="CY356" s="549" t="str">
        <f t="shared" si="1013"/>
        <v/>
      </c>
      <c r="CZ356" s="549" t="str">
        <f t="shared" si="1014"/>
        <v/>
      </c>
      <c r="DA356" s="549" t="str">
        <f t="shared" si="1015"/>
        <v/>
      </c>
      <c r="DB356" s="550" t="str">
        <f t="shared" si="1016"/>
        <v/>
      </c>
      <c r="DC356" s="550" t="str">
        <f t="shared" si="1017"/>
        <v/>
      </c>
      <c r="DD356" s="550" t="str">
        <f t="shared" si="1018"/>
        <v/>
      </c>
      <c r="DE356" s="549" t="str">
        <f t="shared" si="1019"/>
        <v/>
      </c>
      <c r="DF356" s="549" t="str">
        <f t="shared" si="1020"/>
        <v/>
      </c>
      <c r="DG356" s="549" t="str">
        <f t="shared" si="1021"/>
        <v/>
      </c>
      <c r="DH356" s="549" t="str">
        <f t="shared" si="1022"/>
        <v/>
      </c>
      <c r="DI356" s="549" t="str">
        <f t="shared" si="1023"/>
        <v/>
      </c>
      <c r="DJ356" s="548" t="str">
        <f t="shared" si="1024"/>
        <v/>
      </c>
      <c r="DK356" s="547" t="str">
        <f t="shared" si="1025"/>
        <v/>
      </c>
      <c r="DL356" s="654">
        <f t="shared" si="1026"/>
        <v>0</v>
      </c>
      <c r="DM356" s="106">
        <f t="shared" si="1027"/>
        <v>0</v>
      </c>
      <c r="DN356" s="106">
        <f t="shared" si="1028"/>
        <v>0</v>
      </c>
      <c r="DO356" s="106">
        <f t="shared" si="1029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03"/>
        <v/>
      </c>
      <c r="CA357" s="596" t="str">
        <f t="shared" si="1004"/>
        <v/>
      </c>
      <c r="CB357" s="596" t="str">
        <f t="shared" si="1005"/>
        <v/>
      </c>
      <c r="CC357" s="690" t="str">
        <f t="shared" si="1006"/>
        <v/>
      </c>
      <c r="CD357" s="1346" t="str">
        <f t="shared" si="1007"/>
        <v/>
      </c>
      <c r="CE357" s="1347" t="str">
        <f t="shared" si="1007"/>
        <v/>
      </c>
      <c r="CF357" s="1348" t="str">
        <f t="shared" si="1007"/>
        <v/>
      </c>
      <c r="CG357" s="1348" t="str">
        <f t="shared" si="1007"/>
        <v/>
      </c>
      <c r="CH357" s="1348" t="str">
        <f t="shared" si="1007"/>
        <v/>
      </c>
      <c r="CI357" s="1348" t="str">
        <f t="shared" si="1007"/>
        <v/>
      </c>
      <c r="CJ357" s="1348" t="str">
        <f t="shared" si="1007"/>
        <v/>
      </c>
      <c r="CK357" s="1349" t="str">
        <f t="shared" si="1007"/>
        <v/>
      </c>
      <c r="CL357" s="1349" t="str">
        <f t="shared" si="1007"/>
        <v/>
      </c>
      <c r="CM357" s="1349" t="str">
        <f t="shared" si="1007"/>
        <v/>
      </c>
      <c r="CN357" s="1348" t="str">
        <f t="shared" si="1007"/>
        <v/>
      </c>
      <c r="CO357" s="1348" t="str">
        <f t="shared" si="1007"/>
        <v/>
      </c>
      <c r="CP357" s="1348" t="str">
        <f t="shared" si="1007"/>
        <v/>
      </c>
      <c r="CQ357" s="1348" t="str">
        <f t="shared" si="1007"/>
        <v/>
      </c>
      <c r="CR357" s="1348" t="str">
        <f t="shared" si="1007"/>
        <v/>
      </c>
      <c r="CS357" s="1347" t="str">
        <f t="shared" si="1007"/>
        <v/>
      </c>
      <c r="CT357" s="1350" t="str">
        <f t="shared" si="1008"/>
        <v/>
      </c>
      <c r="CU357" s="547" t="str">
        <f t="shared" si="1009"/>
        <v/>
      </c>
      <c r="CV357" s="548" t="str">
        <f t="shared" si="1010"/>
        <v/>
      </c>
      <c r="CW357" s="549" t="str">
        <f t="shared" si="1011"/>
        <v/>
      </c>
      <c r="CX357" s="549" t="str">
        <f t="shared" si="1012"/>
        <v/>
      </c>
      <c r="CY357" s="549" t="str">
        <f t="shared" si="1013"/>
        <v/>
      </c>
      <c r="CZ357" s="549" t="str">
        <f t="shared" si="1014"/>
        <v/>
      </c>
      <c r="DA357" s="549" t="str">
        <f t="shared" si="1015"/>
        <v/>
      </c>
      <c r="DB357" s="550" t="str">
        <f t="shared" si="1016"/>
        <v/>
      </c>
      <c r="DC357" s="550" t="str">
        <f t="shared" si="1017"/>
        <v/>
      </c>
      <c r="DD357" s="550" t="str">
        <f t="shared" si="1018"/>
        <v/>
      </c>
      <c r="DE357" s="549" t="str">
        <f t="shared" si="1019"/>
        <v/>
      </c>
      <c r="DF357" s="549" t="str">
        <f t="shared" si="1020"/>
        <v/>
      </c>
      <c r="DG357" s="549" t="str">
        <f t="shared" si="1021"/>
        <v/>
      </c>
      <c r="DH357" s="549" t="str">
        <f t="shared" si="1022"/>
        <v/>
      </c>
      <c r="DI357" s="549" t="str">
        <f t="shared" si="1023"/>
        <v/>
      </c>
      <c r="DJ357" s="548" t="str">
        <f t="shared" si="1024"/>
        <v/>
      </c>
      <c r="DK357" s="547" t="str">
        <f t="shared" si="1025"/>
        <v/>
      </c>
      <c r="DL357" s="654">
        <f t="shared" si="1026"/>
        <v>0</v>
      </c>
      <c r="DM357" s="106">
        <f t="shared" si="1027"/>
        <v>0</v>
      </c>
      <c r="DN357" s="106">
        <f t="shared" si="1028"/>
        <v>0</v>
      </c>
      <c r="DO357" s="106">
        <f t="shared" si="1029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$H$1 &amp; " (%)"</f>
        <v>kcal (%)</v>
      </c>
      <c r="B358" s="631" t="str">
        <f t="shared" ref="B358:R358" si="1042">IF(B352="","",(B352-B354-B357)*B353/B$46/365/$G$1)</f>
        <v/>
      </c>
      <c r="C358" s="631" t="str">
        <f t="shared" si="1042"/>
        <v/>
      </c>
      <c r="D358" s="631" t="str">
        <f t="shared" si="1042"/>
        <v/>
      </c>
      <c r="E358" s="631" t="str">
        <f t="shared" si="1042"/>
        <v/>
      </c>
      <c r="F358" s="631" t="str">
        <f t="shared" si="1042"/>
        <v/>
      </c>
      <c r="G358" s="631" t="str">
        <f t="shared" si="1042"/>
        <v/>
      </c>
      <c r="H358" s="631" t="str">
        <f t="shared" si="1042"/>
        <v/>
      </c>
      <c r="I358" s="631" t="str">
        <f t="shared" si="1042"/>
        <v/>
      </c>
      <c r="J358" s="631" t="str">
        <f t="shared" si="1042"/>
        <v/>
      </c>
      <c r="K358" s="631" t="str">
        <f t="shared" si="1042"/>
        <v/>
      </c>
      <c r="L358" s="631" t="str">
        <f t="shared" si="1042"/>
        <v/>
      </c>
      <c r="M358" s="631" t="str">
        <f t="shared" si="1042"/>
        <v/>
      </c>
      <c r="N358" s="631" t="str">
        <f t="shared" si="1042"/>
        <v/>
      </c>
      <c r="O358" s="631" t="str">
        <f t="shared" si="1042"/>
        <v/>
      </c>
      <c r="P358" s="631" t="str">
        <f t="shared" si="1042"/>
        <v/>
      </c>
      <c r="Q358" s="631" t="str">
        <f t="shared" si="1042"/>
        <v/>
      </c>
      <c r="R358" s="631" t="str">
        <f t="shared" si="1042"/>
        <v/>
      </c>
      <c r="S358" s="653"/>
      <c r="T358" s="631" t="str">
        <f t="shared" ref="T358:AJ358" si="1043">IF(T352="","",(T352-T354-T357)*T353/T$46/365/$G$1)</f>
        <v/>
      </c>
      <c r="U358" s="631" t="str">
        <f t="shared" si="1043"/>
        <v/>
      </c>
      <c r="V358" s="631" t="str">
        <f t="shared" si="1043"/>
        <v/>
      </c>
      <c r="W358" s="631" t="str">
        <f t="shared" si="1043"/>
        <v/>
      </c>
      <c r="X358" s="631" t="str">
        <f t="shared" si="1043"/>
        <v/>
      </c>
      <c r="Y358" s="631" t="str">
        <f t="shared" si="1043"/>
        <v/>
      </c>
      <c r="Z358" s="631" t="str">
        <f t="shared" si="1043"/>
        <v/>
      </c>
      <c r="AA358" s="631" t="str">
        <f t="shared" si="1043"/>
        <v/>
      </c>
      <c r="AB358" s="631" t="str">
        <f t="shared" si="1043"/>
        <v/>
      </c>
      <c r="AC358" s="631" t="str">
        <f t="shared" si="1043"/>
        <v/>
      </c>
      <c r="AD358" s="631" t="str">
        <f t="shared" si="1043"/>
        <v/>
      </c>
      <c r="AE358" s="631" t="str">
        <f t="shared" si="1043"/>
        <v/>
      </c>
      <c r="AF358" s="631" t="str">
        <f t="shared" si="1043"/>
        <v/>
      </c>
      <c r="AG358" s="631" t="str">
        <f t="shared" si="1043"/>
        <v/>
      </c>
      <c r="AH358" s="631" t="str">
        <f t="shared" si="1043"/>
        <v/>
      </c>
      <c r="AI358" s="631" t="str">
        <f t="shared" si="1043"/>
        <v/>
      </c>
      <c r="AJ358" s="631" t="str">
        <f t="shared" si="1043"/>
        <v/>
      </c>
      <c r="AK358" s="653"/>
      <c r="AL358" s="631" t="str">
        <f t="shared" ref="AL358:BB358" si="1044">IF(AL352="","",(AL352-AL354-AL357)*AL353/AL$46/365/$G$1)</f>
        <v/>
      </c>
      <c r="AM358" s="631" t="str">
        <f t="shared" si="1044"/>
        <v/>
      </c>
      <c r="AN358" s="631" t="str">
        <f t="shared" si="1044"/>
        <v/>
      </c>
      <c r="AO358" s="631" t="str">
        <f t="shared" si="1044"/>
        <v/>
      </c>
      <c r="AP358" s="631" t="str">
        <f t="shared" si="1044"/>
        <v/>
      </c>
      <c r="AQ358" s="631" t="str">
        <f t="shared" si="1044"/>
        <v/>
      </c>
      <c r="AR358" s="631" t="str">
        <f t="shared" si="1044"/>
        <v/>
      </c>
      <c r="AS358" s="631" t="str">
        <f t="shared" si="1044"/>
        <v/>
      </c>
      <c r="AT358" s="631" t="str">
        <f t="shared" si="1044"/>
        <v/>
      </c>
      <c r="AU358" s="631" t="str">
        <f t="shared" si="1044"/>
        <v/>
      </c>
      <c r="AV358" s="631" t="str">
        <f t="shared" si="1044"/>
        <v/>
      </c>
      <c r="AW358" s="631" t="str">
        <f t="shared" si="1044"/>
        <v/>
      </c>
      <c r="AX358" s="631" t="str">
        <f t="shared" si="1044"/>
        <v/>
      </c>
      <c r="AY358" s="631" t="str">
        <f t="shared" si="1044"/>
        <v/>
      </c>
      <c r="AZ358" s="631" t="str">
        <f t="shared" si="1044"/>
        <v/>
      </c>
      <c r="BA358" s="631" t="str">
        <f t="shared" si="1044"/>
        <v/>
      </c>
      <c r="BB358" s="631" t="str">
        <f t="shared" si="1044"/>
        <v/>
      </c>
      <c r="BC358" s="653"/>
      <c r="BD358" s="631" t="str">
        <f t="shared" ref="BD358:BT358" si="1045">IF(BD352="","",(BD352-BD354-BD357)*BD353/BD$46/365/$G$1)</f>
        <v/>
      </c>
      <c r="BE358" s="631" t="str">
        <f t="shared" si="1045"/>
        <v/>
      </c>
      <c r="BF358" s="631" t="str">
        <f t="shared" si="1045"/>
        <v/>
      </c>
      <c r="BG358" s="631" t="str">
        <f t="shared" si="1045"/>
        <v/>
      </c>
      <c r="BH358" s="631" t="str">
        <f t="shared" si="1045"/>
        <v/>
      </c>
      <c r="BI358" s="631" t="str">
        <f t="shared" si="1045"/>
        <v/>
      </c>
      <c r="BJ358" s="631" t="str">
        <f t="shared" si="1045"/>
        <v/>
      </c>
      <c r="BK358" s="631" t="str">
        <f t="shared" si="1045"/>
        <v/>
      </c>
      <c r="BL358" s="631" t="str">
        <f t="shared" si="1045"/>
        <v/>
      </c>
      <c r="BM358" s="631" t="str">
        <f t="shared" si="1045"/>
        <v/>
      </c>
      <c r="BN358" s="631" t="str">
        <f t="shared" si="1045"/>
        <v/>
      </c>
      <c r="BO358" s="631" t="str">
        <f t="shared" si="1045"/>
        <v/>
      </c>
      <c r="BP358" s="631" t="str">
        <f t="shared" si="1045"/>
        <v/>
      </c>
      <c r="BQ358" s="631" t="str">
        <f t="shared" si="1045"/>
        <v/>
      </c>
      <c r="BR358" s="631" t="str">
        <f t="shared" si="1045"/>
        <v/>
      </c>
      <c r="BS358" s="631" t="str">
        <f t="shared" si="1045"/>
        <v/>
      </c>
      <c r="BT358" s="631" t="str">
        <f t="shared" si="1045"/>
        <v/>
      </c>
      <c r="BU358" s="653"/>
      <c r="BV358" s="631" t="str">
        <f>IF(BV352="","",(BV352-BV354-BV357)*BV353/BV$46/365/$G$1)</f>
        <v/>
      </c>
      <c r="BW358" s="631" t="str">
        <f>IF(BW352="","",(BW352-BW354-BW357)*BW353/BW$46/365/$G$1)</f>
        <v/>
      </c>
      <c r="BX358" s="631" t="str">
        <f>IF(BX352="","",(BX352-BX354-BX357)*BX353/BX$46/365/$G$1)</f>
        <v/>
      </c>
      <c r="BY358" s="631" t="str">
        <f>IF(BY352="","",(BY352-BY354-BY357)*BY353/BY$46/365/$G$1)</f>
        <v/>
      </c>
      <c r="BZ358" s="596" t="str">
        <f t="shared" si="1003"/>
        <v/>
      </c>
      <c r="CA358" s="621" t="str">
        <f t="shared" si="1004"/>
        <v/>
      </c>
      <c r="CB358" s="621" t="str">
        <f t="shared" si="1005"/>
        <v/>
      </c>
      <c r="CC358" s="693" t="str">
        <f t="shared" si="1006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4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46"/>
        <v/>
      </c>
      <c r="CG358" s="1353" t="str">
        <f t="shared" si="1046"/>
        <v/>
      </c>
      <c r="CH358" s="1353" t="str">
        <f t="shared" si="1046"/>
        <v/>
      </c>
      <c r="CI358" s="1353" t="str">
        <f t="shared" si="1046"/>
        <v/>
      </c>
      <c r="CJ358" s="1353" t="str">
        <f t="shared" si="1046"/>
        <v/>
      </c>
      <c r="CK358" s="1354" t="str">
        <f t="shared" si="1046"/>
        <v/>
      </c>
      <c r="CL358" s="1354" t="str">
        <f t="shared" si="1046"/>
        <v/>
      </c>
      <c r="CM358" s="1354" t="str">
        <f t="shared" si="1046"/>
        <v/>
      </c>
      <c r="CN358" s="1353" t="str">
        <f t="shared" si="1046"/>
        <v/>
      </c>
      <c r="CO358" s="1353" t="str">
        <f t="shared" si="1046"/>
        <v/>
      </c>
      <c r="CP358" s="1353" t="str">
        <f t="shared" si="1046"/>
        <v/>
      </c>
      <c r="CQ358" s="1353" t="str">
        <f t="shared" si="1046"/>
        <v/>
      </c>
      <c r="CR358" s="1353" t="str">
        <f t="shared" si="1046"/>
        <v/>
      </c>
      <c r="CS358" s="1352" t="str">
        <f t="shared" si="1046"/>
        <v/>
      </c>
      <c r="CT358" s="1355" t="str">
        <f t="shared" si="1046"/>
        <v/>
      </c>
      <c r="CU358" s="535" t="str">
        <f t="shared" si="1009"/>
        <v/>
      </c>
      <c r="CV358" s="536" t="str">
        <f t="shared" si="1010"/>
        <v/>
      </c>
      <c r="CW358" s="537" t="str">
        <f t="shared" si="1011"/>
        <v/>
      </c>
      <c r="CX358" s="537" t="str">
        <f t="shared" si="1012"/>
        <v/>
      </c>
      <c r="CY358" s="537" t="str">
        <f t="shared" si="1013"/>
        <v/>
      </c>
      <c r="CZ358" s="537" t="str">
        <f t="shared" si="1014"/>
        <v/>
      </c>
      <c r="DA358" s="537" t="str">
        <f t="shared" si="1015"/>
        <v/>
      </c>
      <c r="DB358" s="538" t="str">
        <f t="shared" si="1016"/>
        <v/>
      </c>
      <c r="DC358" s="538" t="str">
        <f t="shared" si="1017"/>
        <v/>
      </c>
      <c r="DD358" s="538" t="str">
        <f t="shared" si="1018"/>
        <v/>
      </c>
      <c r="DE358" s="537" t="str">
        <f t="shared" si="1019"/>
        <v/>
      </c>
      <c r="DF358" s="537" t="str">
        <f t="shared" si="1020"/>
        <v/>
      </c>
      <c r="DG358" s="537" t="str">
        <f t="shared" si="1021"/>
        <v/>
      </c>
      <c r="DH358" s="537" t="str">
        <f t="shared" si="1022"/>
        <v/>
      </c>
      <c r="DI358" s="537" t="str">
        <f t="shared" si="1023"/>
        <v/>
      </c>
      <c r="DJ358" s="536" t="str">
        <f t="shared" si="1024"/>
        <v/>
      </c>
      <c r="DK358" s="535" t="str">
        <f t="shared" si="1025"/>
        <v/>
      </c>
      <c r="DL358" s="654">
        <f t="shared" si="1026"/>
        <v>0</v>
      </c>
      <c r="DM358" s="106">
        <f t="shared" si="1027"/>
        <v>0</v>
      </c>
      <c r="DN358" s="106">
        <f t="shared" si="1028"/>
        <v>0</v>
      </c>
      <c r="DO358" s="106">
        <f t="shared" si="1029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03"/>
        <v/>
      </c>
      <c r="CA359" s="588" t="str">
        <f t="shared" si="1004"/>
        <v/>
      </c>
      <c r="CB359" s="588" t="str">
        <f t="shared" si="1005"/>
        <v/>
      </c>
      <c r="CC359" s="688" t="str">
        <f t="shared" si="1006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03"/>
        <v/>
      </c>
      <c r="CA360" s="596" t="str">
        <f t="shared" si="1004"/>
        <v/>
      </c>
      <c r="CB360" s="596" t="str">
        <f t="shared" si="1005"/>
        <v/>
      </c>
      <c r="CC360" s="690" t="str">
        <f t="shared" si="1006"/>
        <v/>
      </c>
      <c r="CD360" s="1346" t="str">
        <f t="shared" ref="CD360:CT360" si="104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47"/>
        <v/>
      </c>
      <c r="CF360" s="1348" t="str">
        <f t="shared" si="1047"/>
        <v/>
      </c>
      <c r="CG360" s="1348" t="str">
        <f t="shared" si="1047"/>
        <v/>
      </c>
      <c r="CH360" s="1348" t="str">
        <f t="shared" si="1047"/>
        <v/>
      </c>
      <c r="CI360" s="1348" t="str">
        <f t="shared" si="1047"/>
        <v/>
      </c>
      <c r="CJ360" s="1348" t="str">
        <f t="shared" si="1047"/>
        <v/>
      </c>
      <c r="CK360" s="1349" t="str">
        <f t="shared" si="1047"/>
        <v/>
      </c>
      <c r="CL360" s="1349" t="str">
        <f t="shared" si="1047"/>
        <v/>
      </c>
      <c r="CM360" s="1349" t="str">
        <f t="shared" si="1047"/>
        <v/>
      </c>
      <c r="CN360" s="1348" t="str">
        <f t="shared" si="1047"/>
        <v/>
      </c>
      <c r="CO360" s="1348" t="str">
        <f t="shared" si="1047"/>
        <v/>
      </c>
      <c r="CP360" s="1348" t="str">
        <f t="shared" si="1047"/>
        <v/>
      </c>
      <c r="CQ360" s="1348" t="str">
        <f t="shared" si="1047"/>
        <v/>
      </c>
      <c r="CR360" s="1348" t="str">
        <f t="shared" si="1047"/>
        <v/>
      </c>
      <c r="CS360" s="1347" t="str">
        <f t="shared" si="1047"/>
        <v/>
      </c>
      <c r="CT360" s="1350" t="str">
        <f t="shared" si="1047"/>
        <v/>
      </c>
      <c r="CU360" s="547" t="str">
        <f t="shared" ref="CU360:DK360" si="104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48"/>
        <v/>
      </c>
      <c r="CW360" s="549" t="str">
        <f t="shared" si="1048"/>
        <v/>
      </c>
      <c r="CX360" s="549" t="str">
        <f t="shared" si="1048"/>
        <v/>
      </c>
      <c r="CY360" s="549" t="str">
        <f t="shared" si="1048"/>
        <v/>
      </c>
      <c r="CZ360" s="549" t="str">
        <f t="shared" si="1048"/>
        <v/>
      </c>
      <c r="DA360" s="549" t="str">
        <f t="shared" si="1048"/>
        <v/>
      </c>
      <c r="DB360" s="550" t="str">
        <f t="shared" si="1048"/>
        <v/>
      </c>
      <c r="DC360" s="550" t="str">
        <f t="shared" si="1048"/>
        <v/>
      </c>
      <c r="DD360" s="550" t="str">
        <f t="shared" si="1048"/>
        <v/>
      </c>
      <c r="DE360" s="549" t="str">
        <f t="shared" si="1048"/>
        <v/>
      </c>
      <c r="DF360" s="549" t="str">
        <f t="shared" si="1048"/>
        <v/>
      </c>
      <c r="DG360" s="549" t="str">
        <f t="shared" si="1048"/>
        <v/>
      </c>
      <c r="DH360" s="549" t="str">
        <f t="shared" si="1048"/>
        <v/>
      </c>
      <c r="DI360" s="549" t="str">
        <f t="shared" si="1048"/>
        <v/>
      </c>
      <c r="DJ360" s="548" t="str">
        <f t="shared" si="1048"/>
        <v/>
      </c>
      <c r="DK360" s="547" t="str">
        <f t="shared" si="1048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49">IF(DL362&lt;3,"",(SUM(B362:R362)-MIN(B362:R362)-MAX(B362:R362))/(DL362-2))</f>
        <v/>
      </c>
      <c r="CA362" s="596" t="str">
        <f t="shared" ref="CA362:CA371" si="1050">IF(DM362&lt;3,"",(SUM(T362:AJ362)-MIN(T362:AJ362)-MAX(T362:AJ362))/(DM362-2))</f>
        <v/>
      </c>
      <c r="CB362" s="596" t="str">
        <f t="shared" ref="CB362:CB371" si="1051">IF(DN362&lt;3,"",(SUM(AL362:BB362)-MIN(AL362:BB362)-MAX(AL362:BB362))/(DN362-2))</f>
        <v/>
      </c>
      <c r="CC362" s="690" t="str">
        <f t="shared" ref="CC362:CC371" si="1052">IF(DO362&lt;3,"",(SUM(BD362:BT362)-MIN(BD362:BT362)-MAX(BD362:BT362))/(DO362-2))</f>
        <v/>
      </c>
      <c r="CD362" s="1346" t="str">
        <f t="shared" ref="CD362:CS368" si="105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53"/>
        <v/>
      </c>
      <c r="CF362" s="1348" t="str">
        <f t="shared" si="1053"/>
        <v/>
      </c>
      <c r="CG362" s="1348" t="str">
        <f t="shared" si="1053"/>
        <v/>
      </c>
      <c r="CH362" s="1348" t="str">
        <f t="shared" si="1053"/>
        <v/>
      </c>
      <c r="CI362" s="1348" t="str">
        <f t="shared" si="1053"/>
        <v/>
      </c>
      <c r="CJ362" s="1348" t="str">
        <f t="shared" si="1053"/>
        <v/>
      </c>
      <c r="CK362" s="1349" t="str">
        <f t="shared" si="1053"/>
        <v/>
      </c>
      <c r="CL362" s="1349" t="str">
        <f t="shared" si="1053"/>
        <v/>
      </c>
      <c r="CM362" s="1349" t="str">
        <f t="shared" si="1053"/>
        <v/>
      </c>
      <c r="CN362" s="1348" t="str">
        <f t="shared" si="1053"/>
        <v/>
      </c>
      <c r="CO362" s="1348" t="str">
        <f t="shared" si="1053"/>
        <v/>
      </c>
      <c r="CP362" s="1348" t="str">
        <f t="shared" si="1053"/>
        <v/>
      </c>
      <c r="CQ362" s="1348" t="str">
        <f t="shared" si="1053"/>
        <v/>
      </c>
      <c r="CR362" s="1348" t="str">
        <f t="shared" si="1053"/>
        <v/>
      </c>
      <c r="CS362" s="1347" t="str">
        <f t="shared" si="1053"/>
        <v/>
      </c>
      <c r="CT362" s="1350" t="str">
        <f t="shared" ref="CT362:CT368" si="105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5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5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5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5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5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6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6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6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6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6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6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6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6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6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6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7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7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72">COUNT(B362:R362)</f>
        <v>0</v>
      </c>
      <c r="DM362" s="106">
        <f t="shared" ref="DM362:DM369" si="1073">COUNT(T362:AJ362)</f>
        <v>0</v>
      </c>
      <c r="DN362" s="106">
        <f t="shared" ref="DN362:DN369" si="1074">COUNT(AL362:BB362)</f>
        <v>1</v>
      </c>
      <c r="DO362" s="106">
        <f t="shared" ref="DO362:DO369" si="1075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1076">IF(B360="","",B360*B362)</f>
        <v/>
      </c>
      <c r="C363" s="628" t="str">
        <f t="shared" si="1076"/>
        <v/>
      </c>
      <c r="D363" s="628" t="str">
        <f t="shared" si="1076"/>
        <v/>
      </c>
      <c r="E363" s="628" t="str">
        <f t="shared" si="1076"/>
        <v/>
      </c>
      <c r="F363" s="628" t="str">
        <f t="shared" si="1076"/>
        <v/>
      </c>
      <c r="G363" s="628" t="str">
        <f t="shared" si="1076"/>
        <v/>
      </c>
      <c r="H363" s="628" t="str">
        <f t="shared" si="1076"/>
        <v/>
      </c>
      <c r="I363" s="628" t="str">
        <f t="shared" si="1076"/>
        <v/>
      </c>
      <c r="J363" s="628" t="str">
        <f t="shared" si="1076"/>
        <v/>
      </c>
      <c r="K363" s="628" t="str">
        <f t="shared" si="1076"/>
        <v/>
      </c>
      <c r="L363" s="628" t="str">
        <f t="shared" si="1076"/>
        <v/>
      </c>
      <c r="M363" s="628" t="str">
        <f t="shared" si="1076"/>
        <v/>
      </c>
      <c r="N363" s="628" t="str">
        <f t="shared" si="1076"/>
        <v/>
      </c>
      <c r="O363" s="628" t="str">
        <f t="shared" si="1076"/>
        <v/>
      </c>
      <c r="P363" s="628" t="str">
        <f t="shared" si="1076"/>
        <v/>
      </c>
      <c r="Q363" s="628" t="str">
        <f t="shared" si="1076"/>
        <v/>
      </c>
      <c r="R363" s="628" t="str">
        <f t="shared" si="1076"/>
        <v/>
      </c>
      <c r="S363" s="663"/>
      <c r="T363" s="628" t="str">
        <f t="shared" ref="T363:AJ363" si="1077">IF(T360="","",T360*T362)</f>
        <v/>
      </c>
      <c r="U363" s="628" t="str">
        <f t="shared" si="1077"/>
        <v/>
      </c>
      <c r="V363" s="628" t="str">
        <f t="shared" si="1077"/>
        <v/>
      </c>
      <c r="W363" s="628" t="str">
        <f t="shared" si="1077"/>
        <v/>
      </c>
      <c r="X363" s="628" t="str">
        <f t="shared" si="1077"/>
        <v/>
      </c>
      <c r="Y363" s="628" t="str">
        <f t="shared" si="1077"/>
        <v/>
      </c>
      <c r="Z363" s="628" t="str">
        <f t="shared" si="1077"/>
        <v/>
      </c>
      <c r="AA363" s="628" t="str">
        <f t="shared" si="1077"/>
        <v/>
      </c>
      <c r="AB363" s="628" t="str">
        <f t="shared" si="1077"/>
        <v/>
      </c>
      <c r="AC363" s="628" t="str">
        <f t="shared" si="1077"/>
        <v/>
      </c>
      <c r="AD363" s="628" t="str">
        <f t="shared" si="1077"/>
        <v/>
      </c>
      <c r="AE363" s="628" t="str">
        <f t="shared" si="1077"/>
        <v/>
      </c>
      <c r="AF363" s="628" t="str">
        <f t="shared" si="1077"/>
        <v/>
      </c>
      <c r="AG363" s="628" t="str">
        <f t="shared" si="1077"/>
        <v/>
      </c>
      <c r="AH363" s="628" t="str">
        <f t="shared" si="1077"/>
        <v/>
      </c>
      <c r="AI363" s="628" t="str">
        <f t="shared" si="1077"/>
        <v/>
      </c>
      <c r="AJ363" s="628" t="str">
        <f t="shared" si="1077"/>
        <v/>
      </c>
      <c r="AK363" s="663"/>
      <c r="AL363" s="628" t="str">
        <f t="shared" ref="AL363:BB363" si="1078">IF(AL360="","",AL360*AL362)</f>
        <v/>
      </c>
      <c r="AM363" s="628">
        <f t="shared" si="1078"/>
        <v>400</v>
      </c>
      <c r="AN363" s="628" t="str">
        <f t="shared" si="1078"/>
        <v/>
      </c>
      <c r="AO363" s="628" t="str">
        <f t="shared" si="1078"/>
        <v/>
      </c>
      <c r="AP363" s="628" t="str">
        <f t="shared" si="1078"/>
        <v/>
      </c>
      <c r="AQ363" s="628" t="str">
        <f t="shared" si="1078"/>
        <v/>
      </c>
      <c r="AR363" s="628" t="str">
        <f t="shared" si="1078"/>
        <v/>
      </c>
      <c r="AS363" s="628" t="str">
        <f t="shared" si="1078"/>
        <v/>
      </c>
      <c r="AT363" s="628" t="str">
        <f t="shared" si="1078"/>
        <v/>
      </c>
      <c r="AU363" s="628" t="str">
        <f t="shared" si="1078"/>
        <v/>
      </c>
      <c r="AV363" s="628" t="str">
        <f t="shared" si="1078"/>
        <v/>
      </c>
      <c r="AW363" s="628" t="str">
        <f t="shared" si="1078"/>
        <v/>
      </c>
      <c r="AX363" s="628" t="str">
        <f t="shared" si="1078"/>
        <v/>
      </c>
      <c r="AY363" s="628" t="str">
        <f t="shared" si="1078"/>
        <v/>
      </c>
      <c r="AZ363" s="628" t="str">
        <f t="shared" si="1078"/>
        <v/>
      </c>
      <c r="BA363" s="628" t="str">
        <f t="shared" si="1078"/>
        <v/>
      </c>
      <c r="BB363" s="628" t="str">
        <f t="shared" si="1078"/>
        <v/>
      </c>
      <c r="BC363" s="663"/>
      <c r="BD363" s="628" t="str">
        <f t="shared" ref="BD363:BT363" si="1079">IF(BD360="","",BD360*BD362)</f>
        <v/>
      </c>
      <c r="BE363" s="628" t="str">
        <f t="shared" si="1079"/>
        <v/>
      </c>
      <c r="BF363" s="628" t="str">
        <f t="shared" si="1079"/>
        <v/>
      </c>
      <c r="BG363" s="628" t="str">
        <f t="shared" si="1079"/>
        <v/>
      </c>
      <c r="BH363" s="628" t="str">
        <f t="shared" si="1079"/>
        <v/>
      </c>
      <c r="BI363" s="628" t="str">
        <f t="shared" si="1079"/>
        <v/>
      </c>
      <c r="BJ363" s="628" t="str">
        <f t="shared" si="1079"/>
        <v/>
      </c>
      <c r="BK363" s="628" t="str">
        <f t="shared" si="1079"/>
        <v/>
      </c>
      <c r="BL363" s="628" t="str">
        <f t="shared" si="1079"/>
        <v/>
      </c>
      <c r="BM363" s="628" t="str">
        <f t="shared" si="1079"/>
        <v/>
      </c>
      <c r="BN363" s="628" t="str">
        <f t="shared" si="1079"/>
        <v/>
      </c>
      <c r="BO363" s="628" t="str">
        <f t="shared" si="1079"/>
        <v/>
      </c>
      <c r="BP363" s="628" t="str">
        <f t="shared" si="1079"/>
        <v/>
      </c>
      <c r="BQ363" s="628" t="str">
        <f t="shared" si="1079"/>
        <v/>
      </c>
      <c r="BR363" s="628" t="str">
        <f t="shared" si="1079"/>
        <v/>
      </c>
      <c r="BS363" s="628" t="str">
        <f t="shared" si="1079"/>
        <v/>
      </c>
      <c r="BT363" s="628" t="str">
        <f t="shared" si="1079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49"/>
        <v/>
      </c>
      <c r="CA363" s="596" t="str">
        <f t="shared" si="1050"/>
        <v/>
      </c>
      <c r="CB363" s="596" t="str">
        <f t="shared" si="1051"/>
        <v/>
      </c>
      <c r="CC363" s="690" t="str">
        <f t="shared" si="1052"/>
        <v/>
      </c>
      <c r="CD363" s="1346" t="str">
        <f t="shared" si="1053"/>
        <v/>
      </c>
      <c r="CE363" s="1347" t="str">
        <f t="shared" si="1053"/>
        <v/>
      </c>
      <c r="CF363" s="1348" t="str">
        <f t="shared" si="1053"/>
        <v/>
      </c>
      <c r="CG363" s="1348" t="str">
        <f t="shared" si="1053"/>
        <v/>
      </c>
      <c r="CH363" s="1348" t="str">
        <f t="shared" si="1053"/>
        <v/>
      </c>
      <c r="CI363" s="1348" t="str">
        <f t="shared" si="1053"/>
        <v/>
      </c>
      <c r="CJ363" s="1348" t="str">
        <f t="shared" si="1053"/>
        <v/>
      </c>
      <c r="CK363" s="1349" t="str">
        <f t="shared" si="1053"/>
        <v/>
      </c>
      <c r="CL363" s="1349" t="str">
        <f t="shared" si="1053"/>
        <v/>
      </c>
      <c r="CM363" s="1349" t="str">
        <f t="shared" si="1053"/>
        <v/>
      </c>
      <c r="CN363" s="1348" t="str">
        <f t="shared" si="1053"/>
        <v/>
      </c>
      <c r="CO363" s="1348" t="str">
        <f t="shared" si="1053"/>
        <v/>
      </c>
      <c r="CP363" s="1348" t="str">
        <f t="shared" si="1053"/>
        <v/>
      </c>
      <c r="CQ363" s="1348" t="str">
        <f t="shared" si="1053"/>
        <v/>
      </c>
      <c r="CR363" s="1348" t="str">
        <f t="shared" si="1053"/>
        <v/>
      </c>
      <c r="CS363" s="1347" t="str">
        <f t="shared" si="1053"/>
        <v/>
      </c>
      <c r="CT363" s="1350" t="str">
        <f t="shared" si="1054"/>
        <v/>
      </c>
      <c r="CU363" s="547" t="str">
        <f t="shared" si="1055"/>
        <v/>
      </c>
      <c r="CV363" s="548" t="str">
        <f t="shared" si="1056"/>
        <v/>
      </c>
      <c r="CW363" s="549" t="str">
        <f t="shared" si="1057"/>
        <v/>
      </c>
      <c r="CX363" s="549" t="str">
        <f t="shared" si="1058"/>
        <v/>
      </c>
      <c r="CY363" s="549" t="str">
        <f t="shared" si="1059"/>
        <v/>
      </c>
      <c r="CZ363" s="549" t="str">
        <f t="shared" si="1060"/>
        <v/>
      </c>
      <c r="DA363" s="549" t="str">
        <f t="shared" si="1061"/>
        <v/>
      </c>
      <c r="DB363" s="550" t="str">
        <f t="shared" si="1062"/>
        <v/>
      </c>
      <c r="DC363" s="550" t="str">
        <f t="shared" si="1063"/>
        <v/>
      </c>
      <c r="DD363" s="550" t="str">
        <f t="shared" si="1064"/>
        <v/>
      </c>
      <c r="DE363" s="549" t="str">
        <f t="shared" si="1065"/>
        <v/>
      </c>
      <c r="DF363" s="549" t="str">
        <f t="shared" si="1066"/>
        <v/>
      </c>
      <c r="DG363" s="549" t="str">
        <f t="shared" si="1067"/>
        <v/>
      </c>
      <c r="DH363" s="549" t="str">
        <f t="shared" si="1068"/>
        <v/>
      </c>
      <c r="DI363" s="549" t="str">
        <f t="shared" si="1069"/>
        <v/>
      </c>
      <c r="DJ363" s="548" t="str">
        <f t="shared" si="1070"/>
        <v/>
      </c>
      <c r="DK363" s="547" t="str">
        <f t="shared" si="1071"/>
        <v/>
      </c>
      <c r="DL363" s="654">
        <f t="shared" si="1072"/>
        <v>0</v>
      </c>
      <c r="DM363" s="106">
        <f t="shared" si="1073"/>
        <v>0</v>
      </c>
      <c r="DN363" s="106">
        <f t="shared" si="1074"/>
        <v>1</v>
      </c>
      <c r="DO363" s="106">
        <f t="shared" si="1075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$H$1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49"/>
        <v/>
      </c>
      <c r="CA364" s="596" t="str">
        <f t="shared" si="1050"/>
        <v/>
      </c>
      <c r="CB364" s="596" t="str">
        <f t="shared" si="1051"/>
        <v/>
      </c>
      <c r="CC364" s="690" t="str">
        <f t="shared" si="1052"/>
        <v/>
      </c>
      <c r="CD364" s="1346" t="str">
        <f t="shared" si="1053"/>
        <v/>
      </c>
      <c r="CE364" s="1347" t="str">
        <f t="shared" si="1053"/>
        <v/>
      </c>
      <c r="CF364" s="1348" t="str">
        <f t="shared" si="1053"/>
        <v/>
      </c>
      <c r="CG364" s="1348" t="str">
        <f t="shared" si="1053"/>
        <v/>
      </c>
      <c r="CH364" s="1348" t="str">
        <f t="shared" si="1053"/>
        <v/>
      </c>
      <c r="CI364" s="1348" t="str">
        <f t="shared" si="1053"/>
        <v/>
      </c>
      <c r="CJ364" s="1348" t="str">
        <f t="shared" si="1053"/>
        <v/>
      </c>
      <c r="CK364" s="1349" t="str">
        <f t="shared" si="1053"/>
        <v/>
      </c>
      <c r="CL364" s="1349" t="str">
        <f t="shared" si="1053"/>
        <v/>
      </c>
      <c r="CM364" s="1349" t="str">
        <f t="shared" si="1053"/>
        <v/>
      </c>
      <c r="CN364" s="1348" t="str">
        <f t="shared" si="1053"/>
        <v/>
      </c>
      <c r="CO364" s="1348" t="str">
        <f t="shared" si="1053"/>
        <v/>
      </c>
      <c r="CP364" s="1348" t="str">
        <f t="shared" si="1053"/>
        <v/>
      </c>
      <c r="CQ364" s="1348" t="str">
        <f t="shared" si="1053"/>
        <v/>
      </c>
      <c r="CR364" s="1348" t="str">
        <f t="shared" si="1053"/>
        <v/>
      </c>
      <c r="CS364" s="1347" t="str">
        <f t="shared" si="1053"/>
        <v/>
      </c>
      <c r="CT364" s="1350" t="str">
        <f t="shared" si="1054"/>
        <v/>
      </c>
      <c r="CU364" s="547" t="str">
        <f t="shared" si="1055"/>
        <v/>
      </c>
      <c r="CV364" s="548" t="str">
        <f t="shared" si="1056"/>
        <v/>
      </c>
      <c r="CW364" s="549" t="str">
        <f t="shared" si="1057"/>
        <v/>
      </c>
      <c r="CX364" s="549" t="str">
        <f t="shared" si="1058"/>
        <v/>
      </c>
      <c r="CY364" s="549" t="str">
        <f t="shared" si="1059"/>
        <v/>
      </c>
      <c r="CZ364" s="549" t="str">
        <f t="shared" si="1060"/>
        <v/>
      </c>
      <c r="DA364" s="549" t="str">
        <f t="shared" si="1061"/>
        <v/>
      </c>
      <c r="DB364" s="550" t="str">
        <f t="shared" si="1062"/>
        <v/>
      </c>
      <c r="DC364" s="550" t="str">
        <f t="shared" si="1063"/>
        <v/>
      </c>
      <c r="DD364" s="550" t="str">
        <f t="shared" si="1064"/>
        <v/>
      </c>
      <c r="DE364" s="549" t="str">
        <f t="shared" si="1065"/>
        <v/>
      </c>
      <c r="DF364" s="549" t="str">
        <f t="shared" si="1066"/>
        <v/>
      </c>
      <c r="DG364" s="549" t="str">
        <f t="shared" si="1067"/>
        <v/>
      </c>
      <c r="DH364" s="549" t="str">
        <f t="shared" si="1068"/>
        <v/>
      </c>
      <c r="DI364" s="549" t="str">
        <f t="shared" si="1069"/>
        <v/>
      </c>
      <c r="DJ364" s="548" t="str">
        <f t="shared" si="1070"/>
        <v/>
      </c>
      <c r="DK364" s="547" t="str">
        <f t="shared" si="1071"/>
        <v/>
      </c>
      <c r="DL364" s="654">
        <f t="shared" si="1072"/>
        <v>0</v>
      </c>
      <c r="DM364" s="106">
        <f t="shared" si="1073"/>
        <v>0</v>
      </c>
      <c r="DN364" s="106">
        <f t="shared" si="1074"/>
        <v>1</v>
      </c>
      <c r="DO364" s="106">
        <f t="shared" si="1075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49"/>
        <v/>
      </c>
      <c r="CA365" s="596" t="str">
        <f t="shared" si="1050"/>
        <v/>
      </c>
      <c r="CB365" s="596" t="str">
        <f t="shared" si="1051"/>
        <v/>
      </c>
      <c r="CC365" s="690" t="str">
        <f t="shared" si="1052"/>
        <v/>
      </c>
      <c r="CD365" s="1346" t="str">
        <f t="shared" si="1053"/>
        <v/>
      </c>
      <c r="CE365" s="1347" t="str">
        <f t="shared" si="1053"/>
        <v/>
      </c>
      <c r="CF365" s="1348" t="str">
        <f t="shared" si="1053"/>
        <v/>
      </c>
      <c r="CG365" s="1348" t="str">
        <f t="shared" si="1053"/>
        <v/>
      </c>
      <c r="CH365" s="1348" t="str">
        <f t="shared" si="1053"/>
        <v/>
      </c>
      <c r="CI365" s="1348" t="str">
        <f t="shared" si="1053"/>
        <v/>
      </c>
      <c r="CJ365" s="1348" t="str">
        <f t="shared" si="1053"/>
        <v/>
      </c>
      <c r="CK365" s="1349" t="str">
        <f t="shared" si="1053"/>
        <v/>
      </c>
      <c r="CL365" s="1349" t="str">
        <f t="shared" si="1053"/>
        <v/>
      </c>
      <c r="CM365" s="1349" t="str">
        <f t="shared" si="1053"/>
        <v/>
      </c>
      <c r="CN365" s="1348" t="str">
        <f t="shared" si="1053"/>
        <v/>
      </c>
      <c r="CO365" s="1348" t="str">
        <f t="shared" si="1053"/>
        <v/>
      </c>
      <c r="CP365" s="1348" t="str">
        <f t="shared" si="1053"/>
        <v/>
      </c>
      <c r="CQ365" s="1348" t="str">
        <f t="shared" si="1053"/>
        <v/>
      </c>
      <c r="CR365" s="1348" t="str">
        <f t="shared" si="1053"/>
        <v/>
      </c>
      <c r="CS365" s="1347" t="str">
        <f t="shared" si="1053"/>
        <v/>
      </c>
      <c r="CT365" s="1350" t="str">
        <f t="shared" si="1054"/>
        <v/>
      </c>
      <c r="CU365" s="547" t="str">
        <f t="shared" si="1055"/>
        <v/>
      </c>
      <c r="CV365" s="548" t="str">
        <f t="shared" si="1056"/>
        <v/>
      </c>
      <c r="CW365" s="549" t="str">
        <f t="shared" si="1057"/>
        <v/>
      </c>
      <c r="CX365" s="549" t="str">
        <f t="shared" si="1058"/>
        <v/>
      </c>
      <c r="CY365" s="549" t="str">
        <f t="shared" si="1059"/>
        <v/>
      </c>
      <c r="CZ365" s="549" t="str">
        <f t="shared" si="1060"/>
        <v/>
      </c>
      <c r="DA365" s="549" t="str">
        <f t="shared" si="1061"/>
        <v/>
      </c>
      <c r="DB365" s="550" t="str">
        <f t="shared" si="1062"/>
        <v/>
      </c>
      <c r="DC365" s="550" t="str">
        <f t="shared" si="1063"/>
        <v/>
      </c>
      <c r="DD365" s="550" t="str">
        <f t="shared" si="1064"/>
        <v/>
      </c>
      <c r="DE365" s="549" t="str">
        <f t="shared" si="1065"/>
        <v/>
      </c>
      <c r="DF365" s="549" t="str">
        <f t="shared" si="1066"/>
        <v/>
      </c>
      <c r="DG365" s="549" t="str">
        <f t="shared" si="1067"/>
        <v/>
      </c>
      <c r="DH365" s="549" t="str">
        <f t="shared" si="1068"/>
        <v/>
      </c>
      <c r="DI365" s="549" t="str">
        <f t="shared" si="1069"/>
        <v/>
      </c>
      <c r="DJ365" s="548" t="str">
        <f t="shared" si="1070"/>
        <v/>
      </c>
      <c r="DK365" s="547" t="str">
        <f t="shared" si="1071"/>
        <v/>
      </c>
      <c r="DL365" s="654">
        <f t="shared" si="1072"/>
        <v>0</v>
      </c>
      <c r="DM365" s="106">
        <f t="shared" si="1073"/>
        <v>0</v>
      </c>
      <c r="DN365" s="106">
        <f t="shared" si="1074"/>
        <v>0</v>
      </c>
      <c r="DO365" s="106">
        <f t="shared" si="1075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49"/>
        <v/>
      </c>
      <c r="CA366" s="596" t="str">
        <f t="shared" si="1050"/>
        <v/>
      </c>
      <c r="CB366" s="596" t="str">
        <f t="shared" si="1051"/>
        <v/>
      </c>
      <c r="CC366" s="690" t="str">
        <f t="shared" si="1052"/>
        <v/>
      </c>
      <c r="CD366" s="1346" t="str">
        <f t="shared" si="1053"/>
        <v/>
      </c>
      <c r="CE366" s="1347" t="str">
        <f t="shared" si="1053"/>
        <v/>
      </c>
      <c r="CF366" s="1348" t="str">
        <f t="shared" si="1053"/>
        <v/>
      </c>
      <c r="CG366" s="1348" t="str">
        <f t="shared" si="1053"/>
        <v/>
      </c>
      <c r="CH366" s="1348" t="str">
        <f t="shared" si="1053"/>
        <v/>
      </c>
      <c r="CI366" s="1348" t="str">
        <f t="shared" si="1053"/>
        <v/>
      </c>
      <c r="CJ366" s="1348" t="str">
        <f t="shared" si="1053"/>
        <v/>
      </c>
      <c r="CK366" s="1349" t="str">
        <f t="shared" si="1053"/>
        <v/>
      </c>
      <c r="CL366" s="1349" t="str">
        <f t="shared" si="1053"/>
        <v/>
      </c>
      <c r="CM366" s="1349" t="str">
        <f t="shared" si="1053"/>
        <v/>
      </c>
      <c r="CN366" s="1348" t="str">
        <f t="shared" si="1053"/>
        <v/>
      </c>
      <c r="CO366" s="1348" t="str">
        <f t="shared" si="1053"/>
        <v/>
      </c>
      <c r="CP366" s="1348" t="str">
        <f t="shared" si="1053"/>
        <v/>
      </c>
      <c r="CQ366" s="1348" t="str">
        <f t="shared" si="1053"/>
        <v/>
      </c>
      <c r="CR366" s="1348" t="str">
        <f t="shared" si="1053"/>
        <v/>
      </c>
      <c r="CS366" s="1347" t="str">
        <f t="shared" si="1053"/>
        <v/>
      </c>
      <c r="CT366" s="1350" t="str">
        <f t="shared" si="1054"/>
        <v/>
      </c>
      <c r="CU366" s="547" t="str">
        <f t="shared" si="1055"/>
        <v/>
      </c>
      <c r="CV366" s="548" t="str">
        <f t="shared" si="1056"/>
        <v/>
      </c>
      <c r="CW366" s="549" t="str">
        <f t="shared" si="1057"/>
        <v/>
      </c>
      <c r="CX366" s="549" t="str">
        <f t="shared" si="1058"/>
        <v/>
      </c>
      <c r="CY366" s="549" t="str">
        <f t="shared" si="1059"/>
        <v/>
      </c>
      <c r="CZ366" s="549" t="str">
        <f t="shared" si="1060"/>
        <v/>
      </c>
      <c r="DA366" s="549" t="str">
        <f t="shared" si="1061"/>
        <v/>
      </c>
      <c r="DB366" s="550" t="str">
        <f t="shared" si="1062"/>
        <v/>
      </c>
      <c r="DC366" s="550" t="str">
        <f t="shared" si="1063"/>
        <v/>
      </c>
      <c r="DD366" s="550" t="str">
        <f t="shared" si="1064"/>
        <v/>
      </c>
      <c r="DE366" s="549" t="str">
        <f t="shared" si="1065"/>
        <v/>
      </c>
      <c r="DF366" s="549" t="str">
        <f t="shared" si="1066"/>
        <v/>
      </c>
      <c r="DG366" s="549" t="str">
        <f t="shared" si="1067"/>
        <v/>
      </c>
      <c r="DH366" s="549" t="str">
        <f t="shared" si="1068"/>
        <v/>
      </c>
      <c r="DI366" s="549" t="str">
        <f t="shared" si="1069"/>
        <v/>
      </c>
      <c r="DJ366" s="548" t="str">
        <f t="shared" si="1070"/>
        <v/>
      </c>
      <c r="DK366" s="547" t="str">
        <f t="shared" si="1071"/>
        <v/>
      </c>
      <c r="DL366" s="654">
        <f t="shared" si="1072"/>
        <v>0</v>
      </c>
      <c r="DM366" s="106">
        <f t="shared" si="1073"/>
        <v>0</v>
      </c>
      <c r="DN366" s="106">
        <f t="shared" si="1074"/>
        <v>0</v>
      </c>
      <c r="DO366" s="106">
        <f t="shared" si="1075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1080">IF(B365="","",B365*B366)</f>
        <v/>
      </c>
      <c r="C367" s="628" t="str">
        <f t="shared" si="1080"/>
        <v/>
      </c>
      <c r="D367" s="628" t="str">
        <f t="shared" si="1080"/>
        <v/>
      </c>
      <c r="E367" s="628" t="str">
        <f t="shared" si="1080"/>
        <v/>
      </c>
      <c r="F367" s="628" t="str">
        <f t="shared" si="1080"/>
        <v/>
      </c>
      <c r="G367" s="628" t="str">
        <f t="shared" si="1080"/>
        <v/>
      </c>
      <c r="H367" s="628" t="str">
        <f t="shared" si="1080"/>
        <v/>
      </c>
      <c r="I367" s="628" t="str">
        <f t="shared" si="1080"/>
        <v/>
      </c>
      <c r="J367" s="628" t="str">
        <f t="shared" si="1080"/>
        <v/>
      </c>
      <c r="K367" s="628" t="str">
        <f t="shared" si="1080"/>
        <v/>
      </c>
      <c r="L367" s="628" t="str">
        <f t="shared" si="1080"/>
        <v/>
      </c>
      <c r="M367" s="628" t="str">
        <f t="shared" si="1080"/>
        <v/>
      </c>
      <c r="N367" s="628" t="str">
        <f t="shared" si="1080"/>
        <v/>
      </c>
      <c r="O367" s="628" t="str">
        <f t="shared" si="1080"/>
        <v/>
      </c>
      <c r="P367" s="628" t="str">
        <f t="shared" si="1080"/>
        <v/>
      </c>
      <c r="Q367" s="628" t="str">
        <f t="shared" si="1080"/>
        <v/>
      </c>
      <c r="R367" s="628" t="str">
        <f t="shared" si="1080"/>
        <v/>
      </c>
      <c r="S367" s="663"/>
      <c r="T367" s="628" t="str">
        <f t="shared" ref="T367:AJ367" si="1081">IF(T365="","",T365*T366)</f>
        <v/>
      </c>
      <c r="U367" s="628" t="str">
        <f t="shared" si="1081"/>
        <v/>
      </c>
      <c r="V367" s="628" t="str">
        <f t="shared" si="1081"/>
        <v/>
      </c>
      <c r="W367" s="628" t="str">
        <f t="shared" si="1081"/>
        <v/>
      </c>
      <c r="X367" s="628" t="str">
        <f t="shared" si="1081"/>
        <v/>
      </c>
      <c r="Y367" s="628" t="str">
        <f t="shared" si="1081"/>
        <v/>
      </c>
      <c r="Z367" s="628" t="str">
        <f t="shared" si="1081"/>
        <v/>
      </c>
      <c r="AA367" s="628" t="str">
        <f t="shared" si="1081"/>
        <v/>
      </c>
      <c r="AB367" s="628" t="str">
        <f t="shared" si="1081"/>
        <v/>
      </c>
      <c r="AC367" s="628" t="str">
        <f t="shared" si="1081"/>
        <v/>
      </c>
      <c r="AD367" s="628" t="str">
        <f t="shared" si="1081"/>
        <v/>
      </c>
      <c r="AE367" s="628" t="str">
        <f t="shared" si="1081"/>
        <v/>
      </c>
      <c r="AF367" s="628" t="str">
        <f t="shared" si="1081"/>
        <v/>
      </c>
      <c r="AG367" s="628" t="str">
        <f t="shared" si="1081"/>
        <v/>
      </c>
      <c r="AH367" s="628" t="str">
        <f t="shared" si="1081"/>
        <v/>
      </c>
      <c r="AI367" s="628" t="str">
        <f t="shared" si="1081"/>
        <v/>
      </c>
      <c r="AJ367" s="628" t="str">
        <f t="shared" si="1081"/>
        <v/>
      </c>
      <c r="AK367" s="663"/>
      <c r="AL367" s="628"/>
      <c r="AM367" s="628"/>
      <c r="AN367" s="628"/>
      <c r="AO367" s="628"/>
      <c r="AP367" s="628" t="str">
        <f t="shared" ref="AP367:BB367" si="1082">IF(AP365="","",AP365*AP366)</f>
        <v/>
      </c>
      <c r="AQ367" s="628" t="str">
        <f t="shared" si="1082"/>
        <v/>
      </c>
      <c r="AR367" s="628" t="str">
        <f t="shared" si="1082"/>
        <v/>
      </c>
      <c r="AS367" s="628" t="str">
        <f t="shared" si="1082"/>
        <v/>
      </c>
      <c r="AT367" s="628" t="str">
        <f t="shared" si="1082"/>
        <v/>
      </c>
      <c r="AU367" s="628" t="str">
        <f t="shared" si="1082"/>
        <v/>
      </c>
      <c r="AV367" s="628" t="str">
        <f t="shared" si="1082"/>
        <v/>
      </c>
      <c r="AW367" s="628" t="str">
        <f t="shared" si="1082"/>
        <v/>
      </c>
      <c r="AX367" s="628" t="str">
        <f t="shared" si="1082"/>
        <v/>
      </c>
      <c r="AY367" s="628" t="str">
        <f t="shared" si="1082"/>
        <v/>
      </c>
      <c r="AZ367" s="628" t="str">
        <f t="shared" si="1082"/>
        <v/>
      </c>
      <c r="BA367" s="628" t="str">
        <f t="shared" si="1082"/>
        <v/>
      </c>
      <c r="BB367" s="628" t="str">
        <f t="shared" si="1082"/>
        <v/>
      </c>
      <c r="BC367" s="663"/>
      <c r="BD367" s="628" t="str">
        <f t="shared" ref="BD367:BT367" si="1083">IF(BD365="","",BD365*BD366)</f>
        <v/>
      </c>
      <c r="BE367" s="628" t="str">
        <f t="shared" si="1083"/>
        <v/>
      </c>
      <c r="BF367" s="628" t="str">
        <f t="shared" si="1083"/>
        <v/>
      </c>
      <c r="BG367" s="628" t="str">
        <f t="shared" si="1083"/>
        <v/>
      </c>
      <c r="BH367" s="628" t="str">
        <f t="shared" si="1083"/>
        <v/>
      </c>
      <c r="BI367" s="628" t="str">
        <f t="shared" si="1083"/>
        <v/>
      </c>
      <c r="BJ367" s="628" t="str">
        <f t="shared" si="1083"/>
        <v/>
      </c>
      <c r="BK367" s="628" t="str">
        <f t="shared" si="1083"/>
        <v/>
      </c>
      <c r="BL367" s="628" t="str">
        <f t="shared" si="1083"/>
        <v/>
      </c>
      <c r="BM367" s="628" t="str">
        <f t="shared" si="1083"/>
        <v/>
      </c>
      <c r="BN367" s="628" t="str">
        <f t="shared" si="1083"/>
        <v/>
      </c>
      <c r="BO367" s="628" t="str">
        <f t="shared" si="1083"/>
        <v/>
      </c>
      <c r="BP367" s="628" t="str">
        <f t="shared" si="1083"/>
        <v/>
      </c>
      <c r="BQ367" s="628" t="str">
        <f t="shared" si="1083"/>
        <v/>
      </c>
      <c r="BR367" s="628" t="str">
        <f t="shared" si="1083"/>
        <v/>
      </c>
      <c r="BS367" s="628" t="str">
        <f t="shared" si="1083"/>
        <v/>
      </c>
      <c r="BT367" s="628" t="str">
        <f t="shared" si="1083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49"/>
        <v/>
      </c>
      <c r="CA367" s="596" t="str">
        <f t="shared" si="1050"/>
        <v/>
      </c>
      <c r="CB367" s="596" t="str">
        <f t="shared" si="1051"/>
        <v/>
      </c>
      <c r="CC367" s="690" t="str">
        <f t="shared" si="1052"/>
        <v/>
      </c>
      <c r="CD367" s="1346" t="str">
        <f t="shared" si="1053"/>
        <v/>
      </c>
      <c r="CE367" s="1347" t="str">
        <f t="shared" si="1053"/>
        <v/>
      </c>
      <c r="CF367" s="1348" t="str">
        <f t="shared" si="1053"/>
        <v/>
      </c>
      <c r="CG367" s="1348" t="str">
        <f t="shared" si="1053"/>
        <v/>
      </c>
      <c r="CH367" s="1348" t="str">
        <f t="shared" si="1053"/>
        <v/>
      </c>
      <c r="CI367" s="1348" t="str">
        <f t="shared" si="1053"/>
        <v/>
      </c>
      <c r="CJ367" s="1348" t="str">
        <f t="shared" si="1053"/>
        <v/>
      </c>
      <c r="CK367" s="1349" t="str">
        <f t="shared" si="1053"/>
        <v/>
      </c>
      <c r="CL367" s="1349" t="str">
        <f t="shared" si="1053"/>
        <v/>
      </c>
      <c r="CM367" s="1349" t="str">
        <f t="shared" si="1053"/>
        <v/>
      </c>
      <c r="CN367" s="1348" t="str">
        <f t="shared" si="1053"/>
        <v/>
      </c>
      <c r="CO367" s="1348" t="str">
        <f t="shared" si="1053"/>
        <v/>
      </c>
      <c r="CP367" s="1348" t="str">
        <f t="shared" si="1053"/>
        <v/>
      </c>
      <c r="CQ367" s="1348" t="str">
        <f t="shared" si="1053"/>
        <v/>
      </c>
      <c r="CR367" s="1348" t="str">
        <f t="shared" si="1053"/>
        <v/>
      </c>
      <c r="CS367" s="1347" t="str">
        <f t="shared" si="1053"/>
        <v/>
      </c>
      <c r="CT367" s="1350" t="str">
        <f t="shared" si="1054"/>
        <v/>
      </c>
      <c r="CU367" s="547" t="str">
        <f t="shared" si="1055"/>
        <v/>
      </c>
      <c r="CV367" s="548" t="str">
        <f t="shared" si="1056"/>
        <v/>
      </c>
      <c r="CW367" s="549" t="str">
        <f t="shared" si="1057"/>
        <v/>
      </c>
      <c r="CX367" s="549" t="str">
        <f t="shared" si="1058"/>
        <v/>
      </c>
      <c r="CY367" s="549" t="str">
        <f t="shared" si="1059"/>
        <v/>
      </c>
      <c r="CZ367" s="549" t="str">
        <f t="shared" si="1060"/>
        <v/>
      </c>
      <c r="DA367" s="549" t="str">
        <f t="shared" si="1061"/>
        <v/>
      </c>
      <c r="DB367" s="550" t="str">
        <f t="shared" si="1062"/>
        <v/>
      </c>
      <c r="DC367" s="550" t="str">
        <f t="shared" si="1063"/>
        <v/>
      </c>
      <c r="DD367" s="550" t="str">
        <f t="shared" si="1064"/>
        <v/>
      </c>
      <c r="DE367" s="549" t="str">
        <f t="shared" si="1065"/>
        <v/>
      </c>
      <c r="DF367" s="549" t="str">
        <f t="shared" si="1066"/>
        <v/>
      </c>
      <c r="DG367" s="549" t="str">
        <f t="shared" si="1067"/>
        <v/>
      </c>
      <c r="DH367" s="549" t="str">
        <f t="shared" si="1068"/>
        <v/>
      </c>
      <c r="DI367" s="549" t="str">
        <f t="shared" si="1069"/>
        <v/>
      </c>
      <c r="DJ367" s="548" t="str">
        <f t="shared" si="1070"/>
        <v/>
      </c>
      <c r="DK367" s="547" t="str">
        <f t="shared" si="1071"/>
        <v/>
      </c>
      <c r="DL367" s="654">
        <f t="shared" si="1072"/>
        <v>0</v>
      </c>
      <c r="DM367" s="106">
        <f t="shared" si="1073"/>
        <v>0</v>
      </c>
      <c r="DN367" s="106">
        <f t="shared" si="1074"/>
        <v>0</v>
      </c>
      <c r="DO367" s="106">
        <f t="shared" si="1075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49"/>
        <v/>
      </c>
      <c r="CA368" s="596" t="str">
        <f t="shared" si="1050"/>
        <v/>
      </c>
      <c r="CB368" s="596" t="str">
        <f t="shared" si="1051"/>
        <v/>
      </c>
      <c r="CC368" s="690" t="str">
        <f t="shared" si="1052"/>
        <v/>
      </c>
      <c r="CD368" s="1346" t="str">
        <f t="shared" si="1053"/>
        <v/>
      </c>
      <c r="CE368" s="1347" t="str">
        <f t="shared" si="1053"/>
        <v/>
      </c>
      <c r="CF368" s="1348" t="str">
        <f t="shared" si="1053"/>
        <v/>
      </c>
      <c r="CG368" s="1348" t="str">
        <f t="shared" si="1053"/>
        <v/>
      </c>
      <c r="CH368" s="1348" t="str">
        <f t="shared" si="1053"/>
        <v/>
      </c>
      <c r="CI368" s="1348" t="str">
        <f t="shared" si="1053"/>
        <v/>
      </c>
      <c r="CJ368" s="1348" t="str">
        <f t="shared" si="1053"/>
        <v/>
      </c>
      <c r="CK368" s="1349" t="str">
        <f t="shared" si="1053"/>
        <v/>
      </c>
      <c r="CL368" s="1349" t="str">
        <f t="shared" si="1053"/>
        <v/>
      </c>
      <c r="CM368" s="1349" t="str">
        <f t="shared" si="1053"/>
        <v/>
      </c>
      <c r="CN368" s="1348" t="str">
        <f t="shared" si="1053"/>
        <v/>
      </c>
      <c r="CO368" s="1348" t="str">
        <f t="shared" si="1053"/>
        <v/>
      </c>
      <c r="CP368" s="1348" t="str">
        <f t="shared" si="1053"/>
        <v/>
      </c>
      <c r="CQ368" s="1348" t="str">
        <f t="shared" si="1053"/>
        <v/>
      </c>
      <c r="CR368" s="1348" t="str">
        <f t="shared" si="1053"/>
        <v/>
      </c>
      <c r="CS368" s="1347" t="str">
        <f t="shared" si="1053"/>
        <v/>
      </c>
      <c r="CT368" s="1350" t="str">
        <f t="shared" si="1054"/>
        <v/>
      </c>
      <c r="CU368" s="547" t="str">
        <f t="shared" si="1055"/>
        <v/>
      </c>
      <c r="CV368" s="548" t="str">
        <f t="shared" si="1056"/>
        <v/>
      </c>
      <c r="CW368" s="549" t="str">
        <f t="shared" si="1057"/>
        <v/>
      </c>
      <c r="CX368" s="549" t="str">
        <f t="shared" si="1058"/>
        <v/>
      </c>
      <c r="CY368" s="549" t="str">
        <f t="shared" si="1059"/>
        <v/>
      </c>
      <c r="CZ368" s="549" t="str">
        <f t="shared" si="1060"/>
        <v/>
      </c>
      <c r="DA368" s="549" t="str">
        <f t="shared" si="1061"/>
        <v/>
      </c>
      <c r="DB368" s="550" t="str">
        <f t="shared" si="1062"/>
        <v/>
      </c>
      <c r="DC368" s="550" t="str">
        <f t="shared" si="1063"/>
        <v/>
      </c>
      <c r="DD368" s="550" t="str">
        <f t="shared" si="1064"/>
        <v/>
      </c>
      <c r="DE368" s="549" t="str">
        <f t="shared" si="1065"/>
        <v/>
      </c>
      <c r="DF368" s="549" t="str">
        <f t="shared" si="1066"/>
        <v/>
      </c>
      <c r="DG368" s="549" t="str">
        <f t="shared" si="1067"/>
        <v/>
      </c>
      <c r="DH368" s="549" t="str">
        <f t="shared" si="1068"/>
        <v/>
      </c>
      <c r="DI368" s="549" t="str">
        <f t="shared" si="1069"/>
        <v/>
      </c>
      <c r="DJ368" s="548" t="str">
        <f t="shared" si="1070"/>
        <v/>
      </c>
      <c r="DK368" s="547" t="str">
        <f t="shared" si="1071"/>
        <v/>
      </c>
      <c r="DL368" s="654">
        <f t="shared" si="1072"/>
        <v>0</v>
      </c>
      <c r="DM368" s="106">
        <f t="shared" si="1073"/>
        <v>0</v>
      </c>
      <c r="DN368" s="106">
        <f t="shared" si="1074"/>
        <v>0</v>
      </c>
      <c r="DO368" s="106">
        <f t="shared" si="1075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$H$1 &amp; " (%)"</f>
        <v>kcal (%)</v>
      </c>
      <c r="B369" s="631" t="str">
        <f t="shared" ref="B369:R369" si="1084">IF(B363="","",(B363-B365-B368)*B364/B$46/365/$G$1)</f>
        <v/>
      </c>
      <c r="C369" s="631" t="str">
        <f t="shared" si="1084"/>
        <v/>
      </c>
      <c r="D369" s="631" t="str">
        <f t="shared" si="1084"/>
        <v/>
      </c>
      <c r="E369" s="631" t="str">
        <f t="shared" si="1084"/>
        <v/>
      </c>
      <c r="F369" s="631" t="str">
        <f t="shared" si="1084"/>
        <v/>
      </c>
      <c r="G369" s="631" t="str">
        <f t="shared" si="1084"/>
        <v/>
      </c>
      <c r="H369" s="631" t="str">
        <f t="shared" si="1084"/>
        <v/>
      </c>
      <c r="I369" s="631" t="str">
        <f t="shared" si="1084"/>
        <v/>
      </c>
      <c r="J369" s="631" t="str">
        <f t="shared" si="1084"/>
        <v/>
      </c>
      <c r="K369" s="631" t="str">
        <f t="shared" si="1084"/>
        <v/>
      </c>
      <c r="L369" s="631" t="str">
        <f t="shared" si="1084"/>
        <v/>
      </c>
      <c r="M369" s="631" t="str">
        <f t="shared" si="1084"/>
        <v/>
      </c>
      <c r="N369" s="631" t="str">
        <f t="shared" si="1084"/>
        <v/>
      </c>
      <c r="O369" s="631" t="str">
        <f t="shared" si="1084"/>
        <v/>
      </c>
      <c r="P369" s="631" t="str">
        <f t="shared" si="1084"/>
        <v/>
      </c>
      <c r="Q369" s="631" t="str">
        <f t="shared" si="1084"/>
        <v/>
      </c>
      <c r="R369" s="631" t="str">
        <f t="shared" si="1084"/>
        <v/>
      </c>
      <c r="S369" s="653"/>
      <c r="T369" s="631" t="str">
        <f t="shared" ref="T369:AJ369" si="1085">IF(T363="","",(T363-T365-T368)*T364/T$46/365/$G$1)</f>
        <v/>
      </c>
      <c r="U369" s="631" t="str">
        <f t="shared" si="1085"/>
        <v/>
      </c>
      <c r="V369" s="631" t="str">
        <f t="shared" si="1085"/>
        <v/>
      </c>
      <c r="W369" s="631" t="str">
        <f t="shared" si="1085"/>
        <v/>
      </c>
      <c r="X369" s="631" t="str">
        <f t="shared" si="1085"/>
        <v/>
      </c>
      <c r="Y369" s="631" t="str">
        <f t="shared" si="1085"/>
        <v/>
      </c>
      <c r="Z369" s="631" t="str">
        <f t="shared" si="1085"/>
        <v/>
      </c>
      <c r="AA369" s="631" t="str">
        <f t="shared" si="1085"/>
        <v/>
      </c>
      <c r="AB369" s="631" t="str">
        <f t="shared" si="1085"/>
        <v/>
      </c>
      <c r="AC369" s="631" t="str">
        <f t="shared" si="1085"/>
        <v/>
      </c>
      <c r="AD369" s="631" t="str">
        <f t="shared" si="1085"/>
        <v/>
      </c>
      <c r="AE369" s="631" t="str">
        <f t="shared" si="1085"/>
        <v/>
      </c>
      <c r="AF369" s="631" t="str">
        <f t="shared" si="1085"/>
        <v/>
      </c>
      <c r="AG369" s="631" t="str">
        <f t="shared" si="1085"/>
        <v/>
      </c>
      <c r="AH369" s="631" t="str">
        <f t="shared" si="1085"/>
        <v/>
      </c>
      <c r="AI369" s="631" t="str">
        <f t="shared" si="1085"/>
        <v/>
      </c>
      <c r="AJ369" s="631" t="str">
        <f t="shared" si="1085"/>
        <v/>
      </c>
      <c r="AK369" s="653"/>
      <c r="AL369" s="631" t="str">
        <f t="shared" ref="AL369:BB369" si="1086">IF(AL363="","",(AL363-AL365-AL368)*AL364/AL$46/365/$G$1)</f>
        <v/>
      </c>
      <c r="AM369" s="631">
        <f t="shared" si="1086"/>
        <v>8.6975429441182861E-3</v>
      </c>
      <c r="AN369" s="631" t="str">
        <f t="shared" si="1086"/>
        <v/>
      </c>
      <c r="AO369" s="631" t="str">
        <f t="shared" si="1086"/>
        <v/>
      </c>
      <c r="AP369" s="631" t="str">
        <f t="shared" si="1086"/>
        <v/>
      </c>
      <c r="AQ369" s="631" t="str">
        <f t="shared" si="1086"/>
        <v/>
      </c>
      <c r="AR369" s="631" t="str">
        <f t="shared" si="1086"/>
        <v/>
      </c>
      <c r="AS369" s="631" t="str">
        <f t="shared" si="1086"/>
        <v/>
      </c>
      <c r="AT369" s="631" t="str">
        <f t="shared" si="1086"/>
        <v/>
      </c>
      <c r="AU369" s="631" t="str">
        <f t="shared" si="1086"/>
        <v/>
      </c>
      <c r="AV369" s="631" t="str">
        <f t="shared" si="1086"/>
        <v/>
      </c>
      <c r="AW369" s="631" t="str">
        <f t="shared" si="1086"/>
        <v/>
      </c>
      <c r="AX369" s="631" t="str">
        <f t="shared" si="1086"/>
        <v/>
      </c>
      <c r="AY369" s="631" t="str">
        <f t="shared" si="1086"/>
        <v/>
      </c>
      <c r="AZ369" s="631" t="str">
        <f t="shared" si="1086"/>
        <v/>
      </c>
      <c r="BA369" s="631" t="str">
        <f t="shared" si="1086"/>
        <v/>
      </c>
      <c r="BB369" s="631" t="str">
        <f t="shared" si="1086"/>
        <v/>
      </c>
      <c r="BC369" s="653"/>
      <c r="BD369" s="631" t="str">
        <f t="shared" ref="BD369:BT369" si="1087">IF(BD363="","",(BD363-BD365-BD368)*BD364/BD$46/365/$G$1)</f>
        <v/>
      </c>
      <c r="BE369" s="631" t="str">
        <f t="shared" si="1087"/>
        <v/>
      </c>
      <c r="BF369" s="631" t="str">
        <f t="shared" si="1087"/>
        <v/>
      </c>
      <c r="BG369" s="631" t="str">
        <f t="shared" si="1087"/>
        <v/>
      </c>
      <c r="BH369" s="631" t="str">
        <f t="shared" si="1087"/>
        <v/>
      </c>
      <c r="BI369" s="631" t="str">
        <f t="shared" si="1087"/>
        <v/>
      </c>
      <c r="BJ369" s="631" t="str">
        <f t="shared" si="1087"/>
        <v/>
      </c>
      <c r="BK369" s="631" t="str">
        <f t="shared" si="1087"/>
        <v/>
      </c>
      <c r="BL369" s="631" t="str">
        <f t="shared" si="1087"/>
        <v/>
      </c>
      <c r="BM369" s="631" t="str">
        <f t="shared" si="1087"/>
        <v/>
      </c>
      <c r="BN369" s="631" t="str">
        <f t="shared" si="1087"/>
        <v/>
      </c>
      <c r="BO369" s="631" t="str">
        <f t="shared" si="1087"/>
        <v/>
      </c>
      <c r="BP369" s="631" t="str">
        <f t="shared" si="1087"/>
        <v/>
      </c>
      <c r="BQ369" s="631" t="str">
        <f t="shared" si="1087"/>
        <v/>
      </c>
      <c r="BR369" s="631" t="str">
        <f t="shared" si="1087"/>
        <v/>
      </c>
      <c r="BS369" s="631" t="str">
        <f t="shared" si="1087"/>
        <v/>
      </c>
      <c r="BT369" s="631" t="str">
        <f t="shared" si="1087"/>
        <v/>
      </c>
      <c r="BU369" s="653"/>
      <c r="BV369" s="631" t="str">
        <f>IF(BV363="","",(BV363-BV365-BV368)*BV364/BV$46/365/$G$1)</f>
        <v/>
      </c>
      <c r="BW369" s="631" t="str">
        <f>IF(BW363="","",(BW363-BW365-BW368)*BW364/BW$46/365/$G$1)</f>
        <v/>
      </c>
      <c r="BX369" s="631" t="str">
        <f>IF(BX363="","",(BX363-BX365-BX368)*BX364/BX$46/365/$G$1)</f>
        <v/>
      </c>
      <c r="BY369" s="631" t="str">
        <f>IF(BY363="","",(BY363-BY365-BY368)*BY364/BY$46/365/$G$1)</f>
        <v/>
      </c>
      <c r="BZ369" s="596" t="str">
        <f t="shared" si="1049"/>
        <v/>
      </c>
      <c r="CA369" s="621" t="str">
        <f t="shared" si="1050"/>
        <v/>
      </c>
      <c r="CB369" s="621" t="str">
        <f t="shared" si="1051"/>
        <v/>
      </c>
      <c r="CC369" s="693" t="str">
        <f t="shared" si="1052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88"/>
        <v/>
      </c>
      <c r="CG369" s="1353" t="str">
        <f t="shared" si="1088"/>
        <v/>
      </c>
      <c r="CH369" s="1353" t="str">
        <f t="shared" si="1088"/>
        <v/>
      </c>
      <c r="CI369" s="1353" t="str">
        <f t="shared" si="1088"/>
        <v/>
      </c>
      <c r="CJ369" s="1353" t="str">
        <f t="shared" si="1088"/>
        <v/>
      </c>
      <c r="CK369" s="1354" t="str">
        <f t="shared" si="1088"/>
        <v/>
      </c>
      <c r="CL369" s="1354" t="str">
        <f t="shared" si="1088"/>
        <v/>
      </c>
      <c r="CM369" s="1354" t="str">
        <f t="shared" si="1088"/>
        <v/>
      </c>
      <c r="CN369" s="1353" t="str">
        <f t="shared" si="1088"/>
        <v/>
      </c>
      <c r="CO369" s="1353" t="str">
        <f t="shared" si="1088"/>
        <v/>
      </c>
      <c r="CP369" s="1353" t="str">
        <f t="shared" si="1088"/>
        <v/>
      </c>
      <c r="CQ369" s="1353" t="str">
        <f t="shared" si="1088"/>
        <v/>
      </c>
      <c r="CR369" s="1353" t="str">
        <f t="shared" si="1088"/>
        <v/>
      </c>
      <c r="CS369" s="1352" t="str">
        <f t="shared" si="1088"/>
        <v/>
      </c>
      <c r="CT369" s="1355" t="str">
        <f t="shared" si="1088"/>
        <v/>
      </c>
      <c r="CU369" s="535" t="str">
        <f t="shared" si="1055"/>
        <v/>
      </c>
      <c r="CV369" s="536" t="str">
        <f t="shared" si="1056"/>
        <v/>
      </c>
      <c r="CW369" s="537" t="str">
        <f t="shared" si="1057"/>
        <v/>
      </c>
      <c r="CX369" s="537" t="str">
        <f t="shared" si="1058"/>
        <v/>
      </c>
      <c r="CY369" s="537" t="str">
        <f t="shared" si="1059"/>
        <v/>
      </c>
      <c r="CZ369" s="537" t="str">
        <f t="shared" si="1060"/>
        <v/>
      </c>
      <c r="DA369" s="537" t="str">
        <f t="shared" si="1061"/>
        <v/>
      </c>
      <c r="DB369" s="538" t="str">
        <f t="shared" si="1062"/>
        <v/>
      </c>
      <c r="DC369" s="538" t="str">
        <f t="shared" si="1063"/>
        <v/>
      </c>
      <c r="DD369" s="538" t="str">
        <f t="shared" si="1064"/>
        <v/>
      </c>
      <c r="DE369" s="537" t="str">
        <f t="shared" si="1065"/>
        <v/>
      </c>
      <c r="DF369" s="537" t="str">
        <f t="shared" si="1066"/>
        <v/>
      </c>
      <c r="DG369" s="537" t="str">
        <f t="shared" si="1067"/>
        <v/>
      </c>
      <c r="DH369" s="537" t="str">
        <f t="shared" si="1068"/>
        <v/>
      </c>
      <c r="DI369" s="537" t="str">
        <f t="shared" si="1069"/>
        <v/>
      </c>
      <c r="DJ369" s="536" t="str">
        <f t="shared" si="1070"/>
        <v/>
      </c>
      <c r="DK369" s="535" t="str">
        <f t="shared" si="1071"/>
        <v/>
      </c>
      <c r="DL369" s="654">
        <f t="shared" si="1072"/>
        <v>0</v>
      </c>
      <c r="DM369" s="106">
        <f t="shared" si="1073"/>
        <v>0</v>
      </c>
      <c r="DN369" s="106">
        <f t="shared" si="1074"/>
        <v>1</v>
      </c>
      <c r="DO369" s="106">
        <f t="shared" si="1075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49"/>
        <v/>
      </c>
      <c r="CA370" s="588" t="str">
        <f t="shared" si="1050"/>
        <v/>
      </c>
      <c r="CB370" s="588" t="str">
        <f t="shared" si="1051"/>
        <v/>
      </c>
      <c r="CC370" s="688" t="str">
        <f t="shared" si="1052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49"/>
        <v/>
      </c>
      <c r="CA371" s="596" t="str">
        <f t="shared" si="1050"/>
        <v/>
      </c>
      <c r="CB371" s="596" t="str">
        <f t="shared" si="1051"/>
        <v/>
      </c>
      <c r="CC371" s="690" t="str">
        <f t="shared" si="1052"/>
        <v/>
      </c>
      <c r="CD371" s="1346" t="str">
        <f t="shared" ref="CD371:CT371" si="10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89"/>
        <v/>
      </c>
      <c r="CF371" s="1348" t="str">
        <f t="shared" si="1089"/>
        <v/>
      </c>
      <c r="CG371" s="1348" t="str">
        <f t="shared" si="1089"/>
        <v/>
      </c>
      <c r="CH371" s="1348" t="str">
        <f t="shared" si="1089"/>
        <v/>
      </c>
      <c r="CI371" s="1348" t="str">
        <f t="shared" si="1089"/>
        <v/>
      </c>
      <c r="CJ371" s="1348" t="str">
        <f t="shared" si="1089"/>
        <v/>
      </c>
      <c r="CK371" s="1349" t="str">
        <f t="shared" si="1089"/>
        <v/>
      </c>
      <c r="CL371" s="1349" t="str">
        <f t="shared" si="1089"/>
        <v/>
      </c>
      <c r="CM371" s="1349" t="str">
        <f t="shared" si="1089"/>
        <v/>
      </c>
      <c r="CN371" s="1348" t="str">
        <f t="shared" si="1089"/>
        <v/>
      </c>
      <c r="CO371" s="1348" t="str">
        <f t="shared" si="1089"/>
        <v/>
      </c>
      <c r="CP371" s="1348" t="str">
        <f t="shared" si="1089"/>
        <v/>
      </c>
      <c r="CQ371" s="1348" t="str">
        <f t="shared" si="1089"/>
        <v/>
      </c>
      <c r="CR371" s="1348" t="str">
        <f t="shared" si="1089"/>
        <v/>
      </c>
      <c r="CS371" s="1347" t="str">
        <f t="shared" si="1089"/>
        <v/>
      </c>
      <c r="CT371" s="1350" t="str">
        <f t="shared" si="1089"/>
        <v/>
      </c>
      <c r="CU371" s="547" t="str">
        <f t="shared" ref="CU371:DK371" si="10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090"/>
        <v/>
      </c>
      <c r="CW371" s="549" t="str">
        <f t="shared" si="1090"/>
        <v/>
      </c>
      <c r="CX371" s="549" t="str">
        <f t="shared" si="1090"/>
        <v/>
      </c>
      <c r="CY371" s="549" t="str">
        <f t="shared" si="1090"/>
        <v/>
      </c>
      <c r="CZ371" s="549" t="str">
        <f t="shared" si="1090"/>
        <v/>
      </c>
      <c r="DA371" s="549" t="str">
        <f t="shared" si="1090"/>
        <v/>
      </c>
      <c r="DB371" s="550" t="str">
        <f t="shared" si="1090"/>
        <v/>
      </c>
      <c r="DC371" s="550" t="str">
        <f t="shared" si="1090"/>
        <v/>
      </c>
      <c r="DD371" s="550" t="str">
        <f t="shared" si="1090"/>
        <v/>
      </c>
      <c r="DE371" s="549" t="str">
        <f t="shared" si="1090"/>
        <v/>
      </c>
      <c r="DF371" s="549" t="str">
        <f t="shared" si="1090"/>
        <v/>
      </c>
      <c r="DG371" s="549" t="str">
        <f t="shared" si="1090"/>
        <v/>
      </c>
      <c r="DH371" s="549" t="str">
        <f t="shared" si="1090"/>
        <v/>
      </c>
      <c r="DI371" s="549" t="str">
        <f t="shared" si="1090"/>
        <v/>
      </c>
      <c r="DJ371" s="548" t="str">
        <f t="shared" si="1090"/>
        <v/>
      </c>
      <c r="DK371" s="547" t="str">
        <f t="shared" si="10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091">IF(DL373&lt;3,"",(SUM(B373:R373)-MIN(B373:R373)-MAX(B373:R373))/(DL373-2))</f>
        <v/>
      </c>
      <c r="CA373" s="596" t="str">
        <f t="shared" ref="CA373:CA381" si="1092">IF(DM373&lt;3,"",(SUM(T373:AJ373)-MIN(T373:AJ373)-MAX(T373:AJ373))/(DM373-2))</f>
        <v/>
      </c>
      <c r="CB373" s="596" t="str">
        <f t="shared" ref="CB373:CB381" si="1093">IF(DN373&lt;3,"",(SUM(AL373:BB373)-MIN(AL373:BB373)-MAX(AL373:BB373))/(DN373-2))</f>
        <v/>
      </c>
      <c r="CC373" s="690" t="str">
        <f t="shared" ref="CC373:CC381" si="1094">IF(DO373&lt;3,"",(SUM(BD373:BT373)-MIN(BD373:BT373)-MAX(BD373:BT373))/(DO373-2))</f>
        <v/>
      </c>
      <c r="CD373" s="1346" t="str">
        <f t="shared" ref="CD373:CS379" si="10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95"/>
        <v/>
      </c>
      <c r="CF373" s="1348" t="str">
        <f t="shared" si="1095"/>
        <v/>
      </c>
      <c r="CG373" s="1348" t="str">
        <f t="shared" si="1095"/>
        <v/>
      </c>
      <c r="CH373" s="1348" t="str">
        <f t="shared" si="1095"/>
        <v/>
      </c>
      <c r="CI373" s="1348" t="str">
        <f t="shared" si="1095"/>
        <v/>
      </c>
      <c r="CJ373" s="1348" t="str">
        <f t="shared" si="1095"/>
        <v/>
      </c>
      <c r="CK373" s="1349" t="str">
        <f t="shared" si="1095"/>
        <v/>
      </c>
      <c r="CL373" s="1349" t="str">
        <f t="shared" si="1095"/>
        <v/>
      </c>
      <c r="CM373" s="1349" t="str">
        <f t="shared" si="1095"/>
        <v/>
      </c>
      <c r="CN373" s="1348" t="str">
        <f t="shared" si="1095"/>
        <v/>
      </c>
      <c r="CO373" s="1348" t="str">
        <f t="shared" si="1095"/>
        <v/>
      </c>
      <c r="CP373" s="1348" t="str">
        <f t="shared" si="1095"/>
        <v/>
      </c>
      <c r="CQ373" s="1348" t="str">
        <f t="shared" si="1095"/>
        <v/>
      </c>
      <c r="CR373" s="1348" t="str">
        <f t="shared" si="1095"/>
        <v/>
      </c>
      <c r="CS373" s="1347" t="str">
        <f t="shared" si="1095"/>
        <v/>
      </c>
      <c r="CT373" s="1350" t="str">
        <f t="shared" ref="CT373:CT379" si="10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0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0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0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4">COUNT(B373:R373)</f>
        <v>1</v>
      </c>
      <c r="DM373" s="106">
        <f t="shared" ref="DM373:DM380" si="1115">COUNT(T373:AJ373)</f>
        <v>0</v>
      </c>
      <c r="DN373" s="106">
        <f t="shared" ref="DN373:DN380" si="1116">COUNT(AL373:BB373)</f>
        <v>0</v>
      </c>
      <c r="DO373" s="106">
        <f t="shared" ref="DO373:DO380" si="11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118">IF(B371="","",B371*B373)</f>
        <v>540</v>
      </c>
      <c r="C374" s="628" t="str">
        <f t="shared" si="1118"/>
        <v/>
      </c>
      <c r="D374" s="628" t="str">
        <f t="shared" si="1118"/>
        <v/>
      </c>
      <c r="E374" s="628" t="str">
        <f t="shared" si="1118"/>
        <v/>
      </c>
      <c r="F374" s="628" t="str">
        <f t="shared" si="1118"/>
        <v/>
      </c>
      <c r="G374" s="628" t="str">
        <f t="shared" si="1118"/>
        <v/>
      </c>
      <c r="H374" s="628" t="str">
        <f t="shared" si="1118"/>
        <v/>
      </c>
      <c r="I374" s="628" t="str">
        <f t="shared" si="1118"/>
        <v/>
      </c>
      <c r="J374" s="628" t="str">
        <f t="shared" si="1118"/>
        <v/>
      </c>
      <c r="K374" s="628" t="str">
        <f t="shared" si="1118"/>
        <v/>
      </c>
      <c r="L374" s="628" t="str">
        <f t="shared" si="1118"/>
        <v/>
      </c>
      <c r="M374" s="628" t="str">
        <f t="shared" si="1118"/>
        <v/>
      </c>
      <c r="N374" s="628" t="str">
        <f t="shared" si="1118"/>
        <v/>
      </c>
      <c r="O374" s="628" t="str">
        <f t="shared" si="1118"/>
        <v/>
      </c>
      <c r="P374" s="628" t="str">
        <f t="shared" si="1118"/>
        <v/>
      </c>
      <c r="Q374" s="628" t="str">
        <f t="shared" si="1118"/>
        <v/>
      </c>
      <c r="R374" s="628" t="str">
        <f t="shared" si="1118"/>
        <v/>
      </c>
      <c r="S374" s="663"/>
      <c r="T374" s="628" t="str">
        <f t="shared" ref="T374:AJ374" si="1119">IF(T371="","",T371*T373)</f>
        <v/>
      </c>
      <c r="U374" s="628" t="str">
        <f t="shared" si="1119"/>
        <v/>
      </c>
      <c r="V374" s="628" t="str">
        <f t="shared" si="1119"/>
        <v/>
      </c>
      <c r="W374" s="628" t="str">
        <f t="shared" si="1119"/>
        <v/>
      </c>
      <c r="X374" s="628" t="str">
        <f t="shared" si="1119"/>
        <v/>
      </c>
      <c r="Y374" s="628" t="str">
        <f t="shared" si="1119"/>
        <v/>
      </c>
      <c r="Z374" s="628" t="str">
        <f t="shared" si="1119"/>
        <v/>
      </c>
      <c r="AA374" s="628" t="str">
        <f t="shared" si="1119"/>
        <v/>
      </c>
      <c r="AB374" s="628" t="str">
        <f t="shared" si="1119"/>
        <v/>
      </c>
      <c r="AC374" s="628" t="str">
        <f t="shared" si="1119"/>
        <v/>
      </c>
      <c r="AD374" s="628" t="str">
        <f t="shared" si="1119"/>
        <v/>
      </c>
      <c r="AE374" s="628" t="str">
        <f t="shared" si="1119"/>
        <v/>
      </c>
      <c r="AF374" s="628" t="str">
        <f t="shared" si="1119"/>
        <v/>
      </c>
      <c r="AG374" s="628" t="str">
        <f t="shared" si="1119"/>
        <v/>
      </c>
      <c r="AH374" s="628" t="str">
        <f t="shared" si="1119"/>
        <v/>
      </c>
      <c r="AI374" s="628" t="str">
        <f t="shared" si="1119"/>
        <v/>
      </c>
      <c r="AJ374" s="628" t="str">
        <f t="shared" si="1119"/>
        <v/>
      </c>
      <c r="AK374" s="663"/>
      <c r="AL374" s="628" t="str">
        <f t="shared" ref="AL374:BB374" si="1120">IF(AL371="","",AL371*AL373)</f>
        <v/>
      </c>
      <c r="AM374" s="628" t="str">
        <f t="shared" si="1120"/>
        <v/>
      </c>
      <c r="AN374" s="628" t="str">
        <f t="shared" si="1120"/>
        <v/>
      </c>
      <c r="AO374" s="628" t="str">
        <f t="shared" si="1120"/>
        <v/>
      </c>
      <c r="AP374" s="628" t="str">
        <f t="shared" si="1120"/>
        <v/>
      </c>
      <c r="AQ374" s="628" t="str">
        <f t="shared" si="1120"/>
        <v/>
      </c>
      <c r="AR374" s="628" t="str">
        <f t="shared" si="1120"/>
        <v/>
      </c>
      <c r="AS374" s="628" t="str">
        <f t="shared" si="1120"/>
        <v/>
      </c>
      <c r="AT374" s="628" t="str">
        <f t="shared" si="1120"/>
        <v/>
      </c>
      <c r="AU374" s="628" t="str">
        <f t="shared" si="1120"/>
        <v/>
      </c>
      <c r="AV374" s="628" t="str">
        <f t="shared" si="1120"/>
        <v/>
      </c>
      <c r="AW374" s="628" t="str">
        <f t="shared" si="1120"/>
        <v/>
      </c>
      <c r="AX374" s="628" t="str">
        <f t="shared" si="1120"/>
        <v/>
      </c>
      <c r="AY374" s="628" t="str">
        <f t="shared" si="1120"/>
        <v/>
      </c>
      <c r="AZ374" s="628" t="str">
        <f t="shared" si="1120"/>
        <v/>
      </c>
      <c r="BA374" s="628" t="str">
        <f t="shared" si="1120"/>
        <v/>
      </c>
      <c r="BB374" s="628" t="str">
        <f t="shared" si="1120"/>
        <v/>
      </c>
      <c r="BC374" s="663"/>
      <c r="BD374" s="628" t="str">
        <f t="shared" ref="BD374:BT374" si="1121">IF(BD371="","",BD371*BD373)</f>
        <v/>
      </c>
      <c r="BE374" s="628" t="str">
        <f t="shared" si="1121"/>
        <v/>
      </c>
      <c r="BF374" s="628" t="str">
        <f t="shared" si="1121"/>
        <v/>
      </c>
      <c r="BG374" s="628" t="str">
        <f t="shared" si="1121"/>
        <v/>
      </c>
      <c r="BH374" s="628" t="str">
        <f t="shared" si="1121"/>
        <v/>
      </c>
      <c r="BI374" s="628" t="str">
        <f t="shared" si="1121"/>
        <v/>
      </c>
      <c r="BJ374" s="628" t="str">
        <f t="shared" si="1121"/>
        <v/>
      </c>
      <c r="BK374" s="628" t="str">
        <f t="shared" si="1121"/>
        <v/>
      </c>
      <c r="BL374" s="628" t="str">
        <f t="shared" si="1121"/>
        <v/>
      </c>
      <c r="BM374" s="628" t="str">
        <f t="shared" si="1121"/>
        <v/>
      </c>
      <c r="BN374" s="628" t="str">
        <f t="shared" si="1121"/>
        <v/>
      </c>
      <c r="BO374" s="628" t="str">
        <f t="shared" si="1121"/>
        <v/>
      </c>
      <c r="BP374" s="628" t="str">
        <f t="shared" si="1121"/>
        <v/>
      </c>
      <c r="BQ374" s="628" t="str">
        <f t="shared" si="1121"/>
        <v/>
      </c>
      <c r="BR374" s="628" t="str">
        <f t="shared" si="1121"/>
        <v/>
      </c>
      <c r="BS374" s="628" t="str">
        <f t="shared" si="1121"/>
        <v/>
      </c>
      <c r="BT374" s="628" t="str">
        <f t="shared" si="11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091"/>
        <v/>
      </c>
      <c r="CA374" s="596" t="str">
        <f t="shared" si="1092"/>
        <v/>
      </c>
      <c r="CB374" s="596" t="str">
        <f t="shared" si="1093"/>
        <v/>
      </c>
      <c r="CC374" s="690" t="str">
        <f t="shared" si="1094"/>
        <v/>
      </c>
      <c r="CD374" s="1346" t="str">
        <f t="shared" si="1095"/>
        <v/>
      </c>
      <c r="CE374" s="1347" t="str">
        <f t="shared" si="1095"/>
        <v/>
      </c>
      <c r="CF374" s="1348" t="str">
        <f t="shared" si="1095"/>
        <v/>
      </c>
      <c r="CG374" s="1348" t="str">
        <f t="shared" si="1095"/>
        <v/>
      </c>
      <c r="CH374" s="1348" t="str">
        <f t="shared" si="1095"/>
        <v/>
      </c>
      <c r="CI374" s="1348" t="str">
        <f t="shared" si="1095"/>
        <v/>
      </c>
      <c r="CJ374" s="1348" t="str">
        <f t="shared" si="1095"/>
        <v/>
      </c>
      <c r="CK374" s="1349" t="str">
        <f t="shared" si="1095"/>
        <v/>
      </c>
      <c r="CL374" s="1349" t="str">
        <f t="shared" si="1095"/>
        <v/>
      </c>
      <c r="CM374" s="1349" t="str">
        <f t="shared" si="1095"/>
        <v/>
      </c>
      <c r="CN374" s="1348" t="str">
        <f t="shared" si="1095"/>
        <v/>
      </c>
      <c r="CO374" s="1348" t="str">
        <f t="shared" si="1095"/>
        <v/>
      </c>
      <c r="CP374" s="1348" t="str">
        <f t="shared" si="1095"/>
        <v/>
      </c>
      <c r="CQ374" s="1348" t="str">
        <f t="shared" si="1095"/>
        <v/>
      </c>
      <c r="CR374" s="1348" t="str">
        <f t="shared" si="1095"/>
        <v/>
      </c>
      <c r="CS374" s="1347" t="str">
        <f t="shared" si="1095"/>
        <v/>
      </c>
      <c r="CT374" s="1350" t="str">
        <f t="shared" si="1096"/>
        <v/>
      </c>
      <c r="CU374" s="547" t="str">
        <f t="shared" si="1097"/>
        <v/>
      </c>
      <c r="CV374" s="548" t="str">
        <f t="shared" si="1098"/>
        <v/>
      </c>
      <c r="CW374" s="549" t="str">
        <f t="shared" si="1099"/>
        <v/>
      </c>
      <c r="CX374" s="549" t="str">
        <f t="shared" si="1100"/>
        <v/>
      </c>
      <c r="CY374" s="549" t="str">
        <f t="shared" si="1101"/>
        <v/>
      </c>
      <c r="CZ374" s="549" t="str">
        <f t="shared" si="1102"/>
        <v/>
      </c>
      <c r="DA374" s="549" t="str">
        <f t="shared" si="1103"/>
        <v/>
      </c>
      <c r="DB374" s="550" t="str">
        <f t="shared" si="1104"/>
        <v/>
      </c>
      <c r="DC374" s="550" t="str">
        <f t="shared" si="1105"/>
        <v/>
      </c>
      <c r="DD374" s="550" t="str">
        <f t="shared" si="1106"/>
        <v/>
      </c>
      <c r="DE374" s="549" t="str">
        <f t="shared" si="1107"/>
        <v/>
      </c>
      <c r="DF374" s="549" t="str">
        <f t="shared" si="1108"/>
        <v/>
      </c>
      <c r="DG374" s="549" t="str">
        <f t="shared" si="1109"/>
        <v/>
      </c>
      <c r="DH374" s="549" t="str">
        <f t="shared" si="1110"/>
        <v/>
      </c>
      <c r="DI374" s="549" t="str">
        <f t="shared" si="1111"/>
        <v/>
      </c>
      <c r="DJ374" s="548" t="str">
        <f t="shared" si="1112"/>
        <v/>
      </c>
      <c r="DK374" s="547" t="str">
        <f t="shared" si="1113"/>
        <v/>
      </c>
      <c r="DL374" s="654">
        <f t="shared" si="1114"/>
        <v>1</v>
      </c>
      <c r="DM374" s="106">
        <f t="shared" si="1115"/>
        <v>0</v>
      </c>
      <c r="DN374" s="106">
        <f t="shared" si="1116"/>
        <v>0</v>
      </c>
      <c r="DO374" s="106">
        <f t="shared" si="11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091"/>
        <v>1090</v>
      </c>
      <c r="CA375" s="596">
        <f t="shared" si="1092"/>
        <v>1090</v>
      </c>
      <c r="CB375" s="596">
        <f t="shared" si="1093"/>
        <v>1090</v>
      </c>
      <c r="CC375" s="690">
        <f t="shared" si="1094"/>
        <v>1090</v>
      </c>
      <c r="CD375" s="1346">
        <f t="shared" si="1095"/>
        <v>1090</v>
      </c>
      <c r="CE375" s="1347">
        <f t="shared" si="1095"/>
        <v>1090</v>
      </c>
      <c r="CF375" s="1348">
        <f t="shared" si="1095"/>
        <v>1090</v>
      </c>
      <c r="CG375" s="1348">
        <f t="shared" si="1095"/>
        <v>1090</v>
      </c>
      <c r="CH375" s="1348">
        <f t="shared" si="1095"/>
        <v>1090</v>
      </c>
      <c r="CI375" s="1348">
        <f t="shared" si="1095"/>
        <v>1090</v>
      </c>
      <c r="CJ375" s="1348">
        <f t="shared" si="1095"/>
        <v>1090</v>
      </c>
      <c r="CK375" s="1349">
        <f t="shared" si="1095"/>
        <v>1090</v>
      </c>
      <c r="CL375" s="1349">
        <f t="shared" si="1095"/>
        <v>1090</v>
      </c>
      <c r="CM375" s="1349">
        <f t="shared" si="1095"/>
        <v>1090</v>
      </c>
      <c r="CN375" s="1348">
        <f t="shared" si="1095"/>
        <v>1090</v>
      </c>
      <c r="CO375" s="1348">
        <f t="shared" si="1095"/>
        <v>1090</v>
      </c>
      <c r="CP375" s="1348">
        <f t="shared" si="1095"/>
        <v>1090</v>
      </c>
      <c r="CQ375" s="1348">
        <f t="shared" si="1095"/>
        <v>1090</v>
      </c>
      <c r="CR375" s="1348">
        <f t="shared" si="1095"/>
        <v>1090</v>
      </c>
      <c r="CS375" s="1347">
        <f t="shared" si="1095"/>
        <v>1090</v>
      </c>
      <c r="CT375" s="1350">
        <f t="shared" si="1096"/>
        <v>1090</v>
      </c>
      <c r="CU375" s="547">
        <f t="shared" si="1097"/>
        <v>1090</v>
      </c>
      <c r="CV375" s="548">
        <f t="shared" si="1098"/>
        <v>1090</v>
      </c>
      <c r="CW375" s="549">
        <f t="shared" si="1099"/>
        <v>1090</v>
      </c>
      <c r="CX375" s="549">
        <f t="shared" si="1100"/>
        <v>1090</v>
      </c>
      <c r="CY375" s="549">
        <f t="shared" si="1101"/>
        <v>1090</v>
      </c>
      <c r="CZ375" s="549">
        <f t="shared" si="1102"/>
        <v>1090</v>
      </c>
      <c r="DA375" s="549">
        <f t="shared" si="1103"/>
        <v>1090</v>
      </c>
      <c r="DB375" s="550">
        <f t="shared" si="1104"/>
        <v>1090</v>
      </c>
      <c r="DC375" s="550">
        <f t="shared" si="1105"/>
        <v>1090</v>
      </c>
      <c r="DD375" s="550">
        <f t="shared" si="1106"/>
        <v>1090</v>
      </c>
      <c r="DE375" s="549">
        <f t="shared" si="1107"/>
        <v>1090</v>
      </c>
      <c r="DF375" s="549">
        <f t="shared" si="1108"/>
        <v>1090</v>
      </c>
      <c r="DG375" s="549">
        <f t="shared" si="1109"/>
        <v>1090</v>
      </c>
      <c r="DH375" s="549">
        <f t="shared" si="1110"/>
        <v>1090</v>
      </c>
      <c r="DI375" s="549">
        <f t="shared" si="1111"/>
        <v>1090</v>
      </c>
      <c r="DJ375" s="548">
        <f t="shared" si="1112"/>
        <v>1090</v>
      </c>
      <c r="DK375" s="547">
        <f t="shared" si="1113"/>
        <v>1090</v>
      </c>
      <c r="DL375" s="654">
        <f t="shared" si="1114"/>
        <v>17</v>
      </c>
      <c r="DM375" s="106">
        <f t="shared" si="1115"/>
        <v>17</v>
      </c>
      <c r="DN375" s="106">
        <f t="shared" si="1116"/>
        <v>17</v>
      </c>
      <c r="DO375" s="106">
        <f t="shared" si="11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091"/>
        <v/>
      </c>
      <c r="CA376" s="596" t="str">
        <f t="shared" si="1092"/>
        <v/>
      </c>
      <c r="CB376" s="596" t="str">
        <f t="shared" si="1093"/>
        <v/>
      </c>
      <c r="CC376" s="690" t="str">
        <f t="shared" si="1094"/>
        <v/>
      </c>
      <c r="CD376" s="1346" t="str">
        <f t="shared" si="1095"/>
        <v/>
      </c>
      <c r="CE376" s="1347" t="str">
        <f t="shared" si="1095"/>
        <v/>
      </c>
      <c r="CF376" s="1348" t="str">
        <f t="shared" si="1095"/>
        <v/>
      </c>
      <c r="CG376" s="1348" t="str">
        <f t="shared" si="1095"/>
        <v/>
      </c>
      <c r="CH376" s="1348" t="str">
        <f t="shared" si="1095"/>
        <v/>
      </c>
      <c r="CI376" s="1348" t="str">
        <f t="shared" si="1095"/>
        <v/>
      </c>
      <c r="CJ376" s="1348" t="str">
        <f t="shared" si="1095"/>
        <v/>
      </c>
      <c r="CK376" s="1349" t="str">
        <f t="shared" si="1095"/>
        <v/>
      </c>
      <c r="CL376" s="1349" t="str">
        <f t="shared" si="1095"/>
        <v/>
      </c>
      <c r="CM376" s="1349" t="str">
        <f t="shared" si="1095"/>
        <v/>
      </c>
      <c r="CN376" s="1348" t="str">
        <f t="shared" si="1095"/>
        <v/>
      </c>
      <c r="CO376" s="1348" t="str">
        <f t="shared" si="1095"/>
        <v/>
      </c>
      <c r="CP376" s="1348" t="str">
        <f t="shared" si="1095"/>
        <v/>
      </c>
      <c r="CQ376" s="1348" t="str">
        <f t="shared" si="1095"/>
        <v/>
      </c>
      <c r="CR376" s="1348" t="str">
        <f t="shared" si="1095"/>
        <v/>
      </c>
      <c r="CS376" s="1347" t="str">
        <f t="shared" si="1095"/>
        <v/>
      </c>
      <c r="CT376" s="1350" t="str">
        <f t="shared" si="1096"/>
        <v/>
      </c>
      <c r="CU376" s="547" t="str">
        <f t="shared" si="1097"/>
        <v/>
      </c>
      <c r="CV376" s="548" t="str">
        <f t="shared" si="1098"/>
        <v/>
      </c>
      <c r="CW376" s="549" t="str">
        <f t="shared" si="1099"/>
        <v/>
      </c>
      <c r="CX376" s="549" t="str">
        <f t="shared" si="1100"/>
        <v/>
      </c>
      <c r="CY376" s="549" t="str">
        <f t="shared" si="1101"/>
        <v/>
      </c>
      <c r="CZ376" s="549" t="str">
        <f t="shared" si="1102"/>
        <v/>
      </c>
      <c r="DA376" s="549" t="str">
        <f t="shared" si="1103"/>
        <v/>
      </c>
      <c r="DB376" s="550" t="str">
        <f t="shared" si="1104"/>
        <v/>
      </c>
      <c r="DC376" s="550" t="str">
        <f t="shared" si="1105"/>
        <v/>
      </c>
      <c r="DD376" s="550" t="str">
        <f t="shared" si="1106"/>
        <v/>
      </c>
      <c r="DE376" s="549" t="str">
        <f t="shared" si="1107"/>
        <v/>
      </c>
      <c r="DF376" s="549" t="str">
        <f t="shared" si="1108"/>
        <v/>
      </c>
      <c r="DG376" s="549" t="str">
        <f t="shared" si="1109"/>
        <v/>
      </c>
      <c r="DH376" s="549" t="str">
        <f t="shared" si="1110"/>
        <v/>
      </c>
      <c r="DI376" s="549" t="str">
        <f t="shared" si="1111"/>
        <v/>
      </c>
      <c r="DJ376" s="548" t="str">
        <f t="shared" si="1112"/>
        <v/>
      </c>
      <c r="DK376" s="547" t="str">
        <f t="shared" si="1113"/>
        <v/>
      </c>
      <c r="DL376" s="654">
        <f t="shared" si="1114"/>
        <v>1</v>
      </c>
      <c r="DM376" s="106">
        <f t="shared" si="1115"/>
        <v>0</v>
      </c>
      <c r="DN376" s="106">
        <f t="shared" si="1116"/>
        <v>0</v>
      </c>
      <c r="DO376" s="106">
        <f t="shared" si="11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091"/>
        <v/>
      </c>
      <c r="CA377" s="596" t="str">
        <f t="shared" si="1092"/>
        <v/>
      </c>
      <c r="CB377" s="596" t="str">
        <f t="shared" si="1093"/>
        <v/>
      </c>
      <c r="CC377" s="690" t="str">
        <f t="shared" si="1094"/>
        <v/>
      </c>
      <c r="CD377" s="1346" t="str">
        <f t="shared" si="1095"/>
        <v/>
      </c>
      <c r="CE377" s="1347" t="str">
        <f t="shared" si="1095"/>
        <v/>
      </c>
      <c r="CF377" s="1348" t="str">
        <f t="shared" si="1095"/>
        <v/>
      </c>
      <c r="CG377" s="1348" t="str">
        <f t="shared" si="1095"/>
        <v/>
      </c>
      <c r="CH377" s="1348" t="str">
        <f t="shared" si="1095"/>
        <v/>
      </c>
      <c r="CI377" s="1348" t="str">
        <f t="shared" si="1095"/>
        <v/>
      </c>
      <c r="CJ377" s="1348" t="str">
        <f t="shared" si="1095"/>
        <v/>
      </c>
      <c r="CK377" s="1349" t="str">
        <f t="shared" si="1095"/>
        <v/>
      </c>
      <c r="CL377" s="1349" t="str">
        <f t="shared" si="1095"/>
        <v/>
      </c>
      <c r="CM377" s="1349" t="str">
        <f t="shared" si="1095"/>
        <v/>
      </c>
      <c r="CN377" s="1348" t="str">
        <f t="shared" si="1095"/>
        <v/>
      </c>
      <c r="CO377" s="1348" t="str">
        <f t="shared" si="1095"/>
        <v/>
      </c>
      <c r="CP377" s="1348" t="str">
        <f t="shared" si="1095"/>
        <v/>
      </c>
      <c r="CQ377" s="1348" t="str">
        <f t="shared" si="1095"/>
        <v/>
      </c>
      <c r="CR377" s="1348" t="str">
        <f t="shared" si="1095"/>
        <v/>
      </c>
      <c r="CS377" s="1347" t="str">
        <f t="shared" si="1095"/>
        <v/>
      </c>
      <c r="CT377" s="1350" t="str">
        <f t="shared" si="1096"/>
        <v/>
      </c>
      <c r="CU377" s="547" t="str">
        <f t="shared" si="1097"/>
        <v/>
      </c>
      <c r="CV377" s="548" t="str">
        <f t="shared" si="1098"/>
        <v/>
      </c>
      <c r="CW377" s="549" t="str">
        <f t="shared" si="1099"/>
        <v/>
      </c>
      <c r="CX377" s="549" t="str">
        <f t="shared" si="1100"/>
        <v/>
      </c>
      <c r="CY377" s="549" t="str">
        <f t="shared" si="1101"/>
        <v/>
      </c>
      <c r="CZ377" s="549" t="str">
        <f t="shared" si="1102"/>
        <v/>
      </c>
      <c r="DA377" s="549" t="str">
        <f t="shared" si="1103"/>
        <v/>
      </c>
      <c r="DB377" s="550" t="str">
        <f t="shared" si="1104"/>
        <v/>
      </c>
      <c r="DC377" s="550" t="str">
        <f t="shared" si="1105"/>
        <v/>
      </c>
      <c r="DD377" s="550" t="str">
        <f t="shared" si="1106"/>
        <v/>
      </c>
      <c r="DE377" s="549" t="str">
        <f t="shared" si="1107"/>
        <v/>
      </c>
      <c r="DF377" s="549" t="str">
        <f t="shared" si="1108"/>
        <v/>
      </c>
      <c r="DG377" s="549" t="str">
        <f t="shared" si="1109"/>
        <v/>
      </c>
      <c r="DH377" s="549" t="str">
        <f t="shared" si="1110"/>
        <v/>
      </c>
      <c r="DI377" s="549" t="str">
        <f t="shared" si="1111"/>
        <v/>
      </c>
      <c r="DJ377" s="548" t="str">
        <f t="shared" si="1112"/>
        <v/>
      </c>
      <c r="DK377" s="547" t="str">
        <f t="shared" si="1113"/>
        <v/>
      </c>
      <c r="DL377" s="654">
        <f t="shared" si="1114"/>
        <v>1</v>
      </c>
      <c r="DM377" s="106">
        <f t="shared" si="1115"/>
        <v>0</v>
      </c>
      <c r="DN377" s="106">
        <f t="shared" si="1116"/>
        <v>0</v>
      </c>
      <c r="DO377" s="106">
        <f t="shared" si="11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122">IF(B376="","",B376*B377)</f>
        <v>498.6</v>
      </c>
      <c r="C378" s="628" t="str">
        <f t="shared" si="1122"/>
        <v/>
      </c>
      <c r="D378" s="628" t="str">
        <f t="shared" si="1122"/>
        <v/>
      </c>
      <c r="E378" s="628" t="str">
        <f t="shared" si="1122"/>
        <v/>
      </c>
      <c r="F378" s="628" t="str">
        <f t="shared" si="1122"/>
        <v/>
      </c>
      <c r="G378" s="628" t="str">
        <f t="shared" si="1122"/>
        <v/>
      </c>
      <c r="H378" s="628" t="str">
        <f t="shared" si="1122"/>
        <v/>
      </c>
      <c r="I378" s="628" t="str">
        <f t="shared" si="1122"/>
        <v/>
      </c>
      <c r="J378" s="628" t="str">
        <f t="shared" si="1122"/>
        <v/>
      </c>
      <c r="K378" s="628" t="str">
        <f t="shared" si="1122"/>
        <v/>
      </c>
      <c r="L378" s="628" t="str">
        <f t="shared" si="1122"/>
        <v/>
      </c>
      <c r="M378" s="628" t="str">
        <f t="shared" si="1122"/>
        <v/>
      </c>
      <c r="N378" s="628" t="str">
        <f t="shared" si="1122"/>
        <v/>
      </c>
      <c r="O378" s="628" t="str">
        <f t="shared" si="1122"/>
        <v/>
      </c>
      <c r="P378" s="628" t="str">
        <f t="shared" si="1122"/>
        <v/>
      </c>
      <c r="Q378" s="628" t="str">
        <f t="shared" si="1122"/>
        <v/>
      </c>
      <c r="R378" s="628" t="str">
        <f t="shared" si="1122"/>
        <v/>
      </c>
      <c r="S378" s="663"/>
      <c r="T378" s="628" t="str">
        <f t="shared" ref="T378:AJ378" si="1123">IF(T376="","",T376*T377)</f>
        <v/>
      </c>
      <c r="U378" s="628" t="str">
        <f t="shared" si="1123"/>
        <v/>
      </c>
      <c r="V378" s="628" t="str">
        <f t="shared" si="1123"/>
        <v/>
      </c>
      <c r="W378" s="628" t="str">
        <f t="shared" si="1123"/>
        <v/>
      </c>
      <c r="X378" s="628" t="str">
        <f t="shared" si="1123"/>
        <v/>
      </c>
      <c r="Y378" s="628" t="str">
        <f t="shared" si="1123"/>
        <v/>
      </c>
      <c r="Z378" s="628" t="str">
        <f t="shared" si="1123"/>
        <v/>
      </c>
      <c r="AA378" s="628" t="str">
        <f t="shared" si="1123"/>
        <v/>
      </c>
      <c r="AB378" s="628" t="str">
        <f t="shared" si="1123"/>
        <v/>
      </c>
      <c r="AC378" s="628" t="str">
        <f t="shared" si="1123"/>
        <v/>
      </c>
      <c r="AD378" s="628" t="str">
        <f t="shared" si="1123"/>
        <v/>
      </c>
      <c r="AE378" s="628" t="str">
        <f t="shared" si="1123"/>
        <v/>
      </c>
      <c r="AF378" s="628" t="str">
        <f t="shared" si="1123"/>
        <v/>
      </c>
      <c r="AG378" s="628" t="str">
        <f t="shared" si="1123"/>
        <v/>
      </c>
      <c r="AH378" s="628" t="str">
        <f t="shared" si="1123"/>
        <v/>
      </c>
      <c r="AI378" s="628" t="str">
        <f t="shared" si="1123"/>
        <v/>
      </c>
      <c r="AJ378" s="628" t="str">
        <f t="shared" si="1123"/>
        <v/>
      </c>
      <c r="AK378" s="663"/>
      <c r="AL378" s="628" t="str">
        <f t="shared" ref="AL378:BB378" si="1124">IF(AL376="","",AL376*AL377)</f>
        <v/>
      </c>
      <c r="AM378" s="628" t="str">
        <f t="shared" si="1124"/>
        <v/>
      </c>
      <c r="AN378" s="628" t="str">
        <f t="shared" si="1124"/>
        <v/>
      </c>
      <c r="AO378" s="628" t="str">
        <f t="shared" si="1124"/>
        <v/>
      </c>
      <c r="AP378" s="628" t="str">
        <f t="shared" si="1124"/>
        <v/>
      </c>
      <c r="AQ378" s="628" t="str">
        <f t="shared" si="1124"/>
        <v/>
      </c>
      <c r="AR378" s="628" t="str">
        <f t="shared" si="1124"/>
        <v/>
      </c>
      <c r="AS378" s="628" t="str">
        <f t="shared" si="1124"/>
        <v/>
      </c>
      <c r="AT378" s="628" t="str">
        <f t="shared" si="1124"/>
        <v/>
      </c>
      <c r="AU378" s="628" t="str">
        <f t="shared" si="1124"/>
        <v/>
      </c>
      <c r="AV378" s="628" t="str">
        <f t="shared" si="1124"/>
        <v/>
      </c>
      <c r="AW378" s="628" t="str">
        <f t="shared" si="1124"/>
        <v/>
      </c>
      <c r="AX378" s="628" t="str">
        <f t="shared" si="1124"/>
        <v/>
      </c>
      <c r="AY378" s="628" t="str">
        <f t="shared" si="1124"/>
        <v/>
      </c>
      <c r="AZ378" s="628" t="str">
        <f t="shared" si="1124"/>
        <v/>
      </c>
      <c r="BA378" s="628" t="str">
        <f t="shared" si="1124"/>
        <v/>
      </c>
      <c r="BB378" s="628" t="str">
        <f t="shared" si="1124"/>
        <v/>
      </c>
      <c r="BC378" s="663"/>
      <c r="BD378" s="628" t="str">
        <f t="shared" ref="BD378:BT378" si="1125">IF(BD376="","",BD376*BD377)</f>
        <v/>
      </c>
      <c r="BE378" s="628" t="str">
        <f t="shared" si="1125"/>
        <v/>
      </c>
      <c r="BF378" s="628" t="str">
        <f t="shared" si="1125"/>
        <v/>
      </c>
      <c r="BG378" s="628" t="str">
        <f t="shared" si="1125"/>
        <v/>
      </c>
      <c r="BH378" s="628" t="str">
        <f t="shared" si="1125"/>
        <v/>
      </c>
      <c r="BI378" s="628" t="str">
        <f t="shared" si="1125"/>
        <v/>
      </c>
      <c r="BJ378" s="628" t="str">
        <f t="shared" si="1125"/>
        <v/>
      </c>
      <c r="BK378" s="628" t="str">
        <f t="shared" si="1125"/>
        <v/>
      </c>
      <c r="BL378" s="628" t="str">
        <f t="shared" si="1125"/>
        <v/>
      </c>
      <c r="BM378" s="628" t="str">
        <f t="shared" si="1125"/>
        <v/>
      </c>
      <c r="BN378" s="628" t="str">
        <f t="shared" si="1125"/>
        <v/>
      </c>
      <c r="BO378" s="628" t="str">
        <f t="shared" si="1125"/>
        <v/>
      </c>
      <c r="BP378" s="628" t="str">
        <f t="shared" si="1125"/>
        <v/>
      </c>
      <c r="BQ378" s="628" t="str">
        <f t="shared" si="1125"/>
        <v/>
      </c>
      <c r="BR378" s="628" t="str">
        <f t="shared" si="1125"/>
        <v/>
      </c>
      <c r="BS378" s="628" t="str">
        <f t="shared" si="1125"/>
        <v/>
      </c>
      <c r="BT378" s="628" t="str">
        <f t="shared" si="11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091"/>
        <v/>
      </c>
      <c r="CA378" s="596" t="str">
        <f t="shared" si="1092"/>
        <v/>
      </c>
      <c r="CB378" s="596" t="str">
        <f t="shared" si="1093"/>
        <v/>
      </c>
      <c r="CC378" s="690" t="str">
        <f t="shared" si="1094"/>
        <v/>
      </c>
      <c r="CD378" s="1346" t="str">
        <f t="shared" si="1095"/>
        <v/>
      </c>
      <c r="CE378" s="1347" t="str">
        <f t="shared" si="1095"/>
        <v/>
      </c>
      <c r="CF378" s="1348" t="str">
        <f t="shared" si="1095"/>
        <v/>
      </c>
      <c r="CG378" s="1348" t="str">
        <f t="shared" si="1095"/>
        <v/>
      </c>
      <c r="CH378" s="1348" t="str">
        <f t="shared" si="1095"/>
        <v/>
      </c>
      <c r="CI378" s="1348" t="str">
        <f t="shared" si="1095"/>
        <v/>
      </c>
      <c r="CJ378" s="1348" t="str">
        <f t="shared" si="1095"/>
        <v/>
      </c>
      <c r="CK378" s="1349" t="str">
        <f t="shared" si="1095"/>
        <v/>
      </c>
      <c r="CL378" s="1349" t="str">
        <f t="shared" si="1095"/>
        <v/>
      </c>
      <c r="CM378" s="1349" t="str">
        <f t="shared" si="1095"/>
        <v/>
      </c>
      <c r="CN378" s="1348" t="str">
        <f t="shared" si="1095"/>
        <v/>
      </c>
      <c r="CO378" s="1348" t="str">
        <f t="shared" si="1095"/>
        <v/>
      </c>
      <c r="CP378" s="1348" t="str">
        <f t="shared" si="1095"/>
        <v/>
      </c>
      <c r="CQ378" s="1348" t="str">
        <f t="shared" si="1095"/>
        <v/>
      </c>
      <c r="CR378" s="1348" t="str">
        <f t="shared" si="1095"/>
        <v/>
      </c>
      <c r="CS378" s="1347" t="str">
        <f t="shared" si="1095"/>
        <v/>
      </c>
      <c r="CT378" s="1350" t="str">
        <f t="shared" si="1096"/>
        <v/>
      </c>
      <c r="CU378" s="547" t="str">
        <f t="shared" si="1097"/>
        <v/>
      </c>
      <c r="CV378" s="548" t="str">
        <f t="shared" si="1098"/>
        <v/>
      </c>
      <c r="CW378" s="549" t="str">
        <f t="shared" si="1099"/>
        <v/>
      </c>
      <c r="CX378" s="549" t="str">
        <f t="shared" si="1100"/>
        <v/>
      </c>
      <c r="CY378" s="549" t="str">
        <f t="shared" si="1101"/>
        <v/>
      </c>
      <c r="CZ378" s="549" t="str">
        <f t="shared" si="1102"/>
        <v/>
      </c>
      <c r="DA378" s="549" t="str">
        <f t="shared" si="1103"/>
        <v/>
      </c>
      <c r="DB378" s="550" t="str">
        <f t="shared" si="1104"/>
        <v/>
      </c>
      <c r="DC378" s="550" t="str">
        <f t="shared" si="1105"/>
        <v/>
      </c>
      <c r="DD378" s="550" t="str">
        <f t="shared" si="1106"/>
        <v/>
      </c>
      <c r="DE378" s="549" t="str">
        <f t="shared" si="1107"/>
        <v/>
      </c>
      <c r="DF378" s="549" t="str">
        <f t="shared" si="1108"/>
        <v/>
      </c>
      <c r="DG378" s="549" t="str">
        <f t="shared" si="1109"/>
        <v/>
      </c>
      <c r="DH378" s="549" t="str">
        <f t="shared" si="1110"/>
        <v/>
      </c>
      <c r="DI378" s="549" t="str">
        <f t="shared" si="1111"/>
        <v/>
      </c>
      <c r="DJ378" s="548" t="str">
        <f t="shared" si="1112"/>
        <v/>
      </c>
      <c r="DK378" s="547" t="str">
        <f t="shared" si="1113"/>
        <v/>
      </c>
      <c r="DL378" s="654">
        <f t="shared" si="1114"/>
        <v>1</v>
      </c>
      <c r="DM378" s="106">
        <f t="shared" si="1115"/>
        <v>0</v>
      </c>
      <c r="DN378" s="106">
        <f t="shared" si="1116"/>
        <v>0</v>
      </c>
      <c r="DO378" s="106">
        <f t="shared" si="11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091"/>
        <v/>
      </c>
      <c r="CA379" s="596" t="str">
        <f t="shared" si="1092"/>
        <v/>
      </c>
      <c r="CB379" s="596" t="str">
        <f t="shared" si="1093"/>
        <v/>
      </c>
      <c r="CC379" s="690" t="str">
        <f t="shared" si="1094"/>
        <v/>
      </c>
      <c r="CD379" s="1346" t="str">
        <f t="shared" si="1095"/>
        <v/>
      </c>
      <c r="CE379" s="1347" t="str">
        <f t="shared" si="1095"/>
        <v/>
      </c>
      <c r="CF379" s="1348" t="str">
        <f t="shared" si="1095"/>
        <v/>
      </c>
      <c r="CG379" s="1348" t="str">
        <f t="shared" si="1095"/>
        <v/>
      </c>
      <c r="CH379" s="1348" t="str">
        <f t="shared" si="1095"/>
        <v/>
      </c>
      <c r="CI379" s="1348" t="str">
        <f t="shared" si="1095"/>
        <v/>
      </c>
      <c r="CJ379" s="1348" t="str">
        <f t="shared" si="1095"/>
        <v/>
      </c>
      <c r="CK379" s="1349" t="str">
        <f t="shared" si="1095"/>
        <v/>
      </c>
      <c r="CL379" s="1349" t="str">
        <f t="shared" si="1095"/>
        <v/>
      </c>
      <c r="CM379" s="1349" t="str">
        <f t="shared" si="1095"/>
        <v/>
      </c>
      <c r="CN379" s="1348" t="str">
        <f t="shared" si="1095"/>
        <v/>
      </c>
      <c r="CO379" s="1348" t="str">
        <f t="shared" si="1095"/>
        <v/>
      </c>
      <c r="CP379" s="1348" t="str">
        <f t="shared" si="1095"/>
        <v/>
      </c>
      <c r="CQ379" s="1348" t="str">
        <f t="shared" si="1095"/>
        <v/>
      </c>
      <c r="CR379" s="1348" t="str">
        <f t="shared" si="1095"/>
        <v/>
      </c>
      <c r="CS379" s="1347" t="str">
        <f t="shared" si="1095"/>
        <v/>
      </c>
      <c r="CT379" s="1350" t="str">
        <f t="shared" si="1096"/>
        <v/>
      </c>
      <c r="CU379" s="547" t="str">
        <f t="shared" si="1097"/>
        <v/>
      </c>
      <c r="CV379" s="548" t="str">
        <f t="shared" si="1098"/>
        <v/>
      </c>
      <c r="CW379" s="549" t="str">
        <f t="shared" si="1099"/>
        <v/>
      </c>
      <c r="CX379" s="549" t="str">
        <f t="shared" si="1100"/>
        <v/>
      </c>
      <c r="CY379" s="549" t="str">
        <f t="shared" si="1101"/>
        <v/>
      </c>
      <c r="CZ379" s="549" t="str">
        <f t="shared" si="1102"/>
        <v/>
      </c>
      <c r="DA379" s="549" t="str">
        <f t="shared" si="1103"/>
        <v/>
      </c>
      <c r="DB379" s="550" t="str">
        <f t="shared" si="1104"/>
        <v/>
      </c>
      <c r="DC379" s="550" t="str">
        <f t="shared" si="1105"/>
        <v/>
      </c>
      <c r="DD379" s="550" t="str">
        <f t="shared" si="1106"/>
        <v/>
      </c>
      <c r="DE379" s="549" t="str">
        <f t="shared" si="1107"/>
        <v/>
      </c>
      <c r="DF379" s="549" t="str">
        <f t="shared" si="1108"/>
        <v/>
      </c>
      <c r="DG379" s="549" t="str">
        <f t="shared" si="1109"/>
        <v/>
      </c>
      <c r="DH379" s="549" t="str">
        <f t="shared" si="1110"/>
        <v/>
      </c>
      <c r="DI379" s="549" t="str">
        <f t="shared" si="1111"/>
        <v/>
      </c>
      <c r="DJ379" s="548" t="str">
        <f t="shared" si="1112"/>
        <v/>
      </c>
      <c r="DK379" s="547" t="str">
        <f t="shared" si="1113"/>
        <v/>
      </c>
      <c r="DL379" s="654">
        <f t="shared" si="1114"/>
        <v>0</v>
      </c>
      <c r="DM379" s="106">
        <f t="shared" si="1115"/>
        <v>0</v>
      </c>
      <c r="DN379" s="106">
        <f t="shared" si="1116"/>
        <v>0</v>
      </c>
      <c r="DO379" s="106">
        <f t="shared" si="11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$H$1 &amp; " (%)"</f>
        <v>kcal (%)</v>
      </c>
      <c r="B380" s="631">
        <f t="shared" ref="B380:E380" si="1126">IF(B374="","",(B374-B376-B379)*B375/B$46/365/$G$1)</f>
        <v>8.5322896281800384E-2</v>
      </c>
      <c r="C380" s="631" t="str">
        <f t="shared" si="1126"/>
        <v/>
      </c>
      <c r="D380" s="631" t="str">
        <f t="shared" si="1126"/>
        <v/>
      </c>
      <c r="E380" s="631" t="str">
        <f t="shared" si="1126"/>
        <v/>
      </c>
      <c r="F380" s="631" t="str">
        <f t="shared" ref="F380:R380" si="1127">IF(F374="","",(F374-F376-F379)*F375/F$46/365/$G$1)</f>
        <v/>
      </c>
      <c r="G380" s="631" t="str">
        <f t="shared" si="1127"/>
        <v/>
      </c>
      <c r="H380" s="631" t="str">
        <f t="shared" si="1127"/>
        <v/>
      </c>
      <c r="I380" s="631" t="str">
        <f t="shared" si="1127"/>
        <v/>
      </c>
      <c r="J380" s="631" t="str">
        <f t="shared" si="1127"/>
        <v/>
      </c>
      <c r="K380" s="631" t="str">
        <f t="shared" si="1127"/>
        <v/>
      </c>
      <c r="L380" s="631" t="str">
        <f t="shared" si="1127"/>
        <v/>
      </c>
      <c r="M380" s="631" t="str">
        <f t="shared" si="1127"/>
        <v/>
      </c>
      <c r="N380" s="631" t="str">
        <f t="shared" si="1127"/>
        <v/>
      </c>
      <c r="O380" s="631" t="str">
        <f t="shared" si="1127"/>
        <v/>
      </c>
      <c r="P380" s="631" t="str">
        <f t="shared" si="1127"/>
        <v/>
      </c>
      <c r="Q380" s="631" t="str">
        <f t="shared" si="1127"/>
        <v/>
      </c>
      <c r="R380" s="631" t="str">
        <f t="shared" si="1127"/>
        <v/>
      </c>
      <c r="S380" s="653"/>
      <c r="T380" s="631" t="str">
        <f t="shared" ref="T380:AJ380" si="1128">IF(T374="","",(T374-T376-T379)*T375/T$46/365/$G$1)</f>
        <v/>
      </c>
      <c r="U380" s="631" t="str">
        <f t="shared" si="1128"/>
        <v/>
      </c>
      <c r="V380" s="631" t="str">
        <f t="shared" si="1128"/>
        <v/>
      </c>
      <c r="W380" s="631" t="str">
        <f t="shared" si="1128"/>
        <v/>
      </c>
      <c r="X380" s="631" t="str">
        <f t="shared" si="1128"/>
        <v/>
      </c>
      <c r="Y380" s="631" t="str">
        <f t="shared" si="1128"/>
        <v/>
      </c>
      <c r="Z380" s="631" t="str">
        <f t="shared" si="1128"/>
        <v/>
      </c>
      <c r="AA380" s="631" t="str">
        <f t="shared" si="1128"/>
        <v/>
      </c>
      <c r="AB380" s="631" t="str">
        <f t="shared" si="1128"/>
        <v/>
      </c>
      <c r="AC380" s="631" t="str">
        <f t="shared" si="1128"/>
        <v/>
      </c>
      <c r="AD380" s="631" t="str">
        <f t="shared" si="1128"/>
        <v/>
      </c>
      <c r="AE380" s="631" t="str">
        <f t="shared" si="1128"/>
        <v/>
      </c>
      <c r="AF380" s="631" t="str">
        <f t="shared" si="1128"/>
        <v/>
      </c>
      <c r="AG380" s="631" t="str">
        <f t="shared" si="1128"/>
        <v/>
      </c>
      <c r="AH380" s="631" t="str">
        <f t="shared" si="1128"/>
        <v/>
      </c>
      <c r="AI380" s="631" t="str">
        <f t="shared" si="1128"/>
        <v/>
      </c>
      <c r="AJ380" s="631" t="str">
        <f t="shared" si="1128"/>
        <v/>
      </c>
      <c r="AK380" s="653"/>
      <c r="AL380" s="631" t="str">
        <f t="shared" ref="AL380:BB380" si="1129">IF(AL374="","",(AL374-AL376-AL379)*AL375/AL$46/365/$G$1)</f>
        <v/>
      </c>
      <c r="AM380" s="631" t="str">
        <f t="shared" si="1129"/>
        <v/>
      </c>
      <c r="AN380" s="631" t="str">
        <f t="shared" si="1129"/>
        <v/>
      </c>
      <c r="AO380" s="631" t="str">
        <f t="shared" si="1129"/>
        <v/>
      </c>
      <c r="AP380" s="631" t="str">
        <f t="shared" si="1129"/>
        <v/>
      </c>
      <c r="AQ380" s="631" t="str">
        <f t="shared" si="1129"/>
        <v/>
      </c>
      <c r="AR380" s="631" t="str">
        <f t="shared" si="1129"/>
        <v/>
      </c>
      <c r="AS380" s="631" t="str">
        <f t="shared" si="1129"/>
        <v/>
      </c>
      <c r="AT380" s="631" t="str">
        <f t="shared" si="1129"/>
        <v/>
      </c>
      <c r="AU380" s="631" t="str">
        <f t="shared" si="1129"/>
        <v/>
      </c>
      <c r="AV380" s="631" t="str">
        <f t="shared" si="1129"/>
        <v/>
      </c>
      <c r="AW380" s="631" t="str">
        <f t="shared" si="1129"/>
        <v/>
      </c>
      <c r="AX380" s="631" t="str">
        <f t="shared" si="1129"/>
        <v/>
      </c>
      <c r="AY380" s="631" t="str">
        <f t="shared" si="1129"/>
        <v/>
      </c>
      <c r="AZ380" s="631" t="str">
        <f t="shared" si="1129"/>
        <v/>
      </c>
      <c r="BA380" s="631" t="str">
        <f t="shared" si="1129"/>
        <v/>
      </c>
      <c r="BB380" s="631" t="str">
        <f t="shared" si="1129"/>
        <v/>
      </c>
      <c r="BC380" s="653"/>
      <c r="BD380" s="631" t="str">
        <f t="shared" ref="BD380:BT380" si="1130">IF(BD374="","",(BD374-BD376-BD379)*BD375/BD$46/365/$G$1)</f>
        <v/>
      </c>
      <c r="BE380" s="631" t="str">
        <f t="shared" si="1130"/>
        <v/>
      </c>
      <c r="BF380" s="631" t="str">
        <f t="shared" si="1130"/>
        <v/>
      </c>
      <c r="BG380" s="631" t="str">
        <f t="shared" si="1130"/>
        <v/>
      </c>
      <c r="BH380" s="631" t="str">
        <f t="shared" si="1130"/>
        <v/>
      </c>
      <c r="BI380" s="631" t="str">
        <f t="shared" si="1130"/>
        <v/>
      </c>
      <c r="BJ380" s="631" t="str">
        <f t="shared" si="1130"/>
        <v/>
      </c>
      <c r="BK380" s="631" t="str">
        <f t="shared" si="1130"/>
        <v/>
      </c>
      <c r="BL380" s="631" t="str">
        <f t="shared" si="1130"/>
        <v/>
      </c>
      <c r="BM380" s="631" t="str">
        <f t="shared" si="1130"/>
        <v/>
      </c>
      <c r="BN380" s="631" t="str">
        <f t="shared" si="1130"/>
        <v/>
      </c>
      <c r="BO380" s="631" t="str">
        <f t="shared" si="1130"/>
        <v/>
      </c>
      <c r="BP380" s="631" t="str">
        <f t="shared" si="1130"/>
        <v/>
      </c>
      <c r="BQ380" s="631" t="str">
        <f t="shared" si="1130"/>
        <v/>
      </c>
      <c r="BR380" s="631" t="str">
        <f t="shared" si="1130"/>
        <v/>
      </c>
      <c r="BS380" s="631" t="str">
        <f t="shared" si="1130"/>
        <v/>
      </c>
      <c r="BT380" s="631" t="str">
        <f t="shared" si="1130"/>
        <v/>
      </c>
      <c r="BU380" s="653"/>
      <c r="BV380" s="631" t="str">
        <f>IF(BV374="","",(BV374-BV376-BV379)*BV375/BV$46/365/$G$1)</f>
        <v/>
      </c>
      <c r="BW380" s="631" t="str">
        <f>IF(BW374="","",(BW374-BW376-BW379)*BW375/BW$46/365/$G$1)</f>
        <v/>
      </c>
      <c r="BX380" s="631" t="str">
        <f>IF(BX374="","",(BX374-BX376-BX379)*BX375/BX$46/365/$G$1)</f>
        <v/>
      </c>
      <c r="BY380" s="631" t="str">
        <f>IF(BY374="","",(BY374-BY376-BY379)*BY375/BY$46/365/$G$1)</f>
        <v/>
      </c>
      <c r="BZ380" s="596" t="str">
        <f t="shared" si="1091"/>
        <v/>
      </c>
      <c r="CA380" s="621" t="str">
        <f t="shared" si="1092"/>
        <v/>
      </c>
      <c r="CB380" s="621" t="str">
        <f t="shared" si="1093"/>
        <v/>
      </c>
      <c r="CC380" s="693" t="str">
        <f t="shared" si="1094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31"/>
        <v/>
      </c>
      <c r="CG380" s="1353" t="str">
        <f t="shared" si="1131"/>
        <v/>
      </c>
      <c r="CH380" s="1353" t="str">
        <f t="shared" si="1131"/>
        <v/>
      </c>
      <c r="CI380" s="1353" t="str">
        <f t="shared" si="1131"/>
        <v/>
      </c>
      <c r="CJ380" s="1353" t="str">
        <f t="shared" si="1131"/>
        <v/>
      </c>
      <c r="CK380" s="1354" t="str">
        <f t="shared" si="1131"/>
        <v/>
      </c>
      <c r="CL380" s="1354" t="str">
        <f t="shared" si="1131"/>
        <v/>
      </c>
      <c r="CM380" s="1354" t="str">
        <f t="shared" si="1131"/>
        <v/>
      </c>
      <c r="CN380" s="1353" t="str">
        <f t="shared" si="1131"/>
        <v/>
      </c>
      <c r="CO380" s="1353" t="str">
        <f t="shared" si="1131"/>
        <v/>
      </c>
      <c r="CP380" s="1353" t="str">
        <f t="shared" si="1131"/>
        <v/>
      </c>
      <c r="CQ380" s="1353" t="str">
        <f t="shared" si="1131"/>
        <v/>
      </c>
      <c r="CR380" s="1353" t="str">
        <f t="shared" si="1131"/>
        <v/>
      </c>
      <c r="CS380" s="1352" t="str">
        <f t="shared" si="1131"/>
        <v/>
      </c>
      <c r="CT380" s="1355" t="str">
        <f t="shared" si="1131"/>
        <v/>
      </c>
      <c r="CU380" s="535" t="str">
        <f t="shared" si="1097"/>
        <v/>
      </c>
      <c r="CV380" s="536" t="str">
        <f t="shared" si="1098"/>
        <v/>
      </c>
      <c r="CW380" s="537" t="str">
        <f t="shared" si="1099"/>
        <v/>
      </c>
      <c r="CX380" s="537" t="str">
        <f t="shared" si="1100"/>
        <v/>
      </c>
      <c r="CY380" s="537" t="str">
        <f t="shared" si="1101"/>
        <v/>
      </c>
      <c r="CZ380" s="537" t="str">
        <f t="shared" si="1102"/>
        <v/>
      </c>
      <c r="DA380" s="537" t="str">
        <f t="shared" si="1103"/>
        <v/>
      </c>
      <c r="DB380" s="538" t="str">
        <f t="shared" si="1104"/>
        <v/>
      </c>
      <c r="DC380" s="538" t="str">
        <f t="shared" si="1105"/>
        <v/>
      </c>
      <c r="DD380" s="538" t="str">
        <f t="shared" si="1106"/>
        <v/>
      </c>
      <c r="DE380" s="537" t="str">
        <f t="shared" si="1107"/>
        <v/>
      </c>
      <c r="DF380" s="537" t="str">
        <f t="shared" si="1108"/>
        <v/>
      </c>
      <c r="DG380" s="537" t="str">
        <f t="shared" si="1109"/>
        <v/>
      </c>
      <c r="DH380" s="537" t="str">
        <f t="shared" si="1110"/>
        <v/>
      </c>
      <c r="DI380" s="537" t="str">
        <f t="shared" si="1111"/>
        <v/>
      </c>
      <c r="DJ380" s="536" t="str">
        <f t="shared" si="1112"/>
        <v/>
      </c>
      <c r="DK380" s="535" t="str">
        <f t="shared" si="1113"/>
        <v/>
      </c>
      <c r="DL380" s="654">
        <f t="shared" si="1114"/>
        <v>1</v>
      </c>
      <c r="DM380" s="106">
        <f t="shared" si="1115"/>
        <v>0</v>
      </c>
      <c r="DN380" s="106">
        <f t="shared" si="1116"/>
        <v>0</v>
      </c>
      <c r="DO380" s="106">
        <f t="shared" si="11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091"/>
        <v/>
      </c>
      <c r="CA381" s="588" t="str">
        <f t="shared" si="1092"/>
        <v/>
      </c>
      <c r="CB381" s="588" t="str">
        <f t="shared" si="1093"/>
        <v/>
      </c>
      <c r="CC381" s="688" t="str">
        <f t="shared" si="1094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32">IF(DL383&lt;3,"",(SUM(B383:R383)-MIN(B383:R383)-MAX(B383:R383))/(DL383-2))</f>
        <v/>
      </c>
      <c r="CA383" s="596" t="str">
        <f t="shared" ref="CA383:CA417" si="1133">IF(DM383&lt;3,"",(SUM(T383:AJ383)-MIN(T383:AJ383)-MAX(T383:AJ383))/(DM383-2))</f>
        <v/>
      </c>
      <c r="CB383" s="596" t="str">
        <f t="shared" ref="CB383:CB417" si="1134">IF(DN383&lt;3,"",(SUM(AL383:BB383)-MIN(AL383:BB383)-MAX(AL383:BB383))/(DN383-2))</f>
        <v/>
      </c>
      <c r="CC383" s="690" t="str">
        <f t="shared" ref="CC383:CC417" si="1135">IF(DO383&lt;3,"",(SUM(BD383:BT383)-MIN(BD383:BT383)-MAX(BD383:BT383))/(DO383-2))</f>
        <v/>
      </c>
      <c r="CD383" s="1346" t="str">
        <f t="shared" ref="CD383:CS389" si="11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36"/>
        <v/>
      </c>
      <c r="CF383" s="1348" t="str">
        <f t="shared" si="1136"/>
        <v/>
      </c>
      <c r="CG383" s="1348" t="str">
        <f t="shared" si="1136"/>
        <v/>
      </c>
      <c r="CH383" s="1348" t="str">
        <f t="shared" si="1136"/>
        <v/>
      </c>
      <c r="CI383" s="1348" t="str">
        <f t="shared" si="1136"/>
        <v/>
      </c>
      <c r="CJ383" s="1348" t="str">
        <f t="shared" si="1136"/>
        <v/>
      </c>
      <c r="CK383" s="1349" t="str">
        <f t="shared" si="1136"/>
        <v/>
      </c>
      <c r="CL383" s="1349" t="str">
        <f t="shared" si="1136"/>
        <v/>
      </c>
      <c r="CM383" s="1349" t="str">
        <f t="shared" si="1136"/>
        <v/>
      </c>
      <c r="CN383" s="1348" t="str">
        <f t="shared" si="1136"/>
        <v/>
      </c>
      <c r="CO383" s="1348" t="str">
        <f t="shared" si="1136"/>
        <v/>
      </c>
      <c r="CP383" s="1348" t="str">
        <f t="shared" si="1136"/>
        <v/>
      </c>
      <c r="CQ383" s="1348" t="str">
        <f t="shared" si="1136"/>
        <v/>
      </c>
      <c r="CR383" s="1348" t="str">
        <f t="shared" si="1136"/>
        <v/>
      </c>
      <c r="CS383" s="1347" t="str">
        <f t="shared" si="1136"/>
        <v/>
      </c>
      <c r="CT383" s="1350" t="str">
        <f t="shared" ref="CT383:CT389" si="11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5">COUNT(B383:R383)</f>
        <v>0</v>
      </c>
      <c r="DM383" s="106">
        <f t="shared" ref="DM383:DM417" si="1156">COUNT(T383:AJ383)</f>
        <v>0</v>
      </c>
      <c r="DN383" s="106">
        <f t="shared" ref="DN383:DN417" si="1157">COUNT(AL383:BB383)</f>
        <v>0</v>
      </c>
      <c r="DO383" s="106">
        <f t="shared" ref="DO383:DO417" si="1158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159">IF(B381="","",B381*B383)</f>
        <v/>
      </c>
      <c r="C384" s="628" t="str">
        <f t="shared" si="1159"/>
        <v/>
      </c>
      <c r="D384" s="628" t="str">
        <f t="shared" si="1159"/>
        <v/>
      </c>
      <c r="E384" s="628" t="str">
        <f t="shared" si="1159"/>
        <v/>
      </c>
      <c r="F384" s="628" t="str">
        <f t="shared" si="1159"/>
        <v/>
      </c>
      <c r="G384" s="628" t="str">
        <f t="shared" si="1159"/>
        <v/>
      </c>
      <c r="H384" s="628" t="str">
        <f t="shared" si="1159"/>
        <v/>
      </c>
      <c r="I384" s="628" t="str">
        <f t="shared" si="1159"/>
        <v/>
      </c>
      <c r="J384" s="628" t="str">
        <f t="shared" si="1159"/>
        <v/>
      </c>
      <c r="K384" s="628" t="str">
        <f t="shared" si="1159"/>
        <v/>
      </c>
      <c r="L384" s="628" t="str">
        <f t="shared" si="1159"/>
        <v/>
      </c>
      <c r="M384" s="628" t="str">
        <f t="shared" si="1159"/>
        <v/>
      </c>
      <c r="N384" s="628" t="str">
        <f t="shared" si="1159"/>
        <v/>
      </c>
      <c r="O384" s="628" t="str">
        <f t="shared" si="1159"/>
        <v/>
      </c>
      <c r="P384" s="628" t="str">
        <f t="shared" si="1159"/>
        <v/>
      </c>
      <c r="Q384" s="628" t="str">
        <f t="shared" si="1159"/>
        <v/>
      </c>
      <c r="R384" s="628" t="str">
        <f t="shared" si="1159"/>
        <v/>
      </c>
      <c r="S384" s="663"/>
      <c r="T384" s="628" t="str">
        <f t="shared" ref="T384:AJ384" si="1160">IF(T381="","",T381*T383)</f>
        <v/>
      </c>
      <c r="U384" s="628" t="str">
        <f t="shared" si="1160"/>
        <v/>
      </c>
      <c r="V384" s="628" t="str">
        <f t="shared" si="1160"/>
        <v/>
      </c>
      <c r="W384" s="628" t="str">
        <f t="shared" si="1160"/>
        <v/>
      </c>
      <c r="X384" s="628" t="str">
        <f t="shared" si="1160"/>
        <v/>
      </c>
      <c r="Y384" s="628" t="str">
        <f t="shared" si="1160"/>
        <v/>
      </c>
      <c r="Z384" s="628" t="str">
        <f t="shared" si="1160"/>
        <v/>
      </c>
      <c r="AA384" s="628" t="str">
        <f t="shared" si="1160"/>
        <v/>
      </c>
      <c r="AB384" s="628" t="str">
        <f t="shared" si="1160"/>
        <v/>
      </c>
      <c r="AC384" s="628" t="str">
        <f t="shared" si="1160"/>
        <v/>
      </c>
      <c r="AD384" s="628" t="str">
        <f t="shared" si="1160"/>
        <v/>
      </c>
      <c r="AE384" s="628" t="str">
        <f t="shared" si="1160"/>
        <v/>
      </c>
      <c r="AF384" s="628" t="str">
        <f t="shared" si="1160"/>
        <v/>
      </c>
      <c r="AG384" s="628" t="str">
        <f t="shared" si="1160"/>
        <v/>
      </c>
      <c r="AH384" s="628" t="str">
        <f t="shared" si="1160"/>
        <v/>
      </c>
      <c r="AI384" s="628" t="str">
        <f t="shared" si="1160"/>
        <v/>
      </c>
      <c r="AJ384" s="628" t="str">
        <f t="shared" si="1160"/>
        <v/>
      </c>
      <c r="AK384" s="663"/>
      <c r="AL384" s="628" t="str">
        <f t="shared" ref="AL384:BB384" si="1161">IF(AL381="","",AL381*AL383)</f>
        <v/>
      </c>
      <c r="AM384" s="628" t="str">
        <f t="shared" si="1161"/>
        <v/>
      </c>
      <c r="AN384" s="628" t="str">
        <f t="shared" si="1161"/>
        <v/>
      </c>
      <c r="AO384" s="628" t="str">
        <f t="shared" si="1161"/>
        <v/>
      </c>
      <c r="AP384" s="628" t="str">
        <f t="shared" si="1161"/>
        <v/>
      </c>
      <c r="AQ384" s="628" t="str">
        <f t="shared" si="1161"/>
        <v/>
      </c>
      <c r="AR384" s="628" t="str">
        <f t="shared" si="1161"/>
        <v/>
      </c>
      <c r="AS384" s="628" t="str">
        <f t="shared" si="1161"/>
        <v/>
      </c>
      <c r="AT384" s="628" t="str">
        <f t="shared" si="1161"/>
        <v/>
      </c>
      <c r="AU384" s="628" t="str">
        <f t="shared" si="1161"/>
        <v/>
      </c>
      <c r="AV384" s="628" t="str">
        <f t="shared" si="1161"/>
        <v/>
      </c>
      <c r="AW384" s="628" t="str">
        <f t="shared" si="1161"/>
        <v/>
      </c>
      <c r="AX384" s="628" t="str">
        <f t="shared" si="1161"/>
        <v/>
      </c>
      <c r="AY384" s="628" t="str">
        <f t="shared" si="1161"/>
        <v/>
      </c>
      <c r="AZ384" s="628" t="str">
        <f t="shared" si="1161"/>
        <v/>
      </c>
      <c r="BA384" s="628" t="str">
        <f t="shared" si="1161"/>
        <v/>
      </c>
      <c r="BB384" s="628" t="str">
        <f t="shared" si="1161"/>
        <v/>
      </c>
      <c r="BC384" s="663"/>
      <c r="BD384" s="628" t="str">
        <f t="shared" ref="BD384:BT384" si="1162">IF(BD381="","",BD381*BD383)</f>
        <v/>
      </c>
      <c r="BE384" s="628" t="str">
        <f t="shared" si="1162"/>
        <v/>
      </c>
      <c r="BF384" s="628" t="str">
        <f t="shared" si="1162"/>
        <v/>
      </c>
      <c r="BG384" s="628" t="str">
        <f t="shared" si="1162"/>
        <v/>
      </c>
      <c r="BH384" s="628" t="str">
        <f t="shared" si="1162"/>
        <v/>
      </c>
      <c r="BI384" s="628" t="str">
        <f t="shared" si="1162"/>
        <v/>
      </c>
      <c r="BJ384" s="628" t="str">
        <f t="shared" si="1162"/>
        <v/>
      </c>
      <c r="BK384" s="628" t="str">
        <f t="shared" si="1162"/>
        <v/>
      </c>
      <c r="BL384" s="628" t="str">
        <f t="shared" si="1162"/>
        <v/>
      </c>
      <c r="BM384" s="628" t="str">
        <f t="shared" si="1162"/>
        <v/>
      </c>
      <c r="BN384" s="628" t="str">
        <f t="shared" si="1162"/>
        <v/>
      </c>
      <c r="BO384" s="628" t="str">
        <f t="shared" si="1162"/>
        <v/>
      </c>
      <c r="BP384" s="628" t="str">
        <f t="shared" si="1162"/>
        <v/>
      </c>
      <c r="BQ384" s="628" t="str">
        <f t="shared" si="1162"/>
        <v/>
      </c>
      <c r="BR384" s="628" t="str">
        <f t="shared" si="1162"/>
        <v/>
      </c>
      <c r="BS384" s="628" t="str">
        <f t="shared" si="1162"/>
        <v/>
      </c>
      <c r="BT384" s="628" t="str">
        <f t="shared" si="1162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32"/>
        <v/>
      </c>
      <c r="CA384" s="596" t="str">
        <f t="shared" si="1133"/>
        <v/>
      </c>
      <c r="CB384" s="596" t="str">
        <f t="shared" si="1134"/>
        <v/>
      </c>
      <c r="CC384" s="690" t="str">
        <f t="shared" si="1135"/>
        <v/>
      </c>
      <c r="CD384" s="1346" t="str">
        <f t="shared" si="1136"/>
        <v/>
      </c>
      <c r="CE384" s="1347" t="str">
        <f t="shared" si="1136"/>
        <v/>
      </c>
      <c r="CF384" s="1348" t="str">
        <f t="shared" si="1136"/>
        <v/>
      </c>
      <c r="CG384" s="1348" t="str">
        <f t="shared" si="1136"/>
        <v/>
      </c>
      <c r="CH384" s="1348" t="str">
        <f t="shared" si="1136"/>
        <v/>
      </c>
      <c r="CI384" s="1348" t="str">
        <f t="shared" si="1136"/>
        <v/>
      </c>
      <c r="CJ384" s="1348" t="str">
        <f t="shared" si="1136"/>
        <v/>
      </c>
      <c r="CK384" s="1349" t="str">
        <f t="shared" si="1136"/>
        <v/>
      </c>
      <c r="CL384" s="1349" t="str">
        <f t="shared" si="1136"/>
        <v/>
      </c>
      <c r="CM384" s="1349" t="str">
        <f t="shared" si="1136"/>
        <v/>
      </c>
      <c r="CN384" s="1348" t="str">
        <f t="shared" si="1136"/>
        <v/>
      </c>
      <c r="CO384" s="1348" t="str">
        <f t="shared" si="1136"/>
        <v/>
      </c>
      <c r="CP384" s="1348" t="str">
        <f t="shared" si="1136"/>
        <v/>
      </c>
      <c r="CQ384" s="1348" t="str">
        <f t="shared" si="1136"/>
        <v/>
      </c>
      <c r="CR384" s="1348" t="str">
        <f t="shared" si="1136"/>
        <v/>
      </c>
      <c r="CS384" s="1347" t="str">
        <f t="shared" si="1136"/>
        <v/>
      </c>
      <c r="CT384" s="1350" t="str">
        <f t="shared" si="1137"/>
        <v/>
      </c>
      <c r="CU384" s="547" t="str">
        <f t="shared" si="1138"/>
        <v/>
      </c>
      <c r="CV384" s="548" t="str">
        <f t="shared" si="1139"/>
        <v/>
      </c>
      <c r="CW384" s="549" t="str">
        <f t="shared" si="1140"/>
        <v/>
      </c>
      <c r="CX384" s="549" t="str">
        <f t="shared" si="1141"/>
        <v/>
      </c>
      <c r="CY384" s="549" t="str">
        <f t="shared" si="1142"/>
        <v/>
      </c>
      <c r="CZ384" s="549" t="str">
        <f t="shared" si="1143"/>
        <v/>
      </c>
      <c r="DA384" s="549" t="str">
        <f t="shared" si="1144"/>
        <v/>
      </c>
      <c r="DB384" s="550" t="str">
        <f t="shared" si="1145"/>
        <v/>
      </c>
      <c r="DC384" s="550" t="str">
        <f t="shared" si="1146"/>
        <v/>
      </c>
      <c r="DD384" s="550" t="str">
        <f t="shared" si="1147"/>
        <v/>
      </c>
      <c r="DE384" s="549" t="str">
        <f t="shared" si="1148"/>
        <v/>
      </c>
      <c r="DF384" s="549" t="str">
        <f t="shared" si="1149"/>
        <v/>
      </c>
      <c r="DG384" s="549" t="str">
        <f t="shared" si="1150"/>
        <v/>
      </c>
      <c r="DH384" s="549" t="str">
        <f t="shared" si="1151"/>
        <v/>
      </c>
      <c r="DI384" s="549" t="str">
        <f t="shared" si="1152"/>
        <v/>
      </c>
      <c r="DJ384" s="548" t="str">
        <f t="shared" si="1153"/>
        <v/>
      </c>
      <c r="DK384" s="547" t="str">
        <f t="shared" si="1154"/>
        <v/>
      </c>
      <c r="DL384" s="654">
        <f t="shared" si="1155"/>
        <v>0</v>
      </c>
      <c r="DM384" s="106">
        <f t="shared" si="1156"/>
        <v>0</v>
      </c>
      <c r="DN384" s="106">
        <f t="shared" si="1157"/>
        <v>0</v>
      </c>
      <c r="DO384" s="106">
        <f t="shared" si="1158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$H$1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32"/>
        <v/>
      </c>
      <c r="CA385" s="596" t="str">
        <f t="shared" si="1133"/>
        <v/>
      </c>
      <c r="CB385" s="596" t="str">
        <f t="shared" si="1134"/>
        <v/>
      </c>
      <c r="CC385" s="690" t="str">
        <f t="shared" si="1135"/>
        <v/>
      </c>
      <c r="CD385" s="1346" t="str">
        <f t="shared" si="1136"/>
        <v/>
      </c>
      <c r="CE385" s="1347" t="str">
        <f t="shared" si="1136"/>
        <v/>
      </c>
      <c r="CF385" s="1348" t="str">
        <f t="shared" si="1136"/>
        <v/>
      </c>
      <c r="CG385" s="1348" t="str">
        <f t="shared" si="1136"/>
        <v/>
      </c>
      <c r="CH385" s="1348" t="str">
        <f t="shared" si="1136"/>
        <v/>
      </c>
      <c r="CI385" s="1348" t="str">
        <f t="shared" si="1136"/>
        <v/>
      </c>
      <c r="CJ385" s="1348" t="str">
        <f t="shared" si="1136"/>
        <v/>
      </c>
      <c r="CK385" s="1349" t="str">
        <f t="shared" si="1136"/>
        <v/>
      </c>
      <c r="CL385" s="1349" t="str">
        <f t="shared" si="1136"/>
        <v/>
      </c>
      <c r="CM385" s="1349" t="str">
        <f t="shared" si="1136"/>
        <v/>
      </c>
      <c r="CN385" s="1348" t="str">
        <f t="shared" si="1136"/>
        <v/>
      </c>
      <c r="CO385" s="1348" t="str">
        <f t="shared" si="1136"/>
        <v/>
      </c>
      <c r="CP385" s="1348" t="str">
        <f t="shared" si="1136"/>
        <v/>
      </c>
      <c r="CQ385" s="1348" t="str">
        <f t="shared" si="1136"/>
        <v/>
      </c>
      <c r="CR385" s="1348" t="str">
        <f t="shared" si="1136"/>
        <v/>
      </c>
      <c r="CS385" s="1347" t="str">
        <f t="shared" si="1136"/>
        <v/>
      </c>
      <c r="CT385" s="1350" t="str">
        <f t="shared" si="1137"/>
        <v/>
      </c>
      <c r="CU385" s="547" t="str">
        <f t="shared" si="1138"/>
        <v/>
      </c>
      <c r="CV385" s="548" t="str">
        <f t="shared" si="1139"/>
        <v/>
      </c>
      <c r="CW385" s="549" t="str">
        <f t="shared" si="1140"/>
        <v/>
      </c>
      <c r="CX385" s="549" t="str">
        <f t="shared" si="1141"/>
        <v/>
      </c>
      <c r="CY385" s="549" t="str">
        <f t="shared" si="1142"/>
        <v/>
      </c>
      <c r="CZ385" s="549" t="str">
        <f t="shared" si="1143"/>
        <v/>
      </c>
      <c r="DA385" s="549" t="str">
        <f t="shared" si="1144"/>
        <v/>
      </c>
      <c r="DB385" s="550" t="str">
        <f t="shared" si="1145"/>
        <v/>
      </c>
      <c r="DC385" s="550" t="str">
        <f t="shared" si="1146"/>
        <v/>
      </c>
      <c r="DD385" s="550" t="str">
        <f t="shared" si="1147"/>
        <v/>
      </c>
      <c r="DE385" s="549" t="str">
        <f t="shared" si="1148"/>
        <v/>
      </c>
      <c r="DF385" s="549" t="str">
        <f t="shared" si="1149"/>
        <v/>
      </c>
      <c r="DG385" s="549" t="str">
        <f t="shared" si="1150"/>
        <v/>
      </c>
      <c r="DH385" s="549" t="str">
        <f t="shared" si="1151"/>
        <v/>
      </c>
      <c r="DI385" s="549" t="str">
        <f t="shared" si="1152"/>
        <v/>
      </c>
      <c r="DJ385" s="548" t="str">
        <f t="shared" si="1153"/>
        <v/>
      </c>
      <c r="DK385" s="547" t="str">
        <f t="shared" si="1154"/>
        <v/>
      </c>
      <c r="DL385" s="654">
        <f t="shared" si="1155"/>
        <v>0</v>
      </c>
      <c r="DM385" s="106">
        <f t="shared" si="1156"/>
        <v>0</v>
      </c>
      <c r="DN385" s="106">
        <f t="shared" si="1157"/>
        <v>0</v>
      </c>
      <c r="DO385" s="106">
        <f t="shared" si="1158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32"/>
        <v/>
      </c>
      <c r="CA386" s="596" t="str">
        <f t="shared" si="1133"/>
        <v/>
      </c>
      <c r="CB386" s="596" t="str">
        <f t="shared" si="1134"/>
        <v/>
      </c>
      <c r="CC386" s="690" t="str">
        <f t="shared" si="1135"/>
        <v/>
      </c>
      <c r="CD386" s="1346" t="str">
        <f t="shared" si="1136"/>
        <v/>
      </c>
      <c r="CE386" s="1347" t="str">
        <f t="shared" si="1136"/>
        <v/>
      </c>
      <c r="CF386" s="1348" t="str">
        <f t="shared" si="1136"/>
        <v/>
      </c>
      <c r="CG386" s="1348" t="str">
        <f t="shared" si="1136"/>
        <v/>
      </c>
      <c r="CH386" s="1348" t="str">
        <f t="shared" si="1136"/>
        <v/>
      </c>
      <c r="CI386" s="1348" t="str">
        <f t="shared" si="1136"/>
        <v/>
      </c>
      <c r="CJ386" s="1348" t="str">
        <f t="shared" si="1136"/>
        <v/>
      </c>
      <c r="CK386" s="1349" t="str">
        <f t="shared" si="1136"/>
        <v/>
      </c>
      <c r="CL386" s="1349" t="str">
        <f t="shared" si="1136"/>
        <v/>
      </c>
      <c r="CM386" s="1349" t="str">
        <f t="shared" si="1136"/>
        <v/>
      </c>
      <c r="CN386" s="1348" t="str">
        <f t="shared" si="1136"/>
        <v/>
      </c>
      <c r="CO386" s="1348" t="str">
        <f t="shared" si="1136"/>
        <v/>
      </c>
      <c r="CP386" s="1348" t="str">
        <f t="shared" si="1136"/>
        <v/>
      </c>
      <c r="CQ386" s="1348" t="str">
        <f t="shared" si="1136"/>
        <v/>
      </c>
      <c r="CR386" s="1348" t="str">
        <f t="shared" si="1136"/>
        <v/>
      </c>
      <c r="CS386" s="1347" t="str">
        <f t="shared" si="1136"/>
        <v/>
      </c>
      <c r="CT386" s="1350" t="str">
        <f t="shared" si="1137"/>
        <v/>
      </c>
      <c r="CU386" s="547" t="str">
        <f t="shared" si="1138"/>
        <v/>
      </c>
      <c r="CV386" s="548" t="str">
        <f t="shared" si="1139"/>
        <v/>
      </c>
      <c r="CW386" s="549" t="str">
        <f t="shared" si="1140"/>
        <v/>
      </c>
      <c r="CX386" s="549" t="str">
        <f t="shared" si="1141"/>
        <v/>
      </c>
      <c r="CY386" s="549" t="str">
        <f t="shared" si="1142"/>
        <v/>
      </c>
      <c r="CZ386" s="549" t="str">
        <f t="shared" si="1143"/>
        <v/>
      </c>
      <c r="DA386" s="549" t="str">
        <f t="shared" si="1144"/>
        <v/>
      </c>
      <c r="DB386" s="550" t="str">
        <f t="shared" si="1145"/>
        <v/>
      </c>
      <c r="DC386" s="550" t="str">
        <f t="shared" si="1146"/>
        <v/>
      </c>
      <c r="DD386" s="550" t="str">
        <f t="shared" si="1147"/>
        <v/>
      </c>
      <c r="DE386" s="549" t="str">
        <f t="shared" si="1148"/>
        <v/>
      </c>
      <c r="DF386" s="549" t="str">
        <f t="shared" si="1149"/>
        <v/>
      </c>
      <c r="DG386" s="549" t="str">
        <f t="shared" si="1150"/>
        <v/>
      </c>
      <c r="DH386" s="549" t="str">
        <f t="shared" si="1151"/>
        <v/>
      </c>
      <c r="DI386" s="549" t="str">
        <f t="shared" si="1152"/>
        <v/>
      </c>
      <c r="DJ386" s="548" t="str">
        <f t="shared" si="1153"/>
        <v/>
      </c>
      <c r="DK386" s="547" t="str">
        <f t="shared" si="1154"/>
        <v/>
      </c>
      <c r="DL386" s="654">
        <f t="shared" si="1155"/>
        <v>0</v>
      </c>
      <c r="DM386" s="106">
        <f t="shared" si="1156"/>
        <v>0</v>
      </c>
      <c r="DN386" s="106">
        <f t="shared" si="1157"/>
        <v>0</v>
      </c>
      <c r="DO386" s="106">
        <f t="shared" si="1158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32"/>
        <v/>
      </c>
      <c r="CA387" s="596" t="str">
        <f t="shared" si="1133"/>
        <v/>
      </c>
      <c r="CB387" s="596" t="str">
        <f t="shared" si="1134"/>
        <v/>
      </c>
      <c r="CC387" s="690" t="str">
        <f t="shared" si="1135"/>
        <v/>
      </c>
      <c r="CD387" s="1346" t="str">
        <f t="shared" si="1136"/>
        <v/>
      </c>
      <c r="CE387" s="1347" t="str">
        <f t="shared" si="1136"/>
        <v/>
      </c>
      <c r="CF387" s="1348" t="str">
        <f t="shared" si="1136"/>
        <v/>
      </c>
      <c r="CG387" s="1348" t="str">
        <f t="shared" si="1136"/>
        <v/>
      </c>
      <c r="CH387" s="1348" t="str">
        <f t="shared" si="1136"/>
        <v/>
      </c>
      <c r="CI387" s="1348" t="str">
        <f t="shared" si="1136"/>
        <v/>
      </c>
      <c r="CJ387" s="1348" t="str">
        <f t="shared" si="1136"/>
        <v/>
      </c>
      <c r="CK387" s="1349" t="str">
        <f t="shared" si="1136"/>
        <v/>
      </c>
      <c r="CL387" s="1349" t="str">
        <f t="shared" si="1136"/>
        <v/>
      </c>
      <c r="CM387" s="1349" t="str">
        <f t="shared" si="1136"/>
        <v/>
      </c>
      <c r="CN387" s="1348" t="str">
        <f t="shared" si="1136"/>
        <v/>
      </c>
      <c r="CO387" s="1348" t="str">
        <f t="shared" si="1136"/>
        <v/>
      </c>
      <c r="CP387" s="1348" t="str">
        <f t="shared" si="1136"/>
        <v/>
      </c>
      <c r="CQ387" s="1348" t="str">
        <f t="shared" si="1136"/>
        <v/>
      </c>
      <c r="CR387" s="1348" t="str">
        <f t="shared" si="1136"/>
        <v/>
      </c>
      <c r="CS387" s="1347" t="str">
        <f t="shared" si="1136"/>
        <v/>
      </c>
      <c r="CT387" s="1350" t="str">
        <f t="shared" si="1137"/>
        <v/>
      </c>
      <c r="CU387" s="547" t="str">
        <f t="shared" si="1138"/>
        <v/>
      </c>
      <c r="CV387" s="548" t="str">
        <f t="shared" si="1139"/>
        <v/>
      </c>
      <c r="CW387" s="549" t="str">
        <f t="shared" si="1140"/>
        <v/>
      </c>
      <c r="CX387" s="549" t="str">
        <f t="shared" si="1141"/>
        <v/>
      </c>
      <c r="CY387" s="549" t="str">
        <f t="shared" si="1142"/>
        <v/>
      </c>
      <c r="CZ387" s="549" t="str">
        <f t="shared" si="1143"/>
        <v/>
      </c>
      <c r="DA387" s="549" t="str">
        <f t="shared" si="1144"/>
        <v/>
      </c>
      <c r="DB387" s="550" t="str">
        <f t="shared" si="1145"/>
        <v/>
      </c>
      <c r="DC387" s="550" t="str">
        <f t="shared" si="1146"/>
        <v/>
      </c>
      <c r="DD387" s="550" t="str">
        <f t="shared" si="1147"/>
        <v/>
      </c>
      <c r="DE387" s="549" t="str">
        <f t="shared" si="1148"/>
        <v/>
      </c>
      <c r="DF387" s="549" t="str">
        <f t="shared" si="1149"/>
        <v/>
      </c>
      <c r="DG387" s="549" t="str">
        <f t="shared" si="1150"/>
        <v/>
      </c>
      <c r="DH387" s="549" t="str">
        <f t="shared" si="1151"/>
        <v/>
      </c>
      <c r="DI387" s="549" t="str">
        <f t="shared" si="1152"/>
        <v/>
      </c>
      <c r="DJ387" s="548" t="str">
        <f t="shared" si="1153"/>
        <v/>
      </c>
      <c r="DK387" s="547" t="str">
        <f t="shared" si="1154"/>
        <v/>
      </c>
      <c r="DL387" s="654">
        <f t="shared" si="1155"/>
        <v>0</v>
      </c>
      <c r="DM387" s="106">
        <f t="shared" si="1156"/>
        <v>0</v>
      </c>
      <c r="DN387" s="106">
        <f t="shared" si="1157"/>
        <v>0</v>
      </c>
      <c r="DO387" s="106">
        <f t="shared" si="1158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163">IF(B386="","",B386*B387)</f>
        <v/>
      </c>
      <c r="C388" s="628" t="str">
        <f t="shared" si="1163"/>
        <v/>
      </c>
      <c r="D388" s="628" t="str">
        <f t="shared" si="1163"/>
        <v/>
      </c>
      <c r="E388" s="628" t="str">
        <f t="shared" si="1163"/>
        <v/>
      </c>
      <c r="F388" s="628" t="str">
        <f t="shared" si="1163"/>
        <v/>
      </c>
      <c r="G388" s="628" t="str">
        <f t="shared" si="1163"/>
        <v/>
      </c>
      <c r="H388" s="628" t="str">
        <f t="shared" si="1163"/>
        <v/>
      </c>
      <c r="I388" s="628" t="str">
        <f t="shared" si="1163"/>
        <v/>
      </c>
      <c r="J388" s="628" t="str">
        <f t="shared" si="1163"/>
        <v/>
      </c>
      <c r="K388" s="628" t="str">
        <f t="shared" si="1163"/>
        <v/>
      </c>
      <c r="L388" s="628" t="str">
        <f t="shared" si="1163"/>
        <v/>
      </c>
      <c r="M388" s="628" t="str">
        <f t="shared" si="1163"/>
        <v/>
      </c>
      <c r="N388" s="628" t="str">
        <f t="shared" si="1163"/>
        <v/>
      </c>
      <c r="O388" s="628" t="str">
        <f t="shared" si="1163"/>
        <v/>
      </c>
      <c r="P388" s="628" t="str">
        <f t="shared" si="1163"/>
        <v/>
      </c>
      <c r="Q388" s="628" t="str">
        <f t="shared" si="1163"/>
        <v/>
      </c>
      <c r="R388" s="628" t="str">
        <f t="shared" si="1163"/>
        <v/>
      </c>
      <c r="S388" s="663"/>
      <c r="T388" s="628" t="str">
        <f t="shared" ref="T388:AJ388" si="1164">IF(T386="","",T386*T387)</f>
        <v/>
      </c>
      <c r="U388" s="628" t="str">
        <f t="shared" si="1164"/>
        <v/>
      </c>
      <c r="V388" s="628" t="str">
        <f t="shared" si="1164"/>
        <v/>
      </c>
      <c r="W388" s="628" t="str">
        <f t="shared" si="1164"/>
        <v/>
      </c>
      <c r="X388" s="628" t="str">
        <f t="shared" si="1164"/>
        <v/>
      </c>
      <c r="Y388" s="628" t="str">
        <f t="shared" si="1164"/>
        <v/>
      </c>
      <c r="Z388" s="628" t="str">
        <f t="shared" si="1164"/>
        <v/>
      </c>
      <c r="AA388" s="628" t="str">
        <f t="shared" si="1164"/>
        <v/>
      </c>
      <c r="AB388" s="628" t="str">
        <f t="shared" si="1164"/>
        <v/>
      </c>
      <c r="AC388" s="628" t="str">
        <f t="shared" si="1164"/>
        <v/>
      </c>
      <c r="AD388" s="628" t="str">
        <f t="shared" si="1164"/>
        <v/>
      </c>
      <c r="AE388" s="628" t="str">
        <f t="shared" si="1164"/>
        <v/>
      </c>
      <c r="AF388" s="628" t="str">
        <f t="shared" si="1164"/>
        <v/>
      </c>
      <c r="AG388" s="628" t="str">
        <f t="shared" si="1164"/>
        <v/>
      </c>
      <c r="AH388" s="628" t="str">
        <f t="shared" si="1164"/>
        <v/>
      </c>
      <c r="AI388" s="628" t="str">
        <f t="shared" si="1164"/>
        <v/>
      </c>
      <c r="AJ388" s="628" t="str">
        <f t="shared" si="1164"/>
        <v/>
      </c>
      <c r="AK388" s="663"/>
      <c r="AL388" s="628" t="str">
        <f t="shared" ref="AL388:BB388" si="1165">IF(AL386="","",AL386*AL387)</f>
        <v/>
      </c>
      <c r="AM388" s="628" t="str">
        <f t="shared" si="1165"/>
        <v/>
      </c>
      <c r="AN388" s="628" t="str">
        <f t="shared" si="1165"/>
        <v/>
      </c>
      <c r="AO388" s="628" t="str">
        <f t="shared" si="1165"/>
        <v/>
      </c>
      <c r="AP388" s="628" t="str">
        <f t="shared" si="1165"/>
        <v/>
      </c>
      <c r="AQ388" s="628" t="str">
        <f t="shared" si="1165"/>
        <v/>
      </c>
      <c r="AR388" s="628" t="str">
        <f t="shared" si="1165"/>
        <v/>
      </c>
      <c r="AS388" s="628" t="str">
        <f t="shared" si="1165"/>
        <v/>
      </c>
      <c r="AT388" s="628" t="str">
        <f t="shared" si="1165"/>
        <v/>
      </c>
      <c r="AU388" s="628" t="str">
        <f t="shared" si="1165"/>
        <v/>
      </c>
      <c r="AV388" s="628" t="str">
        <f t="shared" si="1165"/>
        <v/>
      </c>
      <c r="AW388" s="628" t="str">
        <f t="shared" si="1165"/>
        <v/>
      </c>
      <c r="AX388" s="628" t="str">
        <f t="shared" si="1165"/>
        <v/>
      </c>
      <c r="AY388" s="628" t="str">
        <f t="shared" si="1165"/>
        <v/>
      </c>
      <c r="AZ388" s="628" t="str">
        <f t="shared" si="1165"/>
        <v/>
      </c>
      <c r="BA388" s="628" t="str">
        <f t="shared" si="1165"/>
        <v/>
      </c>
      <c r="BB388" s="628" t="str">
        <f t="shared" si="1165"/>
        <v/>
      </c>
      <c r="BC388" s="663"/>
      <c r="BD388" s="628" t="str">
        <f t="shared" ref="BD388:BT388" si="1166">IF(BD386="","",BD386*BD387)</f>
        <v/>
      </c>
      <c r="BE388" s="628" t="str">
        <f t="shared" si="1166"/>
        <v/>
      </c>
      <c r="BF388" s="628" t="str">
        <f t="shared" si="1166"/>
        <v/>
      </c>
      <c r="BG388" s="628" t="str">
        <f t="shared" si="1166"/>
        <v/>
      </c>
      <c r="BH388" s="628" t="str">
        <f t="shared" si="1166"/>
        <v/>
      </c>
      <c r="BI388" s="628" t="str">
        <f t="shared" si="1166"/>
        <v/>
      </c>
      <c r="BJ388" s="628" t="str">
        <f t="shared" si="1166"/>
        <v/>
      </c>
      <c r="BK388" s="628" t="str">
        <f t="shared" si="1166"/>
        <v/>
      </c>
      <c r="BL388" s="628" t="str">
        <f t="shared" si="1166"/>
        <v/>
      </c>
      <c r="BM388" s="628" t="str">
        <f t="shared" si="1166"/>
        <v/>
      </c>
      <c r="BN388" s="628" t="str">
        <f t="shared" si="1166"/>
        <v/>
      </c>
      <c r="BO388" s="628" t="str">
        <f t="shared" si="1166"/>
        <v/>
      </c>
      <c r="BP388" s="628" t="str">
        <f t="shared" si="1166"/>
        <v/>
      </c>
      <c r="BQ388" s="628" t="str">
        <f t="shared" si="1166"/>
        <v/>
      </c>
      <c r="BR388" s="628" t="str">
        <f t="shared" si="1166"/>
        <v/>
      </c>
      <c r="BS388" s="628" t="str">
        <f t="shared" si="1166"/>
        <v/>
      </c>
      <c r="BT388" s="628" t="str">
        <f t="shared" si="1166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32"/>
        <v/>
      </c>
      <c r="CA388" s="596" t="str">
        <f t="shared" si="1133"/>
        <v/>
      </c>
      <c r="CB388" s="596" t="str">
        <f t="shared" si="1134"/>
        <v/>
      </c>
      <c r="CC388" s="690" t="str">
        <f t="shared" si="1135"/>
        <v/>
      </c>
      <c r="CD388" s="1346" t="str">
        <f t="shared" si="1136"/>
        <v/>
      </c>
      <c r="CE388" s="1347" t="str">
        <f t="shared" si="1136"/>
        <v/>
      </c>
      <c r="CF388" s="1348" t="str">
        <f t="shared" si="1136"/>
        <v/>
      </c>
      <c r="CG388" s="1348" t="str">
        <f t="shared" si="1136"/>
        <v/>
      </c>
      <c r="CH388" s="1348" t="str">
        <f t="shared" si="1136"/>
        <v/>
      </c>
      <c r="CI388" s="1348" t="str">
        <f t="shared" si="1136"/>
        <v/>
      </c>
      <c r="CJ388" s="1348" t="str">
        <f t="shared" si="1136"/>
        <v/>
      </c>
      <c r="CK388" s="1349" t="str">
        <f t="shared" si="1136"/>
        <v/>
      </c>
      <c r="CL388" s="1349" t="str">
        <f t="shared" si="1136"/>
        <v/>
      </c>
      <c r="CM388" s="1349" t="str">
        <f t="shared" si="1136"/>
        <v/>
      </c>
      <c r="CN388" s="1348" t="str">
        <f t="shared" si="1136"/>
        <v/>
      </c>
      <c r="CO388" s="1348" t="str">
        <f t="shared" si="1136"/>
        <v/>
      </c>
      <c r="CP388" s="1348" t="str">
        <f t="shared" si="1136"/>
        <v/>
      </c>
      <c r="CQ388" s="1348" t="str">
        <f t="shared" si="1136"/>
        <v/>
      </c>
      <c r="CR388" s="1348" t="str">
        <f t="shared" si="1136"/>
        <v/>
      </c>
      <c r="CS388" s="1347" t="str">
        <f t="shared" si="1136"/>
        <v/>
      </c>
      <c r="CT388" s="1350" t="str">
        <f t="shared" si="1137"/>
        <v/>
      </c>
      <c r="CU388" s="547" t="str">
        <f t="shared" si="1138"/>
        <v/>
      </c>
      <c r="CV388" s="548" t="str">
        <f t="shared" si="1139"/>
        <v/>
      </c>
      <c r="CW388" s="549" t="str">
        <f t="shared" si="1140"/>
        <v/>
      </c>
      <c r="CX388" s="549" t="str">
        <f t="shared" si="1141"/>
        <v/>
      </c>
      <c r="CY388" s="549" t="str">
        <f t="shared" si="1142"/>
        <v/>
      </c>
      <c r="CZ388" s="549" t="str">
        <f t="shared" si="1143"/>
        <v/>
      </c>
      <c r="DA388" s="549" t="str">
        <f t="shared" si="1144"/>
        <v/>
      </c>
      <c r="DB388" s="550" t="str">
        <f t="shared" si="1145"/>
        <v/>
      </c>
      <c r="DC388" s="550" t="str">
        <f t="shared" si="1146"/>
        <v/>
      </c>
      <c r="DD388" s="550" t="str">
        <f t="shared" si="1147"/>
        <v/>
      </c>
      <c r="DE388" s="549" t="str">
        <f t="shared" si="1148"/>
        <v/>
      </c>
      <c r="DF388" s="549" t="str">
        <f t="shared" si="1149"/>
        <v/>
      </c>
      <c r="DG388" s="549" t="str">
        <f t="shared" si="1150"/>
        <v/>
      </c>
      <c r="DH388" s="549" t="str">
        <f t="shared" si="1151"/>
        <v/>
      </c>
      <c r="DI388" s="549" t="str">
        <f t="shared" si="1152"/>
        <v/>
      </c>
      <c r="DJ388" s="548" t="str">
        <f t="shared" si="1153"/>
        <v/>
      </c>
      <c r="DK388" s="547" t="str">
        <f t="shared" si="1154"/>
        <v/>
      </c>
      <c r="DL388" s="654">
        <f t="shared" si="1155"/>
        <v>0</v>
      </c>
      <c r="DM388" s="106">
        <f t="shared" si="1156"/>
        <v>0</v>
      </c>
      <c r="DN388" s="106">
        <f t="shared" si="1157"/>
        <v>0</v>
      </c>
      <c r="DO388" s="106">
        <f t="shared" si="1158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32"/>
        <v/>
      </c>
      <c r="CA389" s="596" t="str">
        <f t="shared" si="1133"/>
        <v/>
      </c>
      <c r="CB389" s="596" t="str">
        <f t="shared" si="1134"/>
        <v/>
      </c>
      <c r="CC389" s="690" t="str">
        <f t="shared" si="1135"/>
        <v/>
      </c>
      <c r="CD389" s="1346" t="str">
        <f t="shared" si="1136"/>
        <v/>
      </c>
      <c r="CE389" s="1347" t="str">
        <f t="shared" si="1136"/>
        <v/>
      </c>
      <c r="CF389" s="1348" t="str">
        <f t="shared" si="1136"/>
        <v/>
      </c>
      <c r="CG389" s="1348" t="str">
        <f t="shared" si="1136"/>
        <v/>
      </c>
      <c r="CH389" s="1348" t="str">
        <f t="shared" si="1136"/>
        <v/>
      </c>
      <c r="CI389" s="1348" t="str">
        <f t="shared" si="1136"/>
        <v/>
      </c>
      <c r="CJ389" s="1348" t="str">
        <f t="shared" si="1136"/>
        <v/>
      </c>
      <c r="CK389" s="1349" t="str">
        <f t="shared" si="1136"/>
        <v/>
      </c>
      <c r="CL389" s="1349" t="str">
        <f t="shared" si="1136"/>
        <v/>
      </c>
      <c r="CM389" s="1349" t="str">
        <f t="shared" si="1136"/>
        <v/>
      </c>
      <c r="CN389" s="1348" t="str">
        <f t="shared" si="1136"/>
        <v/>
      </c>
      <c r="CO389" s="1348" t="str">
        <f t="shared" si="1136"/>
        <v/>
      </c>
      <c r="CP389" s="1348" t="str">
        <f t="shared" si="1136"/>
        <v/>
      </c>
      <c r="CQ389" s="1348" t="str">
        <f t="shared" si="1136"/>
        <v/>
      </c>
      <c r="CR389" s="1348" t="str">
        <f t="shared" si="1136"/>
        <v/>
      </c>
      <c r="CS389" s="1347" t="str">
        <f t="shared" si="1136"/>
        <v/>
      </c>
      <c r="CT389" s="1350" t="str">
        <f t="shared" si="1137"/>
        <v/>
      </c>
      <c r="CU389" s="547" t="str">
        <f t="shared" si="1138"/>
        <v/>
      </c>
      <c r="CV389" s="548" t="str">
        <f t="shared" si="1139"/>
        <v/>
      </c>
      <c r="CW389" s="549" t="str">
        <f t="shared" si="1140"/>
        <v/>
      </c>
      <c r="CX389" s="549" t="str">
        <f t="shared" si="1141"/>
        <v/>
      </c>
      <c r="CY389" s="549" t="str">
        <f t="shared" si="1142"/>
        <v/>
      </c>
      <c r="CZ389" s="549" t="str">
        <f t="shared" si="1143"/>
        <v/>
      </c>
      <c r="DA389" s="549" t="str">
        <f t="shared" si="1144"/>
        <v/>
      </c>
      <c r="DB389" s="550" t="str">
        <f t="shared" si="1145"/>
        <v/>
      </c>
      <c r="DC389" s="550" t="str">
        <f t="shared" si="1146"/>
        <v/>
      </c>
      <c r="DD389" s="550" t="str">
        <f t="shared" si="1147"/>
        <v/>
      </c>
      <c r="DE389" s="549" t="str">
        <f t="shared" si="1148"/>
        <v/>
      </c>
      <c r="DF389" s="549" t="str">
        <f t="shared" si="1149"/>
        <v/>
      </c>
      <c r="DG389" s="549" t="str">
        <f t="shared" si="1150"/>
        <v/>
      </c>
      <c r="DH389" s="549" t="str">
        <f t="shared" si="1151"/>
        <v/>
      </c>
      <c r="DI389" s="549" t="str">
        <f t="shared" si="1152"/>
        <v/>
      </c>
      <c r="DJ389" s="548" t="str">
        <f t="shared" si="1153"/>
        <v/>
      </c>
      <c r="DK389" s="547" t="str">
        <f t="shared" si="1154"/>
        <v/>
      </c>
      <c r="DL389" s="654">
        <f t="shared" si="1155"/>
        <v>0</v>
      </c>
      <c r="DM389" s="106">
        <f t="shared" si="1156"/>
        <v>0</v>
      </c>
      <c r="DN389" s="106">
        <f t="shared" si="1157"/>
        <v>0</v>
      </c>
      <c r="DO389" s="106">
        <f t="shared" si="1158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$H$1 &amp; " (%)"</f>
        <v>kcal (%)</v>
      </c>
      <c r="B390" s="631"/>
      <c r="C390" s="631"/>
      <c r="D390" s="631"/>
      <c r="E390" s="631"/>
      <c r="F390" s="631" t="str">
        <f t="shared" ref="F390:R390" si="1167">IF(F384="","",(F384-F386-F389)*F385/F$46/365/$G$1)</f>
        <v/>
      </c>
      <c r="G390" s="631" t="str">
        <f t="shared" si="1167"/>
        <v/>
      </c>
      <c r="H390" s="631" t="str">
        <f t="shared" si="1167"/>
        <v/>
      </c>
      <c r="I390" s="631" t="str">
        <f t="shared" si="1167"/>
        <v/>
      </c>
      <c r="J390" s="631" t="str">
        <f t="shared" si="1167"/>
        <v/>
      </c>
      <c r="K390" s="631" t="str">
        <f t="shared" si="1167"/>
        <v/>
      </c>
      <c r="L390" s="631" t="str">
        <f t="shared" si="1167"/>
        <v/>
      </c>
      <c r="M390" s="631" t="str">
        <f t="shared" si="1167"/>
        <v/>
      </c>
      <c r="N390" s="631" t="str">
        <f t="shared" si="1167"/>
        <v/>
      </c>
      <c r="O390" s="631" t="str">
        <f t="shared" si="1167"/>
        <v/>
      </c>
      <c r="P390" s="631" t="str">
        <f t="shared" si="1167"/>
        <v/>
      </c>
      <c r="Q390" s="631" t="str">
        <f t="shared" si="1167"/>
        <v/>
      </c>
      <c r="R390" s="631" t="str">
        <f t="shared" si="1167"/>
        <v/>
      </c>
      <c r="S390" s="653"/>
      <c r="T390" s="631" t="str">
        <f t="shared" ref="T390:AJ390" si="1168">IF(T384="","",(T384-T386-T389)*T385/T$46/365/$G$1)</f>
        <v/>
      </c>
      <c r="U390" s="631" t="str">
        <f t="shared" si="1168"/>
        <v/>
      </c>
      <c r="V390" s="631" t="str">
        <f t="shared" si="1168"/>
        <v/>
      </c>
      <c r="W390" s="631" t="str">
        <f t="shared" si="1168"/>
        <v/>
      </c>
      <c r="X390" s="631" t="str">
        <f t="shared" si="1168"/>
        <v/>
      </c>
      <c r="Y390" s="631" t="str">
        <f t="shared" si="1168"/>
        <v/>
      </c>
      <c r="Z390" s="631" t="str">
        <f t="shared" si="1168"/>
        <v/>
      </c>
      <c r="AA390" s="631" t="str">
        <f t="shared" si="1168"/>
        <v/>
      </c>
      <c r="AB390" s="631" t="str">
        <f t="shared" si="1168"/>
        <v/>
      </c>
      <c r="AC390" s="631" t="str">
        <f t="shared" si="1168"/>
        <v/>
      </c>
      <c r="AD390" s="631" t="str">
        <f t="shared" si="1168"/>
        <v/>
      </c>
      <c r="AE390" s="631" t="str">
        <f t="shared" si="1168"/>
        <v/>
      </c>
      <c r="AF390" s="631" t="str">
        <f t="shared" si="1168"/>
        <v/>
      </c>
      <c r="AG390" s="631" t="str">
        <f t="shared" si="1168"/>
        <v/>
      </c>
      <c r="AH390" s="631" t="str">
        <f t="shared" si="1168"/>
        <v/>
      </c>
      <c r="AI390" s="631" t="str">
        <f t="shared" si="1168"/>
        <v/>
      </c>
      <c r="AJ390" s="631" t="str">
        <f t="shared" si="1168"/>
        <v/>
      </c>
      <c r="AK390" s="653"/>
      <c r="AL390" s="631" t="str">
        <f t="shared" ref="AL390:BB390" si="1169">IF(AL384="","",(AL384-AL386-AL389)*AL385/AL$46/365/$G$1)</f>
        <v/>
      </c>
      <c r="AM390" s="631" t="str">
        <f t="shared" si="1169"/>
        <v/>
      </c>
      <c r="AN390" s="631" t="str">
        <f t="shared" si="1169"/>
        <v/>
      </c>
      <c r="AO390" s="631" t="str">
        <f t="shared" si="1169"/>
        <v/>
      </c>
      <c r="AP390" s="631" t="str">
        <f t="shared" si="1169"/>
        <v/>
      </c>
      <c r="AQ390" s="631" t="str">
        <f t="shared" si="1169"/>
        <v/>
      </c>
      <c r="AR390" s="631" t="str">
        <f t="shared" si="1169"/>
        <v/>
      </c>
      <c r="AS390" s="631" t="str">
        <f t="shared" si="1169"/>
        <v/>
      </c>
      <c r="AT390" s="631" t="str">
        <f t="shared" si="1169"/>
        <v/>
      </c>
      <c r="AU390" s="631" t="str">
        <f t="shared" si="1169"/>
        <v/>
      </c>
      <c r="AV390" s="631" t="str">
        <f t="shared" si="1169"/>
        <v/>
      </c>
      <c r="AW390" s="631" t="str">
        <f t="shared" si="1169"/>
        <v/>
      </c>
      <c r="AX390" s="631" t="str">
        <f t="shared" si="1169"/>
        <v/>
      </c>
      <c r="AY390" s="631" t="str">
        <f t="shared" si="1169"/>
        <v/>
      </c>
      <c r="AZ390" s="631" t="str">
        <f t="shared" si="1169"/>
        <v/>
      </c>
      <c r="BA390" s="631" t="str">
        <f t="shared" si="1169"/>
        <v/>
      </c>
      <c r="BB390" s="631" t="str">
        <f t="shared" si="1169"/>
        <v/>
      </c>
      <c r="BC390" s="653"/>
      <c r="BD390" s="631" t="str">
        <f t="shared" ref="BD390:BT390" si="1170">IF(BD384="","",(BD384-BD386-BD389)*BD385/BD$46/365/$G$1)</f>
        <v/>
      </c>
      <c r="BE390" s="631" t="str">
        <f t="shared" si="1170"/>
        <v/>
      </c>
      <c r="BF390" s="631" t="str">
        <f t="shared" si="1170"/>
        <v/>
      </c>
      <c r="BG390" s="631" t="str">
        <f t="shared" si="1170"/>
        <v/>
      </c>
      <c r="BH390" s="631" t="str">
        <f t="shared" si="1170"/>
        <v/>
      </c>
      <c r="BI390" s="631" t="str">
        <f t="shared" si="1170"/>
        <v/>
      </c>
      <c r="BJ390" s="631" t="str">
        <f t="shared" si="1170"/>
        <v/>
      </c>
      <c r="BK390" s="631" t="str">
        <f t="shared" si="1170"/>
        <v/>
      </c>
      <c r="BL390" s="631" t="str">
        <f t="shared" si="1170"/>
        <v/>
      </c>
      <c r="BM390" s="631" t="str">
        <f t="shared" si="1170"/>
        <v/>
      </c>
      <c r="BN390" s="631" t="str">
        <f t="shared" si="1170"/>
        <v/>
      </c>
      <c r="BO390" s="631" t="str">
        <f t="shared" si="1170"/>
        <v/>
      </c>
      <c r="BP390" s="631" t="str">
        <f t="shared" si="1170"/>
        <v/>
      </c>
      <c r="BQ390" s="631" t="str">
        <f t="shared" si="1170"/>
        <v/>
      </c>
      <c r="BR390" s="631" t="str">
        <f t="shared" si="1170"/>
        <v/>
      </c>
      <c r="BS390" s="631" t="str">
        <f t="shared" si="1170"/>
        <v/>
      </c>
      <c r="BT390" s="631" t="str">
        <f t="shared" si="1170"/>
        <v/>
      </c>
      <c r="BU390" s="653"/>
      <c r="BV390" s="631" t="str">
        <f>IF(BV384="","",(BV384-BV386-BV389)*BV385/BV$46/365/$G$1)</f>
        <v/>
      </c>
      <c r="BW390" s="631" t="str">
        <f>IF(BW384="","",(BW384-BW386-BW389)*BW385/BW$46/365/$G$1)</f>
        <v/>
      </c>
      <c r="BX390" s="631" t="str">
        <f>IF(BX384="","",(BX384-BX386-BX389)*BX385/BX$46/365/$G$1)</f>
        <v/>
      </c>
      <c r="BY390" s="631" t="str">
        <f>IF(BY384="","",(BY384-BY386-BY389)*BY385/BY$46/365/$G$1)</f>
        <v/>
      </c>
      <c r="BZ390" s="596" t="str">
        <f t="shared" si="1132"/>
        <v/>
      </c>
      <c r="CA390" s="621" t="str">
        <f t="shared" si="1133"/>
        <v/>
      </c>
      <c r="CB390" s="621" t="str">
        <f t="shared" si="1134"/>
        <v/>
      </c>
      <c r="CC390" s="693" t="str">
        <f t="shared" si="1135"/>
        <v/>
      </c>
      <c r="CD390" s="1351" t="str">
        <f t="shared" ref="CD390:CD417" si="117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7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72"/>
        <v/>
      </c>
      <c r="CG390" s="1353" t="str">
        <f t="shared" si="1172"/>
        <v/>
      </c>
      <c r="CH390" s="1353" t="str">
        <f t="shared" si="1172"/>
        <v/>
      </c>
      <c r="CI390" s="1353" t="str">
        <f t="shared" si="1172"/>
        <v/>
      </c>
      <c r="CJ390" s="1353" t="str">
        <f t="shared" si="1172"/>
        <v/>
      </c>
      <c r="CK390" s="1354" t="str">
        <f t="shared" si="1172"/>
        <v/>
      </c>
      <c r="CL390" s="1354" t="str">
        <f t="shared" si="1172"/>
        <v/>
      </c>
      <c r="CM390" s="1354" t="str">
        <f t="shared" si="1172"/>
        <v/>
      </c>
      <c r="CN390" s="1353" t="str">
        <f t="shared" si="1172"/>
        <v/>
      </c>
      <c r="CO390" s="1353" t="str">
        <f t="shared" si="1172"/>
        <v/>
      </c>
      <c r="CP390" s="1353" t="str">
        <f t="shared" si="1172"/>
        <v/>
      </c>
      <c r="CQ390" s="1353" t="str">
        <f t="shared" si="1172"/>
        <v/>
      </c>
      <c r="CR390" s="1353" t="str">
        <f t="shared" si="1172"/>
        <v/>
      </c>
      <c r="CS390" s="1352" t="str">
        <f t="shared" si="1172"/>
        <v/>
      </c>
      <c r="CT390" s="1355" t="str">
        <f t="shared" si="1172"/>
        <v/>
      </c>
      <c r="CU390" s="535" t="str">
        <f t="shared" si="1138"/>
        <v/>
      </c>
      <c r="CV390" s="536" t="str">
        <f t="shared" si="1139"/>
        <v/>
      </c>
      <c r="CW390" s="537" t="str">
        <f t="shared" si="1140"/>
        <v/>
      </c>
      <c r="CX390" s="537" t="str">
        <f t="shared" si="1141"/>
        <v/>
      </c>
      <c r="CY390" s="537" t="str">
        <f t="shared" si="1142"/>
        <v/>
      </c>
      <c r="CZ390" s="537" t="str">
        <f t="shared" si="1143"/>
        <v/>
      </c>
      <c r="DA390" s="537" t="str">
        <f t="shared" si="1144"/>
        <v/>
      </c>
      <c r="DB390" s="538" t="str">
        <f t="shared" si="1145"/>
        <v/>
      </c>
      <c r="DC390" s="538" t="str">
        <f t="shared" si="1146"/>
        <v/>
      </c>
      <c r="DD390" s="538" t="str">
        <f t="shared" si="1147"/>
        <v/>
      </c>
      <c r="DE390" s="537" t="str">
        <f t="shared" si="1148"/>
        <v/>
      </c>
      <c r="DF390" s="537" t="str">
        <f t="shared" si="1149"/>
        <v/>
      </c>
      <c r="DG390" s="537" t="str">
        <f t="shared" si="1150"/>
        <v/>
      </c>
      <c r="DH390" s="537" t="str">
        <f t="shared" si="1151"/>
        <v/>
      </c>
      <c r="DI390" s="537" t="str">
        <f t="shared" si="1152"/>
        <v/>
      </c>
      <c r="DJ390" s="536" t="str">
        <f t="shared" si="1153"/>
        <v/>
      </c>
      <c r="DK390" s="535" t="str">
        <f t="shared" si="1154"/>
        <v/>
      </c>
      <c r="DL390" s="654">
        <f t="shared" si="1155"/>
        <v>0</v>
      </c>
      <c r="DM390" s="106">
        <f t="shared" si="1156"/>
        <v>0</v>
      </c>
      <c r="DN390" s="106">
        <f t="shared" si="1157"/>
        <v>0</v>
      </c>
      <c r="DO390" s="106">
        <f t="shared" si="1158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32"/>
        <v/>
      </c>
      <c r="CA391" s="596" t="str">
        <f t="shared" si="1133"/>
        <v/>
      </c>
      <c r="CB391" s="596" t="str">
        <f t="shared" si="1134"/>
        <v/>
      </c>
      <c r="CC391" s="690">
        <f t="shared" si="1135"/>
        <v>500</v>
      </c>
      <c r="CD391" s="1346" t="str">
        <f t="shared" si="1171"/>
        <v/>
      </c>
      <c r="CE391" s="1347" t="str">
        <f t="shared" ref="CE391:CS391" si="117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73"/>
        <v/>
      </c>
      <c r="CG391" s="1348" t="str">
        <f t="shared" si="1173"/>
        <v/>
      </c>
      <c r="CH391" s="1348" t="str">
        <f t="shared" si="1173"/>
        <v/>
      </c>
      <c r="CI391" s="1348" t="str">
        <f t="shared" si="1173"/>
        <v/>
      </c>
      <c r="CJ391" s="1348" t="str">
        <f t="shared" si="1173"/>
        <v/>
      </c>
      <c r="CK391" s="1349">
        <f t="shared" si="1173"/>
        <v>100</v>
      </c>
      <c r="CL391" s="1349">
        <f t="shared" si="1173"/>
        <v>500</v>
      </c>
      <c r="CM391" s="1349">
        <f t="shared" si="1173"/>
        <v>2700</v>
      </c>
      <c r="CN391" s="1348" t="str">
        <f t="shared" si="1173"/>
        <v/>
      </c>
      <c r="CO391" s="1348" t="str">
        <f t="shared" si="1173"/>
        <v/>
      </c>
      <c r="CP391" s="1348" t="str">
        <f t="shared" si="1173"/>
        <v/>
      </c>
      <c r="CQ391" s="1348" t="str">
        <f t="shared" si="1173"/>
        <v/>
      </c>
      <c r="CR391" s="1348" t="str">
        <f t="shared" si="1173"/>
        <v/>
      </c>
      <c r="CS391" s="1347" t="str">
        <f t="shared" si="1173"/>
        <v/>
      </c>
      <c r="CT391" s="1350" t="str">
        <f t="shared" ref="CE391:CT407" si="117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38"/>
        <v/>
      </c>
      <c r="CV391" s="548" t="str">
        <f t="shared" si="1139"/>
        <v/>
      </c>
      <c r="CW391" s="549" t="str">
        <f t="shared" si="1140"/>
        <v/>
      </c>
      <c r="CX391" s="549" t="str">
        <f t="shared" si="1141"/>
        <v/>
      </c>
      <c r="CY391" s="549" t="str">
        <f t="shared" si="1142"/>
        <v/>
      </c>
      <c r="CZ391" s="549" t="str">
        <f t="shared" si="1143"/>
        <v/>
      </c>
      <c r="DA391" s="549" t="str">
        <f t="shared" si="1144"/>
        <v/>
      </c>
      <c r="DB391" s="550">
        <f t="shared" si="1145"/>
        <v>100</v>
      </c>
      <c r="DC391" s="550">
        <f t="shared" si="1146"/>
        <v>500</v>
      </c>
      <c r="DD391" s="550">
        <f t="shared" si="1147"/>
        <v>2700</v>
      </c>
      <c r="DE391" s="549" t="str">
        <f t="shared" si="1148"/>
        <v/>
      </c>
      <c r="DF391" s="549" t="str">
        <f t="shared" si="1149"/>
        <v/>
      </c>
      <c r="DG391" s="549" t="str">
        <f t="shared" si="1150"/>
        <v/>
      </c>
      <c r="DH391" s="549" t="str">
        <f t="shared" si="1151"/>
        <v/>
      </c>
      <c r="DI391" s="549" t="str">
        <f t="shared" si="1152"/>
        <v/>
      </c>
      <c r="DJ391" s="548" t="str">
        <f t="shared" si="1153"/>
        <v/>
      </c>
      <c r="DK391" s="547" t="str">
        <f t="shared" si="1154"/>
        <v/>
      </c>
      <c r="DL391" s="654">
        <f t="shared" si="1155"/>
        <v>0</v>
      </c>
      <c r="DM391" s="106">
        <f t="shared" si="1156"/>
        <v>0</v>
      </c>
      <c r="DN391" s="106">
        <f t="shared" si="1157"/>
        <v>2</v>
      </c>
      <c r="DO391" s="106">
        <f t="shared" si="1158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32"/>
        <v/>
      </c>
      <c r="CA392" s="596" t="str">
        <f t="shared" si="1133"/>
        <v/>
      </c>
      <c r="CB392" s="596" t="str">
        <f t="shared" si="1134"/>
        <v/>
      </c>
      <c r="CC392" s="690">
        <f t="shared" si="1135"/>
        <v>1</v>
      </c>
      <c r="CD392" s="1346" t="str">
        <f t="shared" si="1171"/>
        <v/>
      </c>
      <c r="CE392" s="1347" t="str">
        <f t="shared" si="1174"/>
        <v/>
      </c>
      <c r="CF392" s="1348" t="str">
        <f t="shared" si="1174"/>
        <v/>
      </c>
      <c r="CG392" s="1348" t="str">
        <f t="shared" si="1174"/>
        <v/>
      </c>
      <c r="CH392" s="1348" t="str">
        <f t="shared" si="1174"/>
        <v/>
      </c>
      <c r="CI392" s="1348" t="str">
        <f t="shared" si="1174"/>
        <v/>
      </c>
      <c r="CJ392" s="1348" t="str">
        <f t="shared" si="1174"/>
        <v/>
      </c>
      <c r="CK392" s="1349">
        <f t="shared" si="1174"/>
        <v>1</v>
      </c>
      <c r="CL392" s="1349">
        <f t="shared" si="1174"/>
        <v>1</v>
      </c>
      <c r="CM392" s="1349">
        <f t="shared" si="1174"/>
        <v>2.5</v>
      </c>
      <c r="CN392" s="1348" t="str">
        <f t="shared" si="1174"/>
        <v/>
      </c>
      <c r="CO392" s="1348" t="str">
        <f t="shared" si="1174"/>
        <v/>
      </c>
      <c r="CP392" s="1348" t="str">
        <f t="shared" si="1174"/>
        <v/>
      </c>
      <c r="CQ392" s="1348" t="str">
        <f t="shared" si="1174"/>
        <v/>
      </c>
      <c r="CR392" s="1348" t="str">
        <f t="shared" si="1174"/>
        <v/>
      </c>
      <c r="CS392" s="1347" t="str">
        <f t="shared" si="1174"/>
        <v/>
      </c>
      <c r="CT392" s="1350" t="str">
        <f t="shared" si="1174"/>
        <v/>
      </c>
      <c r="CU392" s="547" t="str">
        <f t="shared" si="1138"/>
        <v/>
      </c>
      <c r="CV392" s="548" t="str">
        <f t="shared" si="1139"/>
        <v/>
      </c>
      <c r="CW392" s="549" t="str">
        <f t="shared" si="1140"/>
        <v/>
      </c>
      <c r="CX392" s="549" t="str">
        <f t="shared" si="1141"/>
        <v/>
      </c>
      <c r="CY392" s="549" t="str">
        <f t="shared" si="1142"/>
        <v/>
      </c>
      <c r="CZ392" s="549" t="str">
        <f t="shared" si="1143"/>
        <v/>
      </c>
      <c r="DA392" s="549" t="str">
        <f t="shared" si="1144"/>
        <v/>
      </c>
      <c r="DB392" s="550">
        <f t="shared" si="1145"/>
        <v>1</v>
      </c>
      <c r="DC392" s="550">
        <f t="shared" si="1146"/>
        <v>1</v>
      </c>
      <c r="DD392" s="550">
        <f t="shared" si="1147"/>
        <v>2.5</v>
      </c>
      <c r="DE392" s="549" t="str">
        <f t="shared" si="1148"/>
        <v/>
      </c>
      <c r="DF392" s="549" t="str">
        <f t="shared" si="1149"/>
        <v/>
      </c>
      <c r="DG392" s="549" t="str">
        <f t="shared" si="1150"/>
        <v/>
      </c>
      <c r="DH392" s="549" t="str">
        <f t="shared" si="1151"/>
        <v/>
      </c>
      <c r="DI392" s="549" t="str">
        <f t="shared" si="1152"/>
        <v/>
      </c>
      <c r="DJ392" s="548" t="str">
        <f t="shared" si="1153"/>
        <v/>
      </c>
      <c r="DK392" s="547" t="str">
        <f t="shared" si="1154"/>
        <v/>
      </c>
      <c r="DL392" s="654">
        <f t="shared" si="1155"/>
        <v>0</v>
      </c>
      <c r="DM392" s="106">
        <f t="shared" si="1156"/>
        <v>0</v>
      </c>
      <c r="DN392" s="106">
        <f t="shared" si="1157"/>
        <v>2</v>
      </c>
      <c r="DO392" s="106">
        <f t="shared" si="1158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175">IF(B391="","",B391*B392)</f>
        <v/>
      </c>
      <c r="C393" s="628" t="str">
        <f t="shared" si="1175"/>
        <v/>
      </c>
      <c r="D393" s="628" t="str">
        <f t="shared" si="1175"/>
        <v/>
      </c>
      <c r="E393" s="628" t="str">
        <f t="shared" si="1175"/>
        <v/>
      </c>
      <c r="F393" s="628" t="str">
        <f t="shared" si="1175"/>
        <v/>
      </c>
      <c r="G393" s="628" t="str">
        <f t="shared" si="1175"/>
        <v/>
      </c>
      <c r="H393" s="628" t="str">
        <f t="shared" si="1175"/>
        <v/>
      </c>
      <c r="I393" s="628" t="str">
        <f t="shared" si="1175"/>
        <v/>
      </c>
      <c r="J393" s="628" t="str">
        <f t="shared" si="1175"/>
        <v/>
      </c>
      <c r="K393" s="628" t="str">
        <f t="shared" si="1175"/>
        <v/>
      </c>
      <c r="L393" s="628" t="str">
        <f t="shared" si="1175"/>
        <v/>
      </c>
      <c r="M393" s="628" t="str">
        <f t="shared" si="1175"/>
        <v/>
      </c>
      <c r="N393" s="628" t="str">
        <f t="shared" si="1175"/>
        <v/>
      </c>
      <c r="O393" s="628" t="str">
        <f t="shared" si="1175"/>
        <v/>
      </c>
      <c r="P393" s="628" t="str">
        <f t="shared" si="1175"/>
        <v/>
      </c>
      <c r="Q393" s="628" t="str">
        <f t="shared" si="1175"/>
        <v/>
      </c>
      <c r="R393" s="628" t="str">
        <f t="shared" si="1175"/>
        <v/>
      </c>
      <c r="S393" s="663"/>
      <c r="T393" s="628" t="str">
        <f t="shared" ref="T393:AJ393" si="1176">IF(T391="","",T391*T392)</f>
        <v/>
      </c>
      <c r="U393" s="628" t="str">
        <f t="shared" si="1176"/>
        <v/>
      </c>
      <c r="V393" s="628" t="str">
        <f t="shared" si="1176"/>
        <v/>
      </c>
      <c r="W393" s="628" t="str">
        <f t="shared" si="1176"/>
        <v/>
      </c>
      <c r="X393" s="628" t="str">
        <f t="shared" si="1176"/>
        <v/>
      </c>
      <c r="Y393" s="628" t="str">
        <f t="shared" si="1176"/>
        <v/>
      </c>
      <c r="Z393" s="628" t="str">
        <f t="shared" si="1176"/>
        <v/>
      </c>
      <c r="AA393" s="628" t="str">
        <f t="shared" si="1176"/>
        <v/>
      </c>
      <c r="AB393" s="628" t="str">
        <f t="shared" si="1176"/>
        <v/>
      </c>
      <c r="AC393" s="628" t="str">
        <f t="shared" si="1176"/>
        <v/>
      </c>
      <c r="AD393" s="628" t="str">
        <f t="shared" si="1176"/>
        <v/>
      </c>
      <c r="AE393" s="628" t="str">
        <f t="shared" si="1176"/>
        <v/>
      </c>
      <c r="AF393" s="628" t="str">
        <f t="shared" si="1176"/>
        <v/>
      </c>
      <c r="AG393" s="628" t="str">
        <f t="shared" si="1176"/>
        <v/>
      </c>
      <c r="AH393" s="628" t="str">
        <f t="shared" si="1176"/>
        <v/>
      </c>
      <c r="AI393" s="628" t="str">
        <f t="shared" si="1176"/>
        <v/>
      </c>
      <c r="AJ393" s="628" t="str">
        <f t="shared" si="1176"/>
        <v/>
      </c>
      <c r="AK393" s="663"/>
      <c r="AL393" s="628" t="str">
        <f t="shared" ref="AL393:BB393" si="1177">IF(AL391="","",AL391*AL392)</f>
        <v/>
      </c>
      <c r="AM393" s="628">
        <f t="shared" si="1177"/>
        <v>2500</v>
      </c>
      <c r="AN393" s="628">
        <f t="shared" si="1177"/>
        <v>5250</v>
      </c>
      <c r="AO393" s="628" t="str">
        <f t="shared" si="1177"/>
        <v/>
      </c>
      <c r="AP393" s="628" t="str">
        <f t="shared" si="1177"/>
        <v/>
      </c>
      <c r="AQ393" s="628" t="str">
        <f t="shared" si="1177"/>
        <v/>
      </c>
      <c r="AR393" s="628" t="str">
        <f t="shared" si="1177"/>
        <v/>
      </c>
      <c r="AS393" s="628" t="str">
        <f t="shared" si="1177"/>
        <v/>
      </c>
      <c r="AT393" s="628" t="str">
        <f t="shared" si="1177"/>
        <v/>
      </c>
      <c r="AU393" s="628" t="str">
        <f t="shared" si="1177"/>
        <v/>
      </c>
      <c r="AV393" s="628" t="str">
        <f t="shared" si="1177"/>
        <v/>
      </c>
      <c r="AW393" s="628" t="str">
        <f t="shared" si="1177"/>
        <v/>
      </c>
      <c r="AX393" s="628" t="str">
        <f t="shared" si="1177"/>
        <v/>
      </c>
      <c r="AY393" s="628" t="str">
        <f t="shared" si="1177"/>
        <v/>
      </c>
      <c r="AZ393" s="628" t="str">
        <f t="shared" si="1177"/>
        <v/>
      </c>
      <c r="BA393" s="628" t="str">
        <f t="shared" si="1177"/>
        <v/>
      </c>
      <c r="BB393" s="628" t="str">
        <f t="shared" si="1177"/>
        <v/>
      </c>
      <c r="BC393" s="663"/>
      <c r="BD393" s="628" t="str">
        <f t="shared" ref="BD393:BT393" si="1178">IF(BD391="","",BD391*BD392)</f>
        <v/>
      </c>
      <c r="BE393" s="628" t="str">
        <f t="shared" si="1178"/>
        <v/>
      </c>
      <c r="BF393" s="628">
        <f t="shared" si="1178"/>
        <v>6750</v>
      </c>
      <c r="BG393" s="628">
        <f t="shared" si="1178"/>
        <v>100</v>
      </c>
      <c r="BH393" s="628">
        <f t="shared" si="1178"/>
        <v>500</v>
      </c>
      <c r="BI393" s="628" t="str">
        <f t="shared" si="1178"/>
        <v/>
      </c>
      <c r="BJ393" s="628" t="str">
        <f t="shared" si="1178"/>
        <v/>
      </c>
      <c r="BK393" s="628" t="str">
        <f t="shared" si="1178"/>
        <v/>
      </c>
      <c r="BL393" s="628" t="str">
        <f t="shared" si="1178"/>
        <v/>
      </c>
      <c r="BM393" s="628" t="str">
        <f t="shared" si="1178"/>
        <v/>
      </c>
      <c r="BN393" s="628" t="str">
        <f t="shared" si="1178"/>
        <v/>
      </c>
      <c r="BO393" s="628" t="str">
        <f t="shared" si="1178"/>
        <v/>
      </c>
      <c r="BP393" s="628" t="str">
        <f t="shared" si="1178"/>
        <v/>
      </c>
      <c r="BQ393" s="628" t="str">
        <f t="shared" si="1178"/>
        <v/>
      </c>
      <c r="BR393" s="628" t="str">
        <f t="shared" si="1178"/>
        <v/>
      </c>
      <c r="BS393" s="628" t="str">
        <f t="shared" si="1178"/>
        <v/>
      </c>
      <c r="BT393" s="628" t="str">
        <f t="shared" si="1178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32"/>
        <v/>
      </c>
      <c r="CA393" s="596" t="str">
        <f t="shared" si="1133"/>
        <v/>
      </c>
      <c r="CB393" s="596" t="str">
        <f t="shared" si="1134"/>
        <v/>
      </c>
      <c r="CC393" s="690">
        <f t="shared" si="1135"/>
        <v>500</v>
      </c>
      <c r="CD393" s="1346" t="str">
        <f t="shared" si="1171"/>
        <v/>
      </c>
      <c r="CE393" s="1347" t="str">
        <f t="shared" si="1174"/>
        <v/>
      </c>
      <c r="CF393" s="1348" t="str">
        <f t="shared" si="1174"/>
        <v/>
      </c>
      <c r="CG393" s="1348" t="str">
        <f t="shared" si="1174"/>
        <v/>
      </c>
      <c r="CH393" s="1348" t="str">
        <f t="shared" si="1174"/>
        <v/>
      </c>
      <c r="CI393" s="1348" t="str">
        <f t="shared" si="1174"/>
        <v/>
      </c>
      <c r="CJ393" s="1348" t="str">
        <f t="shared" si="1174"/>
        <v/>
      </c>
      <c r="CK393" s="1349">
        <f t="shared" si="1174"/>
        <v>100</v>
      </c>
      <c r="CL393" s="1349">
        <f t="shared" si="1174"/>
        <v>500</v>
      </c>
      <c r="CM393" s="1349">
        <f t="shared" si="1174"/>
        <v>6750</v>
      </c>
      <c r="CN393" s="1348" t="str">
        <f t="shared" si="1174"/>
        <v/>
      </c>
      <c r="CO393" s="1348" t="str">
        <f t="shared" si="1174"/>
        <v/>
      </c>
      <c r="CP393" s="1348" t="str">
        <f t="shared" si="1174"/>
        <v/>
      </c>
      <c r="CQ393" s="1348" t="str">
        <f t="shared" si="1174"/>
        <v/>
      </c>
      <c r="CR393" s="1348" t="str">
        <f t="shared" si="1174"/>
        <v/>
      </c>
      <c r="CS393" s="1347" t="str">
        <f t="shared" si="1174"/>
        <v/>
      </c>
      <c r="CT393" s="1350" t="str">
        <f t="shared" si="1174"/>
        <v/>
      </c>
      <c r="CU393" s="547" t="str">
        <f t="shared" si="1138"/>
        <v/>
      </c>
      <c r="CV393" s="548" t="str">
        <f t="shared" si="1139"/>
        <v/>
      </c>
      <c r="CW393" s="549" t="str">
        <f t="shared" si="1140"/>
        <v/>
      </c>
      <c r="CX393" s="549" t="str">
        <f t="shared" si="1141"/>
        <v/>
      </c>
      <c r="CY393" s="549" t="str">
        <f t="shared" si="1142"/>
        <v/>
      </c>
      <c r="CZ393" s="549" t="str">
        <f t="shared" si="1143"/>
        <v/>
      </c>
      <c r="DA393" s="549" t="str">
        <f t="shared" si="1144"/>
        <v/>
      </c>
      <c r="DB393" s="550">
        <f t="shared" si="1145"/>
        <v>100</v>
      </c>
      <c r="DC393" s="550">
        <f t="shared" si="1146"/>
        <v>500</v>
      </c>
      <c r="DD393" s="550">
        <f t="shared" si="1147"/>
        <v>6750</v>
      </c>
      <c r="DE393" s="549" t="str">
        <f t="shared" si="1148"/>
        <v/>
      </c>
      <c r="DF393" s="549" t="str">
        <f t="shared" si="1149"/>
        <v/>
      </c>
      <c r="DG393" s="549" t="str">
        <f t="shared" si="1150"/>
        <v/>
      </c>
      <c r="DH393" s="549" t="str">
        <f t="shared" si="1151"/>
        <v/>
      </c>
      <c r="DI393" s="549" t="str">
        <f t="shared" si="1152"/>
        <v/>
      </c>
      <c r="DJ393" s="548" t="str">
        <f t="shared" si="1153"/>
        <v/>
      </c>
      <c r="DK393" s="547" t="str">
        <f t="shared" si="1154"/>
        <v/>
      </c>
      <c r="DL393" s="654">
        <f t="shared" si="1155"/>
        <v>0</v>
      </c>
      <c r="DM393" s="106">
        <f t="shared" si="1156"/>
        <v>0</v>
      </c>
      <c r="DN393" s="106">
        <f t="shared" si="1157"/>
        <v>2</v>
      </c>
      <c r="DO393" s="106">
        <f t="shared" si="1158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32"/>
        <v/>
      </c>
      <c r="CA394" s="596" t="str">
        <f t="shared" si="1133"/>
        <v/>
      </c>
      <c r="CB394" s="596" t="str">
        <f t="shared" si="1134"/>
        <v/>
      </c>
      <c r="CC394" s="690" t="str">
        <f t="shared" si="1135"/>
        <v/>
      </c>
      <c r="CD394" s="1346" t="str">
        <f t="shared" si="1171"/>
        <v/>
      </c>
      <c r="CE394" s="1347" t="str">
        <f t="shared" si="1174"/>
        <v/>
      </c>
      <c r="CF394" s="1348" t="str">
        <f t="shared" si="1174"/>
        <v/>
      </c>
      <c r="CG394" s="1348" t="str">
        <f t="shared" si="1174"/>
        <v/>
      </c>
      <c r="CH394" s="1348" t="str">
        <f t="shared" si="1174"/>
        <v/>
      </c>
      <c r="CI394" s="1348" t="str">
        <f t="shared" si="1174"/>
        <v/>
      </c>
      <c r="CJ394" s="1348" t="str">
        <f t="shared" si="1174"/>
        <v/>
      </c>
      <c r="CK394" s="1349" t="str">
        <f t="shared" si="1174"/>
        <v/>
      </c>
      <c r="CL394" s="1349" t="str">
        <f t="shared" si="1174"/>
        <v/>
      </c>
      <c r="CM394" s="1349" t="str">
        <f t="shared" si="1174"/>
        <v/>
      </c>
      <c r="CN394" s="1348" t="str">
        <f t="shared" si="1174"/>
        <v/>
      </c>
      <c r="CO394" s="1348" t="str">
        <f t="shared" si="1174"/>
        <v/>
      </c>
      <c r="CP394" s="1348" t="str">
        <f t="shared" si="1174"/>
        <v/>
      </c>
      <c r="CQ394" s="1348" t="str">
        <f t="shared" si="1174"/>
        <v/>
      </c>
      <c r="CR394" s="1348" t="str">
        <f t="shared" si="1174"/>
        <v/>
      </c>
      <c r="CS394" s="1347" t="str">
        <f t="shared" si="1174"/>
        <v/>
      </c>
      <c r="CT394" s="1350" t="str">
        <f t="shared" si="1174"/>
        <v/>
      </c>
      <c r="CU394" s="547" t="str">
        <f t="shared" si="1138"/>
        <v/>
      </c>
      <c r="CV394" s="548" t="str">
        <f t="shared" si="1139"/>
        <v/>
      </c>
      <c r="CW394" s="549" t="str">
        <f t="shared" si="1140"/>
        <v/>
      </c>
      <c r="CX394" s="549" t="str">
        <f t="shared" si="1141"/>
        <v/>
      </c>
      <c r="CY394" s="549" t="str">
        <f t="shared" si="1142"/>
        <v/>
      </c>
      <c r="CZ394" s="549" t="str">
        <f t="shared" si="1143"/>
        <v/>
      </c>
      <c r="DA394" s="549" t="str">
        <f t="shared" si="1144"/>
        <v/>
      </c>
      <c r="DB394" s="550" t="str">
        <f t="shared" si="1145"/>
        <v/>
      </c>
      <c r="DC394" s="550" t="str">
        <f t="shared" si="1146"/>
        <v/>
      </c>
      <c r="DD394" s="550" t="str">
        <f t="shared" si="1147"/>
        <v/>
      </c>
      <c r="DE394" s="549" t="str">
        <f t="shared" si="1148"/>
        <v/>
      </c>
      <c r="DF394" s="549" t="str">
        <f t="shared" si="1149"/>
        <v/>
      </c>
      <c r="DG394" s="549" t="str">
        <f t="shared" si="1150"/>
        <v/>
      </c>
      <c r="DH394" s="549" t="str">
        <f t="shared" si="1151"/>
        <v/>
      </c>
      <c r="DI394" s="549" t="str">
        <f t="shared" si="1152"/>
        <v/>
      </c>
      <c r="DJ394" s="548" t="str">
        <f t="shared" si="1153"/>
        <v/>
      </c>
      <c r="DK394" s="547" t="str">
        <f t="shared" si="1154"/>
        <v/>
      </c>
      <c r="DL394" s="654">
        <f t="shared" si="1155"/>
        <v>0</v>
      </c>
      <c r="DM394" s="106">
        <f t="shared" si="1156"/>
        <v>0</v>
      </c>
      <c r="DN394" s="106">
        <f t="shared" si="1157"/>
        <v>0</v>
      </c>
      <c r="DO394" s="106">
        <f t="shared" si="1158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848</v>
      </c>
      <c r="H395" s="626" t="s">
        <v>848</v>
      </c>
      <c r="I395" s="626"/>
      <c r="J395" s="626" t="s">
        <v>848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32"/>
        <v/>
      </c>
      <c r="CA395" s="596" t="str">
        <f t="shared" si="1133"/>
        <v/>
      </c>
      <c r="CB395" s="596" t="str">
        <f t="shared" si="1134"/>
        <v/>
      </c>
      <c r="CC395" s="690" t="str">
        <f t="shared" si="1135"/>
        <v/>
      </c>
      <c r="CD395" s="1346" t="str">
        <f t="shared" si="1171"/>
        <v/>
      </c>
      <c r="CE395" s="1347" t="str">
        <f t="shared" si="1174"/>
        <v/>
      </c>
      <c r="CF395" s="1348" t="str">
        <f t="shared" si="1174"/>
        <v/>
      </c>
      <c r="CG395" s="1348" t="str">
        <f t="shared" si="1174"/>
        <v/>
      </c>
      <c r="CH395" s="1348" t="str">
        <f t="shared" si="1174"/>
        <v/>
      </c>
      <c r="CI395" s="1348" t="str">
        <f t="shared" si="1174"/>
        <v/>
      </c>
      <c r="CJ395" s="1348" t="str">
        <f t="shared" si="1174"/>
        <v/>
      </c>
      <c r="CK395" s="1349" t="str">
        <f t="shared" si="1174"/>
        <v/>
      </c>
      <c r="CL395" s="1349" t="str">
        <f t="shared" si="1174"/>
        <v/>
      </c>
      <c r="CM395" s="1349" t="str">
        <f t="shared" si="1174"/>
        <v/>
      </c>
      <c r="CN395" s="1348" t="str">
        <f t="shared" si="1174"/>
        <v/>
      </c>
      <c r="CO395" s="1348" t="str">
        <f t="shared" si="1174"/>
        <v/>
      </c>
      <c r="CP395" s="1348" t="str">
        <f t="shared" si="1174"/>
        <v/>
      </c>
      <c r="CQ395" s="1348" t="str">
        <f t="shared" si="1174"/>
        <v/>
      </c>
      <c r="CR395" s="1348" t="str">
        <f t="shared" si="1174"/>
        <v/>
      </c>
      <c r="CS395" s="1347" t="str">
        <f t="shared" si="1174"/>
        <v/>
      </c>
      <c r="CT395" s="1350" t="str">
        <f t="shared" si="1174"/>
        <v/>
      </c>
      <c r="CU395" s="547" t="str">
        <f t="shared" si="1138"/>
        <v/>
      </c>
      <c r="CV395" s="548" t="str">
        <f t="shared" si="1139"/>
        <v/>
      </c>
      <c r="CW395" s="549" t="str">
        <f t="shared" si="1140"/>
        <v/>
      </c>
      <c r="CX395" s="549" t="str">
        <f t="shared" si="1141"/>
        <v/>
      </c>
      <c r="CY395" s="549" t="str">
        <f t="shared" si="1142"/>
        <v/>
      </c>
      <c r="CZ395" s="549" t="str">
        <f t="shared" si="1143"/>
        <v/>
      </c>
      <c r="DA395" s="549" t="str">
        <f t="shared" si="1144"/>
        <v/>
      </c>
      <c r="DB395" s="550" t="str">
        <f t="shared" si="1145"/>
        <v/>
      </c>
      <c r="DC395" s="550" t="str">
        <f t="shared" si="1146"/>
        <v/>
      </c>
      <c r="DD395" s="550" t="str">
        <f t="shared" si="1147"/>
        <v/>
      </c>
      <c r="DE395" s="549" t="str">
        <f t="shared" si="1148"/>
        <v/>
      </c>
      <c r="DF395" s="549" t="str">
        <f t="shared" si="1149"/>
        <v/>
      </c>
      <c r="DG395" s="549" t="str">
        <f t="shared" si="1150"/>
        <v/>
      </c>
      <c r="DH395" s="549" t="str">
        <f t="shared" si="1151"/>
        <v/>
      </c>
      <c r="DI395" s="549" t="str">
        <f t="shared" si="1152"/>
        <v/>
      </c>
      <c r="DJ395" s="548" t="str">
        <f t="shared" si="1153"/>
        <v/>
      </c>
      <c r="DK395" s="547" t="str">
        <f t="shared" si="1154"/>
        <v/>
      </c>
      <c r="DL395" s="654">
        <f t="shared" si="1155"/>
        <v>0</v>
      </c>
      <c r="DM395" s="106">
        <f t="shared" si="1156"/>
        <v>0</v>
      </c>
      <c r="DN395" s="106">
        <f t="shared" si="1157"/>
        <v>0</v>
      </c>
      <c r="DO395" s="106">
        <f t="shared" si="1158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179">IF(B394="","",B394*B395)</f>
        <v/>
      </c>
      <c r="C396" s="628" t="str">
        <f t="shared" si="1179"/>
        <v/>
      </c>
      <c r="D396" s="628" t="str">
        <f t="shared" si="1179"/>
        <v/>
      </c>
      <c r="E396" s="628" t="str">
        <f t="shared" si="1179"/>
        <v/>
      </c>
      <c r="F396" s="628" t="str">
        <f t="shared" si="1179"/>
        <v/>
      </c>
      <c r="G396" s="628" t="str">
        <f t="shared" si="1179"/>
        <v/>
      </c>
      <c r="H396" s="628" t="str">
        <f t="shared" si="1179"/>
        <v/>
      </c>
      <c r="I396" s="628" t="str">
        <f t="shared" si="1179"/>
        <v/>
      </c>
      <c r="J396" s="628" t="str">
        <f t="shared" si="1179"/>
        <v/>
      </c>
      <c r="K396" s="628" t="str">
        <f t="shared" si="1179"/>
        <v/>
      </c>
      <c r="L396" s="628" t="str">
        <f t="shared" si="1179"/>
        <v/>
      </c>
      <c r="M396" s="628" t="str">
        <f t="shared" si="1179"/>
        <v/>
      </c>
      <c r="N396" s="628" t="str">
        <f t="shared" si="1179"/>
        <v/>
      </c>
      <c r="O396" s="628" t="str">
        <f t="shared" si="1179"/>
        <v/>
      </c>
      <c r="P396" s="628" t="str">
        <f t="shared" si="1179"/>
        <v/>
      </c>
      <c r="Q396" s="628" t="str">
        <f t="shared" si="1179"/>
        <v/>
      </c>
      <c r="R396" s="628" t="str">
        <f t="shared" si="1179"/>
        <v/>
      </c>
      <c r="S396" s="663"/>
      <c r="T396" s="628" t="str">
        <f t="shared" ref="T396:AJ396" si="1180">IF(T394="","",T394*T395)</f>
        <v/>
      </c>
      <c r="U396" s="628" t="str">
        <f t="shared" si="1180"/>
        <v/>
      </c>
      <c r="V396" s="628" t="str">
        <f t="shared" si="1180"/>
        <v/>
      </c>
      <c r="W396" s="628" t="str">
        <f t="shared" si="1180"/>
        <v/>
      </c>
      <c r="X396" s="628" t="str">
        <f t="shared" si="1180"/>
        <v/>
      </c>
      <c r="Y396" s="628" t="str">
        <f t="shared" si="1180"/>
        <v/>
      </c>
      <c r="Z396" s="628" t="str">
        <f t="shared" si="1180"/>
        <v/>
      </c>
      <c r="AA396" s="628" t="str">
        <f t="shared" si="1180"/>
        <v/>
      </c>
      <c r="AB396" s="628" t="str">
        <f t="shared" si="1180"/>
        <v/>
      </c>
      <c r="AC396" s="628" t="str">
        <f t="shared" si="1180"/>
        <v/>
      </c>
      <c r="AD396" s="628" t="str">
        <f t="shared" si="1180"/>
        <v/>
      </c>
      <c r="AE396" s="628" t="str">
        <f t="shared" si="1180"/>
        <v/>
      </c>
      <c r="AF396" s="628" t="str">
        <f t="shared" si="1180"/>
        <v/>
      </c>
      <c r="AG396" s="628" t="str">
        <f t="shared" si="1180"/>
        <v/>
      </c>
      <c r="AH396" s="628" t="str">
        <f t="shared" si="1180"/>
        <v/>
      </c>
      <c r="AI396" s="628" t="str">
        <f t="shared" si="1180"/>
        <v/>
      </c>
      <c r="AJ396" s="628" t="str">
        <f t="shared" si="1180"/>
        <v/>
      </c>
      <c r="AK396" s="663"/>
      <c r="AL396" s="628" t="str">
        <f t="shared" ref="AL396:BB396" si="1181">IF(AL394="","",AL394*AL395)</f>
        <v/>
      </c>
      <c r="AM396" s="628" t="str">
        <f t="shared" si="1181"/>
        <v/>
      </c>
      <c r="AN396" s="628" t="str">
        <f t="shared" si="1181"/>
        <v/>
      </c>
      <c r="AO396" s="628" t="str">
        <f t="shared" si="1181"/>
        <v/>
      </c>
      <c r="AP396" s="628" t="str">
        <f t="shared" si="1181"/>
        <v/>
      </c>
      <c r="AQ396" s="628" t="str">
        <f t="shared" si="1181"/>
        <v/>
      </c>
      <c r="AR396" s="628" t="str">
        <f t="shared" si="1181"/>
        <v/>
      </c>
      <c r="AS396" s="628" t="str">
        <f t="shared" si="1181"/>
        <v/>
      </c>
      <c r="AT396" s="628" t="str">
        <f t="shared" si="1181"/>
        <v/>
      </c>
      <c r="AU396" s="628" t="str">
        <f t="shared" si="1181"/>
        <v/>
      </c>
      <c r="AV396" s="628" t="str">
        <f t="shared" si="1181"/>
        <v/>
      </c>
      <c r="AW396" s="628" t="str">
        <f t="shared" si="1181"/>
        <v/>
      </c>
      <c r="AX396" s="628" t="str">
        <f t="shared" si="1181"/>
        <v/>
      </c>
      <c r="AY396" s="628" t="str">
        <f t="shared" si="1181"/>
        <v/>
      </c>
      <c r="AZ396" s="628" t="str">
        <f t="shared" si="1181"/>
        <v/>
      </c>
      <c r="BA396" s="628" t="str">
        <f t="shared" si="1181"/>
        <v/>
      </c>
      <c r="BB396" s="628" t="str">
        <f t="shared" si="1181"/>
        <v/>
      </c>
      <c r="BC396" s="663"/>
      <c r="BD396" s="628" t="str">
        <f t="shared" ref="BD396:BT396" si="1182">IF(BD394="","",BD394*BD395)</f>
        <v/>
      </c>
      <c r="BE396" s="628" t="str">
        <f t="shared" si="1182"/>
        <v/>
      </c>
      <c r="BF396" s="628" t="str">
        <f t="shared" si="1182"/>
        <v/>
      </c>
      <c r="BG396" s="628" t="str">
        <f t="shared" si="1182"/>
        <v/>
      </c>
      <c r="BH396" s="628" t="str">
        <f t="shared" si="1182"/>
        <v/>
      </c>
      <c r="BI396" s="628" t="str">
        <f t="shared" si="1182"/>
        <v/>
      </c>
      <c r="BJ396" s="628" t="str">
        <f t="shared" si="1182"/>
        <v/>
      </c>
      <c r="BK396" s="628" t="str">
        <f t="shared" si="1182"/>
        <v/>
      </c>
      <c r="BL396" s="628" t="str">
        <f t="shared" si="1182"/>
        <v/>
      </c>
      <c r="BM396" s="628" t="str">
        <f t="shared" si="1182"/>
        <v/>
      </c>
      <c r="BN396" s="628" t="str">
        <f t="shared" si="1182"/>
        <v/>
      </c>
      <c r="BO396" s="628" t="str">
        <f t="shared" si="1182"/>
        <v/>
      </c>
      <c r="BP396" s="628" t="str">
        <f t="shared" si="1182"/>
        <v/>
      </c>
      <c r="BQ396" s="628" t="str">
        <f t="shared" si="1182"/>
        <v/>
      </c>
      <c r="BR396" s="628" t="str">
        <f t="shared" si="1182"/>
        <v/>
      </c>
      <c r="BS396" s="628" t="str">
        <f t="shared" si="1182"/>
        <v/>
      </c>
      <c r="BT396" s="628" t="str">
        <f t="shared" si="1182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32"/>
        <v/>
      </c>
      <c r="CA396" s="596" t="str">
        <f t="shared" si="1133"/>
        <v/>
      </c>
      <c r="CB396" s="596" t="str">
        <f t="shared" si="1134"/>
        <v/>
      </c>
      <c r="CC396" s="690" t="str">
        <f t="shared" si="1135"/>
        <v/>
      </c>
      <c r="CD396" s="1346" t="str">
        <f t="shared" si="1171"/>
        <v/>
      </c>
      <c r="CE396" s="1347" t="str">
        <f t="shared" si="1174"/>
        <v/>
      </c>
      <c r="CF396" s="1348" t="str">
        <f t="shared" si="1174"/>
        <v/>
      </c>
      <c r="CG396" s="1348" t="str">
        <f t="shared" si="1174"/>
        <v/>
      </c>
      <c r="CH396" s="1348" t="str">
        <f t="shared" si="1174"/>
        <v/>
      </c>
      <c r="CI396" s="1348" t="str">
        <f t="shared" si="1174"/>
        <v/>
      </c>
      <c r="CJ396" s="1348" t="str">
        <f t="shared" si="1174"/>
        <v/>
      </c>
      <c r="CK396" s="1349" t="str">
        <f t="shared" si="1174"/>
        <v/>
      </c>
      <c r="CL396" s="1349" t="str">
        <f t="shared" si="1174"/>
        <v/>
      </c>
      <c r="CM396" s="1349" t="str">
        <f t="shared" si="1174"/>
        <v/>
      </c>
      <c r="CN396" s="1348" t="str">
        <f t="shared" si="1174"/>
        <v/>
      </c>
      <c r="CO396" s="1348" t="str">
        <f t="shared" si="1174"/>
        <v/>
      </c>
      <c r="CP396" s="1348" t="str">
        <f t="shared" si="1174"/>
        <v/>
      </c>
      <c r="CQ396" s="1348" t="str">
        <f t="shared" si="1174"/>
        <v/>
      </c>
      <c r="CR396" s="1348" t="str">
        <f t="shared" si="1174"/>
        <v/>
      </c>
      <c r="CS396" s="1347" t="str">
        <f t="shared" si="1174"/>
        <v/>
      </c>
      <c r="CT396" s="1350" t="str">
        <f t="shared" si="1174"/>
        <v/>
      </c>
      <c r="CU396" s="547" t="str">
        <f t="shared" si="1138"/>
        <v/>
      </c>
      <c r="CV396" s="548" t="str">
        <f t="shared" si="1139"/>
        <v/>
      </c>
      <c r="CW396" s="549" t="str">
        <f t="shared" si="1140"/>
        <v/>
      </c>
      <c r="CX396" s="549" t="str">
        <f t="shared" si="1141"/>
        <v/>
      </c>
      <c r="CY396" s="549" t="str">
        <f t="shared" si="1142"/>
        <v/>
      </c>
      <c r="CZ396" s="549" t="str">
        <f t="shared" si="1143"/>
        <v/>
      </c>
      <c r="DA396" s="549" t="str">
        <f t="shared" si="1144"/>
        <v/>
      </c>
      <c r="DB396" s="550" t="str">
        <f t="shared" si="1145"/>
        <v/>
      </c>
      <c r="DC396" s="550" t="str">
        <f t="shared" si="1146"/>
        <v/>
      </c>
      <c r="DD396" s="550" t="str">
        <f t="shared" si="1147"/>
        <v/>
      </c>
      <c r="DE396" s="549" t="str">
        <f t="shared" si="1148"/>
        <v/>
      </c>
      <c r="DF396" s="549" t="str">
        <f t="shared" si="1149"/>
        <v/>
      </c>
      <c r="DG396" s="549" t="str">
        <f t="shared" si="1150"/>
        <v/>
      </c>
      <c r="DH396" s="549" t="str">
        <f t="shared" si="1151"/>
        <v/>
      </c>
      <c r="DI396" s="549" t="str">
        <f t="shared" si="1152"/>
        <v/>
      </c>
      <c r="DJ396" s="548" t="str">
        <f t="shared" si="1153"/>
        <v/>
      </c>
      <c r="DK396" s="547" t="str">
        <f t="shared" si="1154"/>
        <v/>
      </c>
      <c r="DL396" s="654">
        <f t="shared" si="1155"/>
        <v>0</v>
      </c>
      <c r="DM396" s="106">
        <f t="shared" si="1156"/>
        <v>0</v>
      </c>
      <c r="DN396" s="106">
        <f t="shared" si="1157"/>
        <v>0</v>
      </c>
      <c r="DO396" s="106">
        <f t="shared" si="1158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32"/>
        <v/>
      </c>
      <c r="CA397" s="596" t="str">
        <f t="shared" si="1133"/>
        <v/>
      </c>
      <c r="CB397" s="596" t="str">
        <f t="shared" si="1134"/>
        <v/>
      </c>
      <c r="CC397" s="690" t="str">
        <f t="shared" si="1135"/>
        <v/>
      </c>
      <c r="CD397" s="1346" t="str">
        <f t="shared" si="1171"/>
        <v/>
      </c>
      <c r="CE397" s="1347" t="str">
        <f t="shared" si="1174"/>
        <v/>
      </c>
      <c r="CF397" s="1348" t="str">
        <f t="shared" si="1174"/>
        <v/>
      </c>
      <c r="CG397" s="1348" t="str">
        <f t="shared" si="1174"/>
        <v/>
      </c>
      <c r="CH397" s="1348" t="str">
        <f t="shared" si="1174"/>
        <v/>
      </c>
      <c r="CI397" s="1348" t="str">
        <f t="shared" si="1174"/>
        <v/>
      </c>
      <c r="CJ397" s="1348" t="str">
        <f t="shared" si="1174"/>
        <v/>
      </c>
      <c r="CK397" s="1349" t="str">
        <f t="shared" si="1174"/>
        <v/>
      </c>
      <c r="CL397" s="1349" t="str">
        <f t="shared" si="1174"/>
        <v/>
      </c>
      <c r="CM397" s="1349" t="str">
        <f t="shared" si="1174"/>
        <v/>
      </c>
      <c r="CN397" s="1348" t="str">
        <f t="shared" si="1174"/>
        <v/>
      </c>
      <c r="CO397" s="1348" t="str">
        <f t="shared" si="1174"/>
        <v/>
      </c>
      <c r="CP397" s="1348" t="str">
        <f t="shared" si="1174"/>
        <v/>
      </c>
      <c r="CQ397" s="1348" t="str">
        <f t="shared" si="1174"/>
        <v/>
      </c>
      <c r="CR397" s="1348" t="str">
        <f t="shared" si="1174"/>
        <v/>
      </c>
      <c r="CS397" s="1347" t="str">
        <f t="shared" si="1174"/>
        <v/>
      </c>
      <c r="CT397" s="1350" t="str">
        <f t="shared" si="1174"/>
        <v/>
      </c>
      <c r="CU397" s="547" t="str">
        <f t="shared" si="1138"/>
        <v/>
      </c>
      <c r="CV397" s="548" t="str">
        <f t="shared" si="1139"/>
        <v/>
      </c>
      <c r="CW397" s="549" t="str">
        <f t="shared" si="1140"/>
        <v/>
      </c>
      <c r="CX397" s="549" t="str">
        <f t="shared" si="1141"/>
        <v/>
      </c>
      <c r="CY397" s="549" t="str">
        <f t="shared" si="1142"/>
        <v/>
      </c>
      <c r="CZ397" s="549" t="str">
        <f t="shared" si="1143"/>
        <v/>
      </c>
      <c r="DA397" s="549" t="str">
        <f t="shared" si="1144"/>
        <v/>
      </c>
      <c r="DB397" s="550" t="str">
        <f t="shared" si="1145"/>
        <v/>
      </c>
      <c r="DC397" s="550" t="str">
        <f t="shared" si="1146"/>
        <v/>
      </c>
      <c r="DD397" s="550" t="str">
        <f t="shared" si="1147"/>
        <v/>
      </c>
      <c r="DE397" s="549" t="str">
        <f t="shared" si="1148"/>
        <v/>
      </c>
      <c r="DF397" s="549" t="str">
        <f t="shared" si="1149"/>
        <v/>
      </c>
      <c r="DG397" s="549" t="str">
        <f t="shared" si="1150"/>
        <v/>
      </c>
      <c r="DH397" s="549" t="str">
        <f t="shared" si="1151"/>
        <v/>
      </c>
      <c r="DI397" s="549" t="str">
        <f t="shared" si="1152"/>
        <v/>
      </c>
      <c r="DJ397" s="548" t="str">
        <f t="shared" si="1153"/>
        <v/>
      </c>
      <c r="DK397" s="547" t="str">
        <f t="shared" si="1154"/>
        <v/>
      </c>
      <c r="DL397" s="654">
        <f t="shared" si="1155"/>
        <v>0</v>
      </c>
      <c r="DM397" s="106">
        <f t="shared" si="1156"/>
        <v>0</v>
      </c>
      <c r="DN397" s="106">
        <f t="shared" si="1157"/>
        <v>0</v>
      </c>
      <c r="DO397" s="106">
        <f t="shared" si="1158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848</v>
      </c>
      <c r="H398" s="626" t="s">
        <v>848</v>
      </c>
      <c r="I398" s="626" t="s">
        <v>848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32"/>
        <v/>
      </c>
      <c r="CA398" s="596" t="str">
        <f t="shared" si="1133"/>
        <v/>
      </c>
      <c r="CB398" s="596" t="str">
        <f t="shared" si="1134"/>
        <v/>
      </c>
      <c r="CC398" s="690" t="str">
        <f t="shared" si="1135"/>
        <v/>
      </c>
      <c r="CD398" s="1346" t="str">
        <f t="shared" si="1171"/>
        <v/>
      </c>
      <c r="CE398" s="1347" t="str">
        <f t="shared" si="1174"/>
        <v/>
      </c>
      <c r="CF398" s="1348" t="str">
        <f t="shared" si="1174"/>
        <v/>
      </c>
      <c r="CG398" s="1348" t="str">
        <f t="shared" si="1174"/>
        <v/>
      </c>
      <c r="CH398" s="1348" t="str">
        <f t="shared" si="1174"/>
        <v/>
      </c>
      <c r="CI398" s="1348" t="str">
        <f t="shared" si="1174"/>
        <v/>
      </c>
      <c r="CJ398" s="1348" t="str">
        <f t="shared" si="1174"/>
        <v/>
      </c>
      <c r="CK398" s="1349" t="str">
        <f t="shared" si="1174"/>
        <v/>
      </c>
      <c r="CL398" s="1349" t="str">
        <f t="shared" si="1174"/>
        <v/>
      </c>
      <c r="CM398" s="1349" t="str">
        <f t="shared" si="1174"/>
        <v/>
      </c>
      <c r="CN398" s="1348" t="str">
        <f t="shared" si="1174"/>
        <v/>
      </c>
      <c r="CO398" s="1348" t="str">
        <f t="shared" si="1174"/>
        <v/>
      </c>
      <c r="CP398" s="1348" t="str">
        <f t="shared" si="1174"/>
        <v/>
      </c>
      <c r="CQ398" s="1348" t="str">
        <f t="shared" si="1174"/>
        <v/>
      </c>
      <c r="CR398" s="1348" t="str">
        <f t="shared" si="1174"/>
        <v/>
      </c>
      <c r="CS398" s="1347" t="str">
        <f t="shared" si="1174"/>
        <v/>
      </c>
      <c r="CT398" s="1350" t="str">
        <f t="shared" si="1174"/>
        <v/>
      </c>
      <c r="CU398" s="547" t="str">
        <f t="shared" si="1138"/>
        <v/>
      </c>
      <c r="CV398" s="548" t="str">
        <f t="shared" si="1139"/>
        <v/>
      </c>
      <c r="CW398" s="549" t="str">
        <f t="shared" si="1140"/>
        <v/>
      </c>
      <c r="CX398" s="549" t="str">
        <f t="shared" si="1141"/>
        <v/>
      </c>
      <c r="CY398" s="549" t="str">
        <f t="shared" si="1142"/>
        <v/>
      </c>
      <c r="CZ398" s="549" t="str">
        <f t="shared" si="1143"/>
        <v/>
      </c>
      <c r="DA398" s="549" t="str">
        <f t="shared" si="1144"/>
        <v/>
      </c>
      <c r="DB398" s="550" t="str">
        <f t="shared" si="1145"/>
        <v/>
      </c>
      <c r="DC398" s="550" t="str">
        <f t="shared" si="1146"/>
        <v/>
      </c>
      <c r="DD398" s="550" t="str">
        <f t="shared" si="1147"/>
        <v/>
      </c>
      <c r="DE398" s="549" t="str">
        <f t="shared" si="1148"/>
        <v/>
      </c>
      <c r="DF398" s="549" t="str">
        <f t="shared" si="1149"/>
        <v/>
      </c>
      <c r="DG398" s="549" t="str">
        <f t="shared" si="1150"/>
        <v/>
      </c>
      <c r="DH398" s="549" t="str">
        <f t="shared" si="1151"/>
        <v/>
      </c>
      <c r="DI398" s="549" t="str">
        <f t="shared" si="1152"/>
        <v/>
      </c>
      <c r="DJ398" s="548" t="str">
        <f t="shared" si="1153"/>
        <v/>
      </c>
      <c r="DK398" s="547" t="str">
        <f t="shared" si="1154"/>
        <v/>
      </c>
      <c r="DL398" s="654">
        <f t="shared" si="1155"/>
        <v>0</v>
      </c>
      <c r="DM398" s="106">
        <f t="shared" si="1156"/>
        <v>0</v>
      </c>
      <c r="DN398" s="106">
        <f t="shared" si="1157"/>
        <v>0</v>
      </c>
      <c r="DO398" s="106">
        <f t="shared" si="1158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183">IF(B397="","",B397*B398)</f>
        <v/>
      </c>
      <c r="C399" s="628" t="str">
        <f t="shared" si="1183"/>
        <v/>
      </c>
      <c r="D399" s="628" t="str">
        <f t="shared" si="1183"/>
        <v/>
      </c>
      <c r="E399" s="628" t="str">
        <f t="shared" si="1183"/>
        <v/>
      </c>
      <c r="F399" s="628" t="str">
        <f t="shared" si="1183"/>
        <v/>
      </c>
      <c r="G399" s="628" t="str">
        <f t="shared" si="1183"/>
        <v/>
      </c>
      <c r="H399" s="628" t="str">
        <f t="shared" si="1183"/>
        <v/>
      </c>
      <c r="I399" s="628" t="str">
        <f t="shared" si="1183"/>
        <v/>
      </c>
      <c r="J399" s="628" t="str">
        <f t="shared" si="1183"/>
        <v/>
      </c>
      <c r="K399" s="628" t="str">
        <f t="shared" si="1183"/>
        <v/>
      </c>
      <c r="L399" s="628" t="str">
        <f t="shared" si="1183"/>
        <v/>
      </c>
      <c r="M399" s="628" t="str">
        <f t="shared" si="1183"/>
        <v/>
      </c>
      <c r="N399" s="628" t="str">
        <f t="shared" si="1183"/>
        <v/>
      </c>
      <c r="O399" s="628" t="str">
        <f t="shared" si="1183"/>
        <v/>
      </c>
      <c r="P399" s="628" t="str">
        <f t="shared" si="1183"/>
        <v/>
      </c>
      <c r="Q399" s="628" t="str">
        <f t="shared" si="1183"/>
        <v/>
      </c>
      <c r="R399" s="628" t="str">
        <f t="shared" si="1183"/>
        <v/>
      </c>
      <c r="S399" s="663"/>
      <c r="T399" s="628" t="str">
        <f t="shared" ref="T399:AJ399" si="1184">IF(T397="","",T397*T398)</f>
        <v/>
      </c>
      <c r="U399" s="628" t="str">
        <f t="shared" si="1184"/>
        <v/>
      </c>
      <c r="V399" s="628" t="str">
        <f t="shared" si="1184"/>
        <v/>
      </c>
      <c r="W399" s="628" t="str">
        <f t="shared" si="1184"/>
        <v/>
      </c>
      <c r="X399" s="628" t="str">
        <f t="shared" si="1184"/>
        <v/>
      </c>
      <c r="Y399" s="628" t="str">
        <f t="shared" si="1184"/>
        <v/>
      </c>
      <c r="Z399" s="628" t="str">
        <f t="shared" si="1184"/>
        <v/>
      </c>
      <c r="AA399" s="628" t="str">
        <f t="shared" si="1184"/>
        <v/>
      </c>
      <c r="AB399" s="628" t="str">
        <f t="shared" si="1184"/>
        <v/>
      </c>
      <c r="AC399" s="628" t="str">
        <f t="shared" si="1184"/>
        <v/>
      </c>
      <c r="AD399" s="628" t="str">
        <f t="shared" si="1184"/>
        <v/>
      </c>
      <c r="AE399" s="628" t="str">
        <f t="shared" si="1184"/>
        <v/>
      </c>
      <c r="AF399" s="628" t="str">
        <f t="shared" si="1184"/>
        <v/>
      </c>
      <c r="AG399" s="628" t="str">
        <f t="shared" si="1184"/>
        <v/>
      </c>
      <c r="AH399" s="628" t="str">
        <f t="shared" si="1184"/>
        <v/>
      </c>
      <c r="AI399" s="628" t="str">
        <f t="shared" si="1184"/>
        <v/>
      </c>
      <c r="AJ399" s="628" t="str">
        <f t="shared" si="1184"/>
        <v/>
      </c>
      <c r="AK399" s="663"/>
      <c r="AL399" s="628" t="str">
        <f t="shared" ref="AL399:BB399" si="1185">IF(AL397="","",AL397*AL398)</f>
        <v/>
      </c>
      <c r="AM399" s="628" t="str">
        <f t="shared" si="1185"/>
        <v/>
      </c>
      <c r="AN399" s="628" t="str">
        <f t="shared" si="1185"/>
        <v/>
      </c>
      <c r="AO399" s="628" t="str">
        <f t="shared" si="1185"/>
        <v/>
      </c>
      <c r="AP399" s="628" t="str">
        <f t="shared" si="1185"/>
        <v/>
      </c>
      <c r="AQ399" s="628" t="str">
        <f t="shared" si="1185"/>
        <v/>
      </c>
      <c r="AR399" s="628" t="str">
        <f t="shared" si="1185"/>
        <v/>
      </c>
      <c r="AS399" s="628" t="str">
        <f t="shared" si="1185"/>
        <v/>
      </c>
      <c r="AT399" s="628" t="str">
        <f t="shared" si="1185"/>
        <v/>
      </c>
      <c r="AU399" s="628" t="str">
        <f t="shared" si="1185"/>
        <v/>
      </c>
      <c r="AV399" s="628" t="str">
        <f t="shared" si="1185"/>
        <v/>
      </c>
      <c r="AW399" s="628" t="str">
        <f t="shared" si="1185"/>
        <v/>
      </c>
      <c r="AX399" s="628" t="str">
        <f t="shared" si="1185"/>
        <v/>
      </c>
      <c r="AY399" s="628" t="str">
        <f t="shared" si="1185"/>
        <v/>
      </c>
      <c r="AZ399" s="628" t="str">
        <f t="shared" si="1185"/>
        <v/>
      </c>
      <c r="BA399" s="628" t="str">
        <f t="shared" si="1185"/>
        <v/>
      </c>
      <c r="BB399" s="628" t="str">
        <f t="shared" si="1185"/>
        <v/>
      </c>
      <c r="BC399" s="663"/>
      <c r="BD399" s="628" t="str">
        <f t="shared" ref="BD399:BT399" si="1186">IF(BD397="","",BD397*BD398)</f>
        <v/>
      </c>
      <c r="BE399" s="628" t="str">
        <f t="shared" si="1186"/>
        <v/>
      </c>
      <c r="BF399" s="628" t="str">
        <f t="shared" si="1186"/>
        <v/>
      </c>
      <c r="BG399" s="628" t="str">
        <f t="shared" si="1186"/>
        <v/>
      </c>
      <c r="BH399" s="628" t="str">
        <f t="shared" si="1186"/>
        <v/>
      </c>
      <c r="BI399" s="628" t="str">
        <f t="shared" si="1186"/>
        <v/>
      </c>
      <c r="BJ399" s="628" t="str">
        <f t="shared" si="1186"/>
        <v/>
      </c>
      <c r="BK399" s="628" t="str">
        <f t="shared" si="1186"/>
        <v/>
      </c>
      <c r="BL399" s="628" t="str">
        <f t="shared" si="1186"/>
        <v/>
      </c>
      <c r="BM399" s="628" t="str">
        <f t="shared" si="1186"/>
        <v/>
      </c>
      <c r="BN399" s="628" t="str">
        <f t="shared" si="1186"/>
        <v/>
      </c>
      <c r="BO399" s="628" t="str">
        <f t="shared" si="1186"/>
        <v/>
      </c>
      <c r="BP399" s="628" t="str">
        <f t="shared" si="1186"/>
        <v/>
      </c>
      <c r="BQ399" s="628" t="str">
        <f t="shared" si="1186"/>
        <v/>
      </c>
      <c r="BR399" s="628" t="str">
        <f t="shared" si="1186"/>
        <v/>
      </c>
      <c r="BS399" s="628" t="str">
        <f t="shared" si="1186"/>
        <v/>
      </c>
      <c r="BT399" s="628" t="str">
        <f t="shared" si="1186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32"/>
        <v/>
      </c>
      <c r="CA399" s="596" t="str">
        <f t="shared" si="1133"/>
        <v/>
      </c>
      <c r="CB399" s="596" t="str">
        <f t="shared" si="1134"/>
        <v/>
      </c>
      <c r="CC399" s="690" t="str">
        <f t="shared" si="1135"/>
        <v/>
      </c>
      <c r="CD399" s="1346" t="str">
        <f t="shared" si="1171"/>
        <v/>
      </c>
      <c r="CE399" s="1347" t="str">
        <f t="shared" si="1174"/>
        <v/>
      </c>
      <c r="CF399" s="1348" t="str">
        <f t="shared" si="1174"/>
        <v/>
      </c>
      <c r="CG399" s="1348" t="str">
        <f t="shared" si="1174"/>
        <v/>
      </c>
      <c r="CH399" s="1348" t="str">
        <f t="shared" si="1174"/>
        <v/>
      </c>
      <c r="CI399" s="1348" t="str">
        <f t="shared" si="1174"/>
        <v/>
      </c>
      <c r="CJ399" s="1348" t="str">
        <f t="shared" si="1174"/>
        <v/>
      </c>
      <c r="CK399" s="1349" t="str">
        <f t="shared" si="1174"/>
        <v/>
      </c>
      <c r="CL399" s="1349" t="str">
        <f t="shared" si="1174"/>
        <v/>
      </c>
      <c r="CM399" s="1349" t="str">
        <f t="shared" si="1174"/>
        <v/>
      </c>
      <c r="CN399" s="1348" t="str">
        <f t="shared" si="1174"/>
        <v/>
      </c>
      <c r="CO399" s="1348" t="str">
        <f t="shared" si="1174"/>
        <v/>
      </c>
      <c r="CP399" s="1348" t="str">
        <f t="shared" si="1174"/>
        <v/>
      </c>
      <c r="CQ399" s="1348" t="str">
        <f t="shared" si="1174"/>
        <v/>
      </c>
      <c r="CR399" s="1348" t="str">
        <f t="shared" si="1174"/>
        <v/>
      </c>
      <c r="CS399" s="1347" t="str">
        <f t="shared" si="1174"/>
        <v/>
      </c>
      <c r="CT399" s="1350" t="str">
        <f t="shared" si="1174"/>
        <v/>
      </c>
      <c r="CU399" s="547" t="str">
        <f t="shared" si="1138"/>
        <v/>
      </c>
      <c r="CV399" s="548" t="str">
        <f t="shared" si="1139"/>
        <v/>
      </c>
      <c r="CW399" s="549" t="str">
        <f t="shared" si="1140"/>
        <v/>
      </c>
      <c r="CX399" s="549" t="str">
        <f t="shared" si="1141"/>
        <v/>
      </c>
      <c r="CY399" s="549" t="str">
        <f t="shared" si="1142"/>
        <v/>
      </c>
      <c r="CZ399" s="549" t="str">
        <f t="shared" si="1143"/>
        <v/>
      </c>
      <c r="DA399" s="549" t="str">
        <f t="shared" si="1144"/>
        <v/>
      </c>
      <c r="DB399" s="550" t="str">
        <f t="shared" si="1145"/>
        <v/>
      </c>
      <c r="DC399" s="550" t="str">
        <f t="shared" si="1146"/>
        <v/>
      </c>
      <c r="DD399" s="550" t="str">
        <f t="shared" si="1147"/>
        <v/>
      </c>
      <c r="DE399" s="549" t="str">
        <f t="shared" si="1148"/>
        <v/>
      </c>
      <c r="DF399" s="549" t="str">
        <f t="shared" si="1149"/>
        <v/>
      </c>
      <c r="DG399" s="549" t="str">
        <f t="shared" si="1150"/>
        <v/>
      </c>
      <c r="DH399" s="549" t="str">
        <f t="shared" si="1151"/>
        <v/>
      </c>
      <c r="DI399" s="549" t="str">
        <f t="shared" si="1152"/>
        <v/>
      </c>
      <c r="DJ399" s="548" t="str">
        <f t="shared" si="1153"/>
        <v/>
      </c>
      <c r="DK399" s="547" t="str">
        <f t="shared" si="1154"/>
        <v/>
      </c>
      <c r="DL399" s="654">
        <f t="shared" si="1155"/>
        <v>0</v>
      </c>
      <c r="DM399" s="106">
        <f t="shared" si="1156"/>
        <v>0</v>
      </c>
      <c r="DN399" s="106">
        <f t="shared" si="1157"/>
        <v>0</v>
      </c>
      <c r="DO399" s="106">
        <f t="shared" si="1158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32"/>
        <v/>
      </c>
      <c r="CA400" s="596" t="str">
        <f t="shared" si="1133"/>
        <v/>
      </c>
      <c r="CB400" s="596" t="str">
        <f t="shared" si="1134"/>
        <v/>
      </c>
      <c r="CC400" s="690" t="str">
        <f t="shared" si="1135"/>
        <v/>
      </c>
      <c r="CD400" s="1346" t="str">
        <f t="shared" si="1171"/>
        <v/>
      </c>
      <c r="CE400" s="1347" t="str">
        <f t="shared" si="1174"/>
        <v/>
      </c>
      <c r="CF400" s="1348" t="str">
        <f t="shared" si="1174"/>
        <v/>
      </c>
      <c r="CG400" s="1348" t="str">
        <f t="shared" si="1174"/>
        <v/>
      </c>
      <c r="CH400" s="1348" t="str">
        <f t="shared" si="1174"/>
        <v/>
      </c>
      <c r="CI400" s="1348" t="str">
        <f t="shared" si="1174"/>
        <v/>
      </c>
      <c r="CJ400" s="1348" t="str">
        <f t="shared" si="1174"/>
        <v/>
      </c>
      <c r="CK400" s="1349" t="str">
        <f t="shared" si="1174"/>
        <v/>
      </c>
      <c r="CL400" s="1349" t="str">
        <f t="shared" si="1174"/>
        <v/>
      </c>
      <c r="CM400" s="1349" t="str">
        <f t="shared" si="1174"/>
        <v/>
      </c>
      <c r="CN400" s="1348" t="str">
        <f t="shared" si="1174"/>
        <v/>
      </c>
      <c r="CO400" s="1348" t="str">
        <f t="shared" si="1174"/>
        <v/>
      </c>
      <c r="CP400" s="1348" t="str">
        <f t="shared" si="1174"/>
        <v/>
      </c>
      <c r="CQ400" s="1348" t="str">
        <f t="shared" si="1174"/>
        <v/>
      </c>
      <c r="CR400" s="1348" t="str">
        <f t="shared" si="1174"/>
        <v/>
      </c>
      <c r="CS400" s="1347" t="str">
        <f t="shared" si="1174"/>
        <v/>
      </c>
      <c r="CT400" s="1350" t="str">
        <f t="shared" si="1174"/>
        <v/>
      </c>
      <c r="CU400" s="547" t="str">
        <f t="shared" si="1138"/>
        <v/>
      </c>
      <c r="CV400" s="548" t="str">
        <f t="shared" si="1139"/>
        <v/>
      </c>
      <c r="CW400" s="549" t="str">
        <f t="shared" si="1140"/>
        <v/>
      </c>
      <c r="CX400" s="549" t="str">
        <f t="shared" si="1141"/>
        <v/>
      </c>
      <c r="CY400" s="549" t="str">
        <f t="shared" si="1142"/>
        <v/>
      </c>
      <c r="CZ400" s="549" t="str">
        <f t="shared" si="1143"/>
        <v/>
      </c>
      <c r="DA400" s="549" t="str">
        <f t="shared" si="1144"/>
        <v/>
      </c>
      <c r="DB400" s="550" t="str">
        <f t="shared" si="1145"/>
        <v/>
      </c>
      <c r="DC400" s="550" t="str">
        <f t="shared" si="1146"/>
        <v/>
      </c>
      <c r="DD400" s="550" t="str">
        <f t="shared" si="1147"/>
        <v/>
      </c>
      <c r="DE400" s="549" t="str">
        <f t="shared" si="1148"/>
        <v/>
      </c>
      <c r="DF400" s="549" t="str">
        <f t="shared" si="1149"/>
        <v/>
      </c>
      <c r="DG400" s="549" t="str">
        <f t="shared" si="1150"/>
        <v/>
      </c>
      <c r="DH400" s="549" t="str">
        <f t="shared" si="1151"/>
        <v/>
      </c>
      <c r="DI400" s="549" t="str">
        <f t="shared" si="1152"/>
        <v/>
      </c>
      <c r="DJ400" s="548" t="str">
        <f t="shared" si="1153"/>
        <v/>
      </c>
      <c r="DK400" s="547" t="str">
        <f t="shared" si="1154"/>
        <v/>
      </c>
      <c r="DL400" s="654">
        <f t="shared" si="1155"/>
        <v>0</v>
      </c>
      <c r="DM400" s="106">
        <f t="shared" si="1156"/>
        <v>0</v>
      </c>
      <c r="DN400" s="106">
        <f t="shared" si="1157"/>
        <v>0</v>
      </c>
      <c r="DO400" s="106">
        <f t="shared" si="1158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848</v>
      </c>
      <c r="H401" s="626" t="s">
        <v>848</v>
      </c>
      <c r="I401" s="626" t="s">
        <v>848</v>
      </c>
      <c r="J401" s="626" t="s">
        <v>848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32"/>
        <v/>
      </c>
      <c r="CA401" s="596" t="str">
        <f t="shared" si="1133"/>
        <v/>
      </c>
      <c r="CB401" s="596" t="str">
        <f t="shared" si="1134"/>
        <v/>
      </c>
      <c r="CC401" s="690" t="str">
        <f t="shared" si="1135"/>
        <v/>
      </c>
      <c r="CD401" s="1346" t="str">
        <f t="shared" si="1171"/>
        <v/>
      </c>
      <c r="CE401" s="1347" t="str">
        <f t="shared" si="1174"/>
        <v/>
      </c>
      <c r="CF401" s="1348" t="str">
        <f t="shared" si="1174"/>
        <v/>
      </c>
      <c r="CG401" s="1348" t="str">
        <f t="shared" si="1174"/>
        <v/>
      </c>
      <c r="CH401" s="1348" t="str">
        <f t="shared" si="1174"/>
        <v/>
      </c>
      <c r="CI401" s="1348" t="str">
        <f t="shared" si="1174"/>
        <v/>
      </c>
      <c r="CJ401" s="1348" t="str">
        <f t="shared" si="1174"/>
        <v/>
      </c>
      <c r="CK401" s="1349" t="str">
        <f t="shared" si="1174"/>
        <v/>
      </c>
      <c r="CL401" s="1349" t="str">
        <f t="shared" si="1174"/>
        <v/>
      </c>
      <c r="CM401" s="1349" t="str">
        <f t="shared" si="1174"/>
        <v/>
      </c>
      <c r="CN401" s="1348" t="str">
        <f t="shared" si="1174"/>
        <v/>
      </c>
      <c r="CO401" s="1348" t="str">
        <f t="shared" si="1174"/>
        <v/>
      </c>
      <c r="CP401" s="1348" t="str">
        <f t="shared" si="1174"/>
        <v/>
      </c>
      <c r="CQ401" s="1348" t="str">
        <f t="shared" si="1174"/>
        <v/>
      </c>
      <c r="CR401" s="1348" t="str">
        <f t="shared" si="1174"/>
        <v/>
      </c>
      <c r="CS401" s="1347" t="str">
        <f t="shared" si="1174"/>
        <v/>
      </c>
      <c r="CT401" s="1350" t="str">
        <f t="shared" si="1174"/>
        <v/>
      </c>
      <c r="CU401" s="547" t="str">
        <f t="shared" si="1138"/>
        <v/>
      </c>
      <c r="CV401" s="548" t="str">
        <f t="shared" si="1139"/>
        <v/>
      </c>
      <c r="CW401" s="549" t="str">
        <f t="shared" si="1140"/>
        <v/>
      </c>
      <c r="CX401" s="549" t="str">
        <f t="shared" si="1141"/>
        <v/>
      </c>
      <c r="CY401" s="549" t="str">
        <f t="shared" si="1142"/>
        <v/>
      </c>
      <c r="CZ401" s="549" t="str">
        <f t="shared" si="1143"/>
        <v/>
      </c>
      <c r="DA401" s="549" t="str">
        <f t="shared" si="1144"/>
        <v/>
      </c>
      <c r="DB401" s="550" t="str">
        <f t="shared" si="1145"/>
        <v/>
      </c>
      <c r="DC401" s="550" t="str">
        <f t="shared" si="1146"/>
        <v/>
      </c>
      <c r="DD401" s="550" t="str">
        <f t="shared" si="1147"/>
        <v/>
      </c>
      <c r="DE401" s="549" t="str">
        <f t="shared" si="1148"/>
        <v/>
      </c>
      <c r="DF401" s="549" t="str">
        <f t="shared" si="1149"/>
        <v/>
      </c>
      <c r="DG401" s="549" t="str">
        <f t="shared" si="1150"/>
        <v/>
      </c>
      <c r="DH401" s="549" t="str">
        <f t="shared" si="1151"/>
        <v/>
      </c>
      <c r="DI401" s="549" t="str">
        <f t="shared" si="1152"/>
        <v/>
      </c>
      <c r="DJ401" s="548" t="str">
        <f t="shared" si="1153"/>
        <v/>
      </c>
      <c r="DK401" s="547" t="str">
        <f t="shared" si="1154"/>
        <v/>
      </c>
      <c r="DL401" s="654">
        <f t="shared" si="1155"/>
        <v>0</v>
      </c>
      <c r="DM401" s="106">
        <f t="shared" si="1156"/>
        <v>0</v>
      </c>
      <c r="DN401" s="106">
        <f t="shared" si="1157"/>
        <v>0</v>
      </c>
      <c r="DO401" s="106">
        <f t="shared" si="1158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187">IF(B400="","",B400*B401)</f>
        <v/>
      </c>
      <c r="C402" s="628" t="str">
        <f t="shared" si="1187"/>
        <v/>
      </c>
      <c r="D402" s="628" t="str">
        <f t="shared" si="1187"/>
        <v/>
      </c>
      <c r="E402" s="628" t="str">
        <f t="shared" si="1187"/>
        <v/>
      </c>
      <c r="F402" s="628" t="str">
        <f t="shared" si="1187"/>
        <v/>
      </c>
      <c r="G402" s="628" t="str">
        <f t="shared" si="1187"/>
        <v/>
      </c>
      <c r="H402" s="628" t="str">
        <f t="shared" si="1187"/>
        <v/>
      </c>
      <c r="I402" s="628" t="str">
        <f t="shared" si="1187"/>
        <v/>
      </c>
      <c r="J402" s="628" t="str">
        <f t="shared" si="1187"/>
        <v/>
      </c>
      <c r="K402" s="628" t="str">
        <f t="shared" si="1187"/>
        <v/>
      </c>
      <c r="L402" s="628" t="str">
        <f t="shared" si="1187"/>
        <v/>
      </c>
      <c r="M402" s="628" t="str">
        <f t="shared" si="1187"/>
        <v/>
      </c>
      <c r="N402" s="628" t="str">
        <f t="shared" si="1187"/>
        <v/>
      </c>
      <c r="O402" s="628" t="str">
        <f t="shared" si="1187"/>
        <v/>
      </c>
      <c r="P402" s="628" t="str">
        <f t="shared" si="1187"/>
        <v/>
      </c>
      <c r="Q402" s="628" t="str">
        <f t="shared" si="1187"/>
        <v/>
      </c>
      <c r="R402" s="628" t="str">
        <f t="shared" si="1187"/>
        <v/>
      </c>
      <c r="S402" s="663"/>
      <c r="T402" s="628" t="str">
        <f t="shared" ref="T402:AJ402" si="1188">IF(T400="","",T400*T401)</f>
        <v/>
      </c>
      <c r="U402" s="628" t="str">
        <f t="shared" si="1188"/>
        <v/>
      </c>
      <c r="V402" s="628" t="str">
        <f t="shared" si="1188"/>
        <v/>
      </c>
      <c r="W402" s="628" t="str">
        <f t="shared" si="1188"/>
        <v/>
      </c>
      <c r="X402" s="628" t="str">
        <f t="shared" si="1188"/>
        <v/>
      </c>
      <c r="Y402" s="628" t="str">
        <f t="shared" si="1188"/>
        <v/>
      </c>
      <c r="Z402" s="628" t="str">
        <f t="shared" si="1188"/>
        <v/>
      </c>
      <c r="AA402" s="628" t="str">
        <f t="shared" si="1188"/>
        <v/>
      </c>
      <c r="AB402" s="628" t="str">
        <f t="shared" si="1188"/>
        <v/>
      </c>
      <c r="AC402" s="628" t="str">
        <f t="shared" si="1188"/>
        <v/>
      </c>
      <c r="AD402" s="628" t="str">
        <f t="shared" si="1188"/>
        <v/>
      </c>
      <c r="AE402" s="628" t="str">
        <f t="shared" si="1188"/>
        <v/>
      </c>
      <c r="AF402" s="628" t="str">
        <f t="shared" si="1188"/>
        <v/>
      </c>
      <c r="AG402" s="628" t="str">
        <f t="shared" si="1188"/>
        <v/>
      </c>
      <c r="AH402" s="628" t="str">
        <f t="shared" si="1188"/>
        <v/>
      </c>
      <c r="AI402" s="628" t="str">
        <f t="shared" si="1188"/>
        <v/>
      </c>
      <c r="AJ402" s="628" t="str">
        <f t="shared" si="1188"/>
        <v/>
      </c>
      <c r="AK402" s="663"/>
      <c r="AL402" s="628" t="str">
        <f t="shared" ref="AL402:BB402" si="1189">IF(AL400="","",AL400*AL401)</f>
        <v/>
      </c>
      <c r="AM402" s="628" t="str">
        <f t="shared" si="1189"/>
        <v/>
      </c>
      <c r="AN402" s="628" t="str">
        <f t="shared" si="1189"/>
        <v/>
      </c>
      <c r="AO402" s="628" t="str">
        <f t="shared" si="1189"/>
        <v/>
      </c>
      <c r="AP402" s="628" t="str">
        <f t="shared" si="1189"/>
        <v/>
      </c>
      <c r="AQ402" s="628" t="str">
        <f t="shared" si="1189"/>
        <v/>
      </c>
      <c r="AR402" s="628" t="str">
        <f t="shared" si="1189"/>
        <v/>
      </c>
      <c r="AS402" s="628" t="str">
        <f t="shared" si="1189"/>
        <v/>
      </c>
      <c r="AT402" s="628" t="str">
        <f t="shared" si="1189"/>
        <v/>
      </c>
      <c r="AU402" s="628" t="str">
        <f t="shared" si="1189"/>
        <v/>
      </c>
      <c r="AV402" s="628" t="str">
        <f t="shared" si="1189"/>
        <v/>
      </c>
      <c r="AW402" s="628" t="str">
        <f t="shared" si="1189"/>
        <v/>
      </c>
      <c r="AX402" s="628" t="str">
        <f t="shared" si="1189"/>
        <v/>
      </c>
      <c r="AY402" s="628" t="str">
        <f t="shared" si="1189"/>
        <v/>
      </c>
      <c r="AZ402" s="628" t="str">
        <f t="shared" si="1189"/>
        <v/>
      </c>
      <c r="BA402" s="628" t="str">
        <f t="shared" si="1189"/>
        <v/>
      </c>
      <c r="BB402" s="628" t="str">
        <f t="shared" si="1189"/>
        <v/>
      </c>
      <c r="BC402" s="663"/>
      <c r="BD402" s="628" t="str">
        <f t="shared" ref="BD402:BT402" si="1190">IF(BD400="","",BD400*BD401)</f>
        <v/>
      </c>
      <c r="BE402" s="628" t="str">
        <f t="shared" si="1190"/>
        <v/>
      </c>
      <c r="BF402" s="628" t="str">
        <f t="shared" si="1190"/>
        <v/>
      </c>
      <c r="BG402" s="628" t="str">
        <f t="shared" si="1190"/>
        <v/>
      </c>
      <c r="BH402" s="628" t="str">
        <f t="shared" si="1190"/>
        <v/>
      </c>
      <c r="BI402" s="628" t="str">
        <f t="shared" si="1190"/>
        <v/>
      </c>
      <c r="BJ402" s="628" t="str">
        <f t="shared" si="1190"/>
        <v/>
      </c>
      <c r="BK402" s="628" t="str">
        <f t="shared" si="1190"/>
        <v/>
      </c>
      <c r="BL402" s="628" t="str">
        <f t="shared" si="1190"/>
        <v/>
      </c>
      <c r="BM402" s="628" t="str">
        <f t="shared" si="1190"/>
        <v/>
      </c>
      <c r="BN402" s="628" t="str">
        <f t="shared" si="1190"/>
        <v/>
      </c>
      <c r="BO402" s="628" t="str">
        <f t="shared" si="1190"/>
        <v/>
      </c>
      <c r="BP402" s="628" t="str">
        <f t="shared" si="1190"/>
        <v/>
      </c>
      <c r="BQ402" s="628" t="str">
        <f t="shared" si="1190"/>
        <v/>
      </c>
      <c r="BR402" s="628" t="str">
        <f t="shared" si="1190"/>
        <v/>
      </c>
      <c r="BS402" s="628" t="str">
        <f t="shared" si="1190"/>
        <v/>
      </c>
      <c r="BT402" s="628" t="str">
        <f t="shared" si="1190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32"/>
        <v/>
      </c>
      <c r="CA402" s="596" t="str">
        <f t="shared" si="1133"/>
        <v/>
      </c>
      <c r="CB402" s="596" t="str">
        <f t="shared" si="1134"/>
        <v/>
      </c>
      <c r="CC402" s="690" t="str">
        <f t="shared" si="1135"/>
        <v/>
      </c>
      <c r="CD402" s="1346" t="str">
        <f t="shared" si="1171"/>
        <v/>
      </c>
      <c r="CE402" s="1347" t="str">
        <f t="shared" si="1174"/>
        <v/>
      </c>
      <c r="CF402" s="1348" t="str">
        <f t="shared" si="1174"/>
        <v/>
      </c>
      <c r="CG402" s="1348" t="str">
        <f t="shared" si="1174"/>
        <v/>
      </c>
      <c r="CH402" s="1348" t="str">
        <f t="shared" si="1174"/>
        <v/>
      </c>
      <c r="CI402" s="1348" t="str">
        <f t="shared" si="1174"/>
        <v/>
      </c>
      <c r="CJ402" s="1348" t="str">
        <f t="shared" si="1174"/>
        <v/>
      </c>
      <c r="CK402" s="1349" t="str">
        <f t="shared" si="1174"/>
        <v/>
      </c>
      <c r="CL402" s="1349" t="str">
        <f t="shared" si="1174"/>
        <v/>
      </c>
      <c r="CM402" s="1349" t="str">
        <f t="shared" si="1174"/>
        <v/>
      </c>
      <c r="CN402" s="1348" t="str">
        <f t="shared" si="1174"/>
        <v/>
      </c>
      <c r="CO402" s="1348" t="str">
        <f t="shared" si="1174"/>
        <v/>
      </c>
      <c r="CP402" s="1348" t="str">
        <f t="shared" si="1174"/>
        <v/>
      </c>
      <c r="CQ402" s="1348" t="str">
        <f t="shared" si="1174"/>
        <v/>
      </c>
      <c r="CR402" s="1348" t="str">
        <f t="shared" si="1174"/>
        <v/>
      </c>
      <c r="CS402" s="1347" t="str">
        <f t="shared" si="1174"/>
        <v/>
      </c>
      <c r="CT402" s="1350" t="str">
        <f t="shared" si="1174"/>
        <v/>
      </c>
      <c r="CU402" s="547" t="str">
        <f t="shared" si="1138"/>
        <v/>
      </c>
      <c r="CV402" s="548" t="str">
        <f t="shared" si="1139"/>
        <v/>
      </c>
      <c r="CW402" s="549" t="str">
        <f t="shared" si="1140"/>
        <v/>
      </c>
      <c r="CX402" s="549" t="str">
        <f t="shared" si="1141"/>
        <v/>
      </c>
      <c r="CY402" s="549" t="str">
        <f t="shared" si="1142"/>
        <v/>
      </c>
      <c r="CZ402" s="549" t="str">
        <f t="shared" si="1143"/>
        <v/>
      </c>
      <c r="DA402" s="549" t="str">
        <f t="shared" si="1144"/>
        <v/>
      </c>
      <c r="DB402" s="550" t="str">
        <f t="shared" si="1145"/>
        <v/>
      </c>
      <c r="DC402" s="550" t="str">
        <f t="shared" si="1146"/>
        <v/>
      </c>
      <c r="DD402" s="550" t="str">
        <f t="shared" si="1147"/>
        <v/>
      </c>
      <c r="DE402" s="549" t="str">
        <f t="shared" si="1148"/>
        <v/>
      </c>
      <c r="DF402" s="549" t="str">
        <f t="shared" si="1149"/>
        <v/>
      </c>
      <c r="DG402" s="549" t="str">
        <f t="shared" si="1150"/>
        <v/>
      </c>
      <c r="DH402" s="549" t="str">
        <f t="shared" si="1151"/>
        <v/>
      </c>
      <c r="DI402" s="549" t="str">
        <f t="shared" si="1152"/>
        <v/>
      </c>
      <c r="DJ402" s="548" t="str">
        <f t="shared" si="1153"/>
        <v/>
      </c>
      <c r="DK402" s="547" t="str">
        <f t="shared" si="1154"/>
        <v/>
      </c>
      <c r="DL402" s="654">
        <f t="shared" si="1155"/>
        <v>0</v>
      </c>
      <c r="DM402" s="106">
        <f t="shared" si="1156"/>
        <v>0</v>
      </c>
      <c r="DN402" s="106">
        <f t="shared" si="1157"/>
        <v>0</v>
      </c>
      <c r="DO402" s="106">
        <f t="shared" si="1158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32"/>
        <v/>
      </c>
      <c r="CA403" s="596" t="str">
        <f t="shared" si="1133"/>
        <v/>
      </c>
      <c r="CB403" s="596" t="str">
        <f t="shared" si="1134"/>
        <v/>
      </c>
      <c r="CC403" s="690" t="str">
        <f t="shared" si="1135"/>
        <v/>
      </c>
      <c r="CD403" s="1346" t="str">
        <f t="shared" si="1171"/>
        <v/>
      </c>
      <c r="CE403" s="1347" t="str">
        <f t="shared" si="1174"/>
        <v/>
      </c>
      <c r="CF403" s="1348" t="str">
        <f t="shared" si="1174"/>
        <v/>
      </c>
      <c r="CG403" s="1348" t="str">
        <f t="shared" si="1174"/>
        <v/>
      </c>
      <c r="CH403" s="1348" t="str">
        <f t="shared" si="1174"/>
        <v/>
      </c>
      <c r="CI403" s="1348" t="str">
        <f t="shared" si="1174"/>
        <v/>
      </c>
      <c r="CJ403" s="1348" t="str">
        <f t="shared" si="1174"/>
        <v/>
      </c>
      <c r="CK403" s="1349" t="str">
        <f t="shared" si="1174"/>
        <v/>
      </c>
      <c r="CL403" s="1349" t="str">
        <f t="shared" si="1174"/>
        <v/>
      </c>
      <c r="CM403" s="1349" t="str">
        <f t="shared" si="1174"/>
        <v/>
      </c>
      <c r="CN403" s="1348" t="str">
        <f t="shared" si="1174"/>
        <v/>
      </c>
      <c r="CO403" s="1348" t="str">
        <f t="shared" si="1174"/>
        <v/>
      </c>
      <c r="CP403" s="1348" t="str">
        <f t="shared" si="1174"/>
        <v/>
      </c>
      <c r="CQ403" s="1348" t="str">
        <f t="shared" si="1174"/>
        <v/>
      </c>
      <c r="CR403" s="1348" t="str">
        <f t="shared" si="1174"/>
        <v/>
      </c>
      <c r="CS403" s="1347" t="str">
        <f t="shared" si="1174"/>
        <v/>
      </c>
      <c r="CT403" s="1350" t="str">
        <f t="shared" si="1174"/>
        <v/>
      </c>
      <c r="CU403" s="547" t="str">
        <f t="shared" si="1138"/>
        <v/>
      </c>
      <c r="CV403" s="548" t="str">
        <f t="shared" si="1139"/>
        <v/>
      </c>
      <c r="CW403" s="549" t="str">
        <f t="shared" si="1140"/>
        <v/>
      </c>
      <c r="CX403" s="549" t="str">
        <f t="shared" si="1141"/>
        <v/>
      </c>
      <c r="CY403" s="549" t="str">
        <f t="shared" si="1142"/>
        <v/>
      </c>
      <c r="CZ403" s="549" t="str">
        <f t="shared" si="1143"/>
        <v/>
      </c>
      <c r="DA403" s="549" t="str">
        <f t="shared" si="1144"/>
        <v/>
      </c>
      <c r="DB403" s="550" t="str">
        <f t="shared" si="1145"/>
        <v/>
      </c>
      <c r="DC403" s="550" t="str">
        <f t="shared" si="1146"/>
        <v/>
      </c>
      <c r="DD403" s="550" t="str">
        <f t="shared" si="1147"/>
        <v/>
      </c>
      <c r="DE403" s="549" t="str">
        <f t="shared" si="1148"/>
        <v/>
      </c>
      <c r="DF403" s="549" t="str">
        <f t="shared" si="1149"/>
        <v/>
      </c>
      <c r="DG403" s="549" t="str">
        <f t="shared" si="1150"/>
        <v/>
      </c>
      <c r="DH403" s="549" t="str">
        <f t="shared" si="1151"/>
        <v/>
      </c>
      <c r="DI403" s="549" t="str">
        <f t="shared" si="1152"/>
        <v/>
      </c>
      <c r="DJ403" s="548" t="str">
        <f t="shared" si="1153"/>
        <v/>
      </c>
      <c r="DK403" s="547" t="str">
        <f t="shared" si="1154"/>
        <v/>
      </c>
      <c r="DL403" s="654">
        <f t="shared" si="1155"/>
        <v>0</v>
      </c>
      <c r="DM403" s="106">
        <f t="shared" si="1156"/>
        <v>0</v>
      </c>
      <c r="DN403" s="106">
        <f t="shared" si="1157"/>
        <v>0</v>
      </c>
      <c r="DO403" s="106">
        <f t="shared" si="1158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848</v>
      </c>
      <c r="H404" s="273" t="s">
        <v>848</v>
      </c>
      <c r="I404" s="273" t="s">
        <v>848</v>
      </c>
      <c r="J404" s="273" t="s">
        <v>848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32"/>
        <v/>
      </c>
      <c r="CA404" s="596" t="str">
        <f t="shared" si="1133"/>
        <v/>
      </c>
      <c r="CB404" s="596" t="str">
        <f t="shared" si="1134"/>
        <v/>
      </c>
      <c r="CC404" s="690" t="str">
        <f t="shared" si="1135"/>
        <v/>
      </c>
      <c r="CD404" s="1346" t="str">
        <f t="shared" si="1171"/>
        <v/>
      </c>
      <c r="CE404" s="1347" t="str">
        <f t="shared" si="1174"/>
        <v/>
      </c>
      <c r="CF404" s="1348" t="str">
        <f t="shared" si="1174"/>
        <v/>
      </c>
      <c r="CG404" s="1348" t="str">
        <f t="shared" si="1174"/>
        <v/>
      </c>
      <c r="CH404" s="1348" t="str">
        <f t="shared" si="1174"/>
        <v/>
      </c>
      <c r="CI404" s="1348" t="str">
        <f t="shared" si="1174"/>
        <v/>
      </c>
      <c r="CJ404" s="1348" t="str">
        <f t="shared" si="1174"/>
        <v/>
      </c>
      <c r="CK404" s="1349" t="str">
        <f t="shared" si="1174"/>
        <v/>
      </c>
      <c r="CL404" s="1349" t="str">
        <f t="shared" si="1174"/>
        <v/>
      </c>
      <c r="CM404" s="1349" t="str">
        <f t="shared" si="1174"/>
        <v/>
      </c>
      <c r="CN404" s="1348" t="str">
        <f t="shared" si="1174"/>
        <v/>
      </c>
      <c r="CO404" s="1348" t="str">
        <f t="shared" si="1174"/>
        <v/>
      </c>
      <c r="CP404" s="1348" t="str">
        <f t="shared" si="1174"/>
        <v/>
      </c>
      <c r="CQ404" s="1348" t="str">
        <f t="shared" si="1174"/>
        <v/>
      </c>
      <c r="CR404" s="1348" t="str">
        <f t="shared" si="1174"/>
        <v/>
      </c>
      <c r="CS404" s="1347" t="str">
        <f t="shared" si="1174"/>
        <v/>
      </c>
      <c r="CT404" s="1350" t="str">
        <f t="shared" si="1174"/>
        <v/>
      </c>
      <c r="CU404" s="547" t="str">
        <f t="shared" si="1138"/>
        <v/>
      </c>
      <c r="CV404" s="548" t="str">
        <f t="shared" si="1139"/>
        <v/>
      </c>
      <c r="CW404" s="549" t="str">
        <f t="shared" si="1140"/>
        <v/>
      </c>
      <c r="CX404" s="549" t="str">
        <f t="shared" si="1141"/>
        <v/>
      </c>
      <c r="CY404" s="549" t="str">
        <f t="shared" si="1142"/>
        <v/>
      </c>
      <c r="CZ404" s="549" t="str">
        <f t="shared" si="1143"/>
        <v/>
      </c>
      <c r="DA404" s="549" t="str">
        <f t="shared" si="1144"/>
        <v/>
      </c>
      <c r="DB404" s="550" t="str">
        <f t="shared" si="1145"/>
        <v/>
      </c>
      <c r="DC404" s="550" t="str">
        <f t="shared" si="1146"/>
        <v/>
      </c>
      <c r="DD404" s="550" t="str">
        <f t="shared" si="1147"/>
        <v/>
      </c>
      <c r="DE404" s="549" t="str">
        <f t="shared" si="1148"/>
        <v/>
      </c>
      <c r="DF404" s="549" t="str">
        <f t="shared" si="1149"/>
        <v/>
      </c>
      <c r="DG404" s="549" t="str">
        <f t="shared" si="1150"/>
        <v/>
      </c>
      <c r="DH404" s="549" t="str">
        <f t="shared" si="1151"/>
        <v/>
      </c>
      <c r="DI404" s="549" t="str">
        <f t="shared" si="1152"/>
        <v/>
      </c>
      <c r="DJ404" s="548" t="str">
        <f t="shared" si="1153"/>
        <v/>
      </c>
      <c r="DK404" s="547" t="str">
        <f t="shared" si="1154"/>
        <v/>
      </c>
      <c r="DL404" s="654">
        <f t="shared" si="1155"/>
        <v>0</v>
      </c>
      <c r="DM404" s="106">
        <f t="shared" si="1156"/>
        <v>0</v>
      </c>
      <c r="DN404" s="106">
        <f t="shared" si="1157"/>
        <v>0</v>
      </c>
      <c r="DO404" s="106">
        <f t="shared" si="1158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191">IF(B403="","",B403*B404)</f>
        <v/>
      </c>
      <c r="C405" s="628" t="str">
        <f t="shared" si="1191"/>
        <v/>
      </c>
      <c r="D405" s="628" t="str">
        <f t="shared" si="1191"/>
        <v/>
      </c>
      <c r="E405" s="628" t="str">
        <f t="shared" si="1191"/>
        <v/>
      </c>
      <c r="F405" s="628" t="str">
        <f t="shared" si="1191"/>
        <v/>
      </c>
      <c r="G405" s="628" t="str">
        <f t="shared" si="1191"/>
        <v/>
      </c>
      <c r="H405" s="628" t="str">
        <f t="shared" si="1191"/>
        <v/>
      </c>
      <c r="I405" s="628" t="str">
        <f t="shared" si="1191"/>
        <v/>
      </c>
      <c r="J405" s="628" t="str">
        <f t="shared" si="1191"/>
        <v/>
      </c>
      <c r="K405" s="628" t="str">
        <f t="shared" si="1191"/>
        <v/>
      </c>
      <c r="L405" s="628" t="str">
        <f t="shared" si="1191"/>
        <v/>
      </c>
      <c r="M405" s="628" t="str">
        <f t="shared" si="1191"/>
        <v/>
      </c>
      <c r="N405" s="628" t="str">
        <f t="shared" si="1191"/>
        <v/>
      </c>
      <c r="O405" s="628" t="str">
        <f t="shared" si="1191"/>
        <v/>
      </c>
      <c r="P405" s="628" t="str">
        <f t="shared" si="1191"/>
        <v/>
      </c>
      <c r="Q405" s="628" t="str">
        <f t="shared" si="1191"/>
        <v/>
      </c>
      <c r="R405" s="628" t="str">
        <f t="shared" si="1191"/>
        <v/>
      </c>
      <c r="S405" s="663"/>
      <c r="T405" s="628" t="str">
        <f t="shared" ref="T405:AJ405" si="1192">IF(T403="","",T403*T404)</f>
        <v/>
      </c>
      <c r="U405" s="628" t="str">
        <f t="shared" si="1192"/>
        <v/>
      </c>
      <c r="V405" s="628" t="str">
        <f t="shared" si="1192"/>
        <v/>
      </c>
      <c r="W405" s="628" t="str">
        <f t="shared" si="1192"/>
        <v/>
      </c>
      <c r="X405" s="628" t="str">
        <f t="shared" si="1192"/>
        <v/>
      </c>
      <c r="Y405" s="628" t="str">
        <f t="shared" si="1192"/>
        <v/>
      </c>
      <c r="Z405" s="628" t="str">
        <f t="shared" si="1192"/>
        <v/>
      </c>
      <c r="AA405" s="628" t="str">
        <f t="shared" si="1192"/>
        <v/>
      </c>
      <c r="AB405" s="628" t="str">
        <f t="shared" si="1192"/>
        <v/>
      </c>
      <c r="AC405" s="628" t="str">
        <f t="shared" si="1192"/>
        <v/>
      </c>
      <c r="AD405" s="628" t="str">
        <f t="shared" si="1192"/>
        <v/>
      </c>
      <c r="AE405" s="628" t="str">
        <f t="shared" si="1192"/>
        <v/>
      </c>
      <c r="AF405" s="628" t="str">
        <f t="shared" si="1192"/>
        <v/>
      </c>
      <c r="AG405" s="628" t="str">
        <f t="shared" si="1192"/>
        <v/>
      </c>
      <c r="AH405" s="628" t="str">
        <f t="shared" si="1192"/>
        <v/>
      </c>
      <c r="AI405" s="628" t="str">
        <f t="shared" si="1192"/>
        <v/>
      </c>
      <c r="AJ405" s="628" t="str">
        <f t="shared" si="1192"/>
        <v/>
      </c>
      <c r="AK405" s="663"/>
      <c r="AL405" s="628" t="str">
        <f t="shared" ref="AL405:BB405" si="1193">IF(AL403="","",AL403*AL404)</f>
        <v/>
      </c>
      <c r="AM405" s="628" t="str">
        <f t="shared" si="1193"/>
        <v/>
      </c>
      <c r="AN405" s="628" t="str">
        <f t="shared" si="1193"/>
        <v/>
      </c>
      <c r="AO405" s="628" t="str">
        <f t="shared" si="1193"/>
        <v/>
      </c>
      <c r="AP405" s="628" t="str">
        <f t="shared" si="1193"/>
        <v/>
      </c>
      <c r="AQ405" s="628" t="str">
        <f t="shared" si="1193"/>
        <v/>
      </c>
      <c r="AR405" s="628" t="str">
        <f t="shared" si="1193"/>
        <v/>
      </c>
      <c r="AS405" s="628" t="str">
        <f t="shared" si="1193"/>
        <v/>
      </c>
      <c r="AT405" s="628" t="str">
        <f t="shared" si="1193"/>
        <v/>
      </c>
      <c r="AU405" s="628" t="str">
        <f t="shared" si="1193"/>
        <v/>
      </c>
      <c r="AV405" s="628" t="str">
        <f t="shared" si="1193"/>
        <v/>
      </c>
      <c r="AW405" s="628" t="str">
        <f t="shared" si="1193"/>
        <v/>
      </c>
      <c r="AX405" s="628" t="str">
        <f t="shared" si="1193"/>
        <v/>
      </c>
      <c r="AY405" s="628" t="str">
        <f t="shared" si="1193"/>
        <v/>
      </c>
      <c r="AZ405" s="628" t="str">
        <f t="shared" si="1193"/>
        <v/>
      </c>
      <c r="BA405" s="628" t="str">
        <f t="shared" si="1193"/>
        <v/>
      </c>
      <c r="BB405" s="628" t="str">
        <f t="shared" si="1193"/>
        <v/>
      </c>
      <c r="BC405" s="663"/>
      <c r="BD405" s="628" t="str">
        <f t="shared" ref="BD405:BT405" si="1194">IF(BD403="","",BD403*BD404)</f>
        <v/>
      </c>
      <c r="BE405" s="628" t="str">
        <f t="shared" si="1194"/>
        <v/>
      </c>
      <c r="BF405" s="628" t="str">
        <f t="shared" si="1194"/>
        <v/>
      </c>
      <c r="BG405" s="628" t="str">
        <f t="shared" si="1194"/>
        <v/>
      </c>
      <c r="BH405" s="628" t="str">
        <f t="shared" si="1194"/>
        <v/>
      </c>
      <c r="BI405" s="628" t="str">
        <f t="shared" si="1194"/>
        <v/>
      </c>
      <c r="BJ405" s="628" t="str">
        <f t="shared" si="1194"/>
        <v/>
      </c>
      <c r="BK405" s="628" t="str">
        <f t="shared" si="1194"/>
        <v/>
      </c>
      <c r="BL405" s="628" t="str">
        <f t="shared" si="1194"/>
        <v/>
      </c>
      <c r="BM405" s="628" t="str">
        <f t="shared" si="1194"/>
        <v/>
      </c>
      <c r="BN405" s="628" t="str">
        <f t="shared" si="1194"/>
        <v/>
      </c>
      <c r="BO405" s="628" t="str">
        <f t="shared" si="1194"/>
        <v/>
      </c>
      <c r="BP405" s="628" t="str">
        <f t="shared" si="1194"/>
        <v/>
      </c>
      <c r="BQ405" s="628" t="str">
        <f t="shared" si="1194"/>
        <v/>
      </c>
      <c r="BR405" s="628" t="str">
        <f t="shared" si="1194"/>
        <v/>
      </c>
      <c r="BS405" s="628" t="str">
        <f t="shared" si="1194"/>
        <v/>
      </c>
      <c r="BT405" s="628" t="str">
        <f t="shared" si="1194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32"/>
        <v/>
      </c>
      <c r="CA405" s="596" t="str">
        <f t="shared" si="1133"/>
        <v/>
      </c>
      <c r="CB405" s="596" t="str">
        <f t="shared" si="1134"/>
        <v/>
      </c>
      <c r="CC405" s="690" t="str">
        <f t="shared" si="1135"/>
        <v/>
      </c>
      <c r="CD405" s="1346" t="str">
        <f t="shared" si="1171"/>
        <v/>
      </c>
      <c r="CE405" s="1347" t="str">
        <f t="shared" si="1174"/>
        <v/>
      </c>
      <c r="CF405" s="1348" t="str">
        <f t="shared" si="1174"/>
        <v/>
      </c>
      <c r="CG405" s="1348" t="str">
        <f t="shared" si="1174"/>
        <v/>
      </c>
      <c r="CH405" s="1348" t="str">
        <f t="shared" si="1174"/>
        <v/>
      </c>
      <c r="CI405" s="1348" t="str">
        <f t="shared" si="1174"/>
        <v/>
      </c>
      <c r="CJ405" s="1348" t="str">
        <f t="shared" si="1174"/>
        <v/>
      </c>
      <c r="CK405" s="1349" t="str">
        <f t="shared" si="1174"/>
        <v/>
      </c>
      <c r="CL405" s="1349" t="str">
        <f t="shared" si="1174"/>
        <v/>
      </c>
      <c r="CM405" s="1349" t="str">
        <f t="shared" si="1174"/>
        <v/>
      </c>
      <c r="CN405" s="1348" t="str">
        <f t="shared" si="1174"/>
        <v/>
      </c>
      <c r="CO405" s="1348" t="str">
        <f t="shared" si="1174"/>
        <v/>
      </c>
      <c r="CP405" s="1348" t="str">
        <f t="shared" si="1174"/>
        <v/>
      </c>
      <c r="CQ405" s="1348" t="str">
        <f t="shared" si="1174"/>
        <v/>
      </c>
      <c r="CR405" s="1348" t="str">
        <f t="shared" si="1174"/>
        <v/>
      </c>
      <c r="CS405" s="1347" t="str">
        <f t="shared" si="1174"/>
        <v/>
      </c>
      <c r="CT405" s="1350" t="str">
        <f t="shared" si="1174"/>
        <v/>
      </c>
      <c r="CU405" s="547" t="str">
        <f t="shared" si="1138"/>
        <v/>
      </c>
      <c r="CV405" s="548" t="str">
        <f t="shared" si="1139"/>
        <v/>
      </c>
      <c r="CW405" s="549" t="str">
        <f t="shared" si="1140"/>
        <v/>
      </c>
      <c r="CX405" s="549" t="str">
        <f t="shared" si="1141"/>
        <v/>
      </c>
      <c r="CY405" s="549" t="str">
        <f t="shared" si="1142"/>
        <v/>
      </c>
      <c r="CZ405" s="549" t="str">
        <f t="shared" si="1143"/>
        <v/>
      </c>
      <c r="DA405" s="549" t="str">
        <f t="shared" si="1144"/>
        <v/>
      </c>
      <c r="DB405" s="550" t="str">
        <f t="shared" si="1145"/>
        <v/>
      </c>
      <c r="DC405" s="550" t="str">
        <f t="shared" si="1146"/>
        <v/>
      </c>
      <c r="DD405" s="550" t="str">
        <f t="shared" si="1147"/>
        <v/>
      </c>
      <c r="DE405" s="549" t="str">
        <f t="shared" si="1148"/>
        <v/>
      </c>
      <c r="DF405" s="549" t="str">
        <f t="shared" si="1149"/>
        <v/>
      </c>
      <c r="DG405" s="549" t="str">
        <f t="shared" si="1150"/>
        <v/>
      </c>
      <c r="DH405" s="549" t="str">
        <f t="shared" si="1151"/>
        <v/>
      </c>
      <c r="DI405" s="549" t="str">
        <f t="shared" si="1152"/>
        <v/>
      </c>
      <c r="DJ405" s="548" t="str">
        <f t="shared" si="1153"/>
        <v/>
      </c>
      <c r="DK405" s="547" t="str">
        <f t="shared" si="1154"/>
        <v/>
      </c>
      <c r="DL405" s="654">
        <f t="shared" si="1155"/>
        <v>0</v>
      </c>
      <c r="DM405" s="106">
        <f t="shared" si="1156"/>
        <v>0</v>
      </c>
      <c r="DN405" s="106">
        <f t="shared" si="1157"/>
        <v>0</v>
      </c>
      <c r="DO405" s="106">
        <f t="shared" si="1158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32"/>
        <v/>
      </c>
      <c r="CA406" s="596" t="str">
        <f t="shared" si="1133"/>
        <v/>
      </c>
      <c r="CB406" s="596" t="str">
        <f t="shared" si="1134"/>
        <v/>
      </c>
      <c r="CC406" s="690" t="str">
        <f t="shared" si="1135"/>
        <v/>
      </c>
      <c r="CD406" s="1346" t="str">
        <f t="shared" si="1171"/>
        <v/>
      </c>
      <c r="CE406" s="1347" t="str">
        <f t="shared" si="1174"/>
        <v/>
      </c>
      <c r="CF406" s="1348" t="str">
        <f t="shared" si="1174"/>
        <v/>
      </c>
      <c r="CG406" s="1348" t="str">
        <f t="shared" si="1174"/>
        <v/>
      </c>
      <c r="CH406" s="1348" t="str">
        <f t="shared" si="1174"/>
        <v/>
      </c>
      <c r="CI406" s="1348" t="str">
        <f t="shared" si="1174"/>
        <v/>
      </c>
      <c r="CJ406" s="1348" t="str">
        <f t="shared" si="1174"/>
        <v/>
      </c>
      <c r="CK406" s="1349" t="str">
        <f t="shared" si="1174"/>
        <v/>
      </c>
      <c r="CL406" s="1349" t="str">
        <f t="shared" si="1174"/>
        <v/>
      </c>
      <c r="CM406" s="1349" t="str">
        <f t="shared" si="1174"/>
        <v/>
      </c>
      <c r="CN406" s="1348" t="str">
        <f t="shared" si="1174"/>
        <v/>
      </c>
      <c r="CO406" s="1348" t="str">
        <f t="shared" si="1174"/>
        <v/>
      </c>
      <c r="CP406" s="1348" t="str">
        <f t="shared" si="1174"/>
        <v/>
      </c>
      <c r="CQ406" s="1348" t="str">
        <f t="shared" si="1174"/>
        <v/>
      </c>
      <c r="CR406" s="1348" t="str">
        <f t="shared" si="1174"/>
        <v/>
      </c>
      <c r="CS406" s="1347" t="str">
        <f t="shared" si="1174"/>
        <v/>
      </c>
      <c r="CT406" s="1350" t="str">
        <f t="shared" si="1174"/>
        <v/>
      </c>
      <c r="CU406" s="547" t="str">
        <f t="shared" si="1138"/>
        <v/>
      </c>
      <c r="CV406" s="548" t="str">
        <f t="shared" si="1139"/>
        <v/>
      </c>
      <c r="CW406" s="549" t="str">
        <f t="shared" si="1140"/>
        <v/>
      </c>
      <c r="CX406" s="549" t="str">
        <f t="shared" si="1141"/>
        <v/>
      </c>
      <c r="CY406" s="549" t="str">
        <f t="shared" si="1142"/>
        <v/>
      </c>
      <c r="CZ406" s="549" t="str">
        <f t="shared" si="1143"/>
        <v/>
      </c>
      <c r="DA406" s="549" t="str">
        <f t="shared" si="1144"/>
        <v/>
      </c>
      <c r="DB406" s="550" t="str">
        <f t="shared" si="1145"/>
        <v/>
      </c>
      <c r="DC406" s="550" t="str">
        <f t="shared" si="1146"/>
        <v/>
      </c>
      <c r="DD406" s="550" t="str">
        <f t="shared" si="1147"/>
        <v/>
      </c>
      <c r="DE406" s="549" t="str">
        <f t="shared" si="1148"/>
        <v/>
      </c>
      <c r="DF406" s="549" t="str">
        <f t="shared" si="1149"/>
        <v/>
      </c>
      <c r="DG406" s="549" t="str">
        <f t="shared" si="1150"/>
        <v/>
      </c>
      <c r="DH406" s="549" t="str">
        <f t="shared" si="1151"/>
        <v/>
      </c>
      <c r="DI406" s="549" t="str">
        <f t="shared" si="1152"/>
        <v/>
      </c>
      <c r="DJ406" s="548" t="str">
        <f t="shared" si="1153"/>
        <v/>
      </c>
      <c r="DK406" s="547" t="str">
        <f t="shared" si="1154"/>
        <v/>
      </c>
      <c r="DL406" s="654">
        <f t="shared" si="1155"/>
        <v>0</v>
      </c>
      <c r="DM406" s="106">
        <f t="shared" si="1156"/>
        <v>0</v>
      </c>
      <c r="DN406" s="106">
        <f t="shared" si="1157"/>
        <v>0</v>
      </c>
      <c r="DO406" s="106">
        <f t="shared" si="1158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848</v>
      </c>
      <c r="H407" s="273" t="s">
        <v>848</v>
      </c>
      <c r="I407" s="273" t="s">
        <v>848</v>
      </c>
      <c r="J407" s="273" t="s">
        <v>848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32"/>
        <v/>
      </c>
      <c r="CA407" s="596" t="str">
        <f t="shared" si="1133"/>
        <v/>
      </c>
      <c r="CB407" s="596" t="str">
        <f t="shared" si="1134"/>
        <v/>
      </c>
      <c r="CC407" s="690" t="str">
        <f t="shared" si="1135"/>
        <v/>
      </c>
      <c r="CD407" s="1346" t="str">
        <f t="shared" si="1171"/>
        <v/>
      </c>
      <c r="CE407" s="1347" t="str">
        <f t="shared" si="1174"/>
        <v/>
      </c>
      <c r="CF407" s="1348" t="str">
        <f t="shared" si="1174"/>
        <v/>
      </c>
      <c r="CG407" s="1348" t="str">
        <f t="shared" si="1174"/>
        <v/>
      </c>
      <c r="CH407" s="1348" t="str">
        <f t="shared" si="1174"/>
        <v/>
      </c>
      <c r="CI407" s="1348" t="str">
        <f t="shared" si="1174"/>
        <v/>
      </c>
      <c r="CJ407" s="1348" t="str">
        <f t="shared" si="1174"/>
        <v/>
      </c>
      <c r="CK407" s="1349" t="str">
        <f t="shared" si="1174"/>
        <v/>
      </c>
      <c r="CL407" s="1349" t="str">
        <f t="shared" si="1174"/>
        <v/>
      </c>
      <c r="CM407" s="1349" t="str">
        <f t="shared" si="1174"/>
        <v/>
      </c>
      <c r="CN407" s="1348" t="str">
        <f t="shared" si="1174"/>
        <v/>
      </c>
      <c r="CO407" s="1348" t="str">
        <f t="shared" si="1174"/>
        <v/>
      </c>
      <c r="CP407" s="1348" t="str">
        <f t="shared" si="1174"/>
        <v/>
      </c>
      <c r="CQ407" s="1348" t="str">
        <f t="shared" si="1174"/>
        <v/>
      </c>
      <c r="CR407" s="1348" t="str">
        <f t="shared" si="1174"/>
        <v/>
      </c>
      <c r="CS407" s="1347" t="str">
        <f t="shared" ref="CE407:CT417" si="119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95"/>
        <v/>
      </c>
      <c r="CU407" s="547" t="str">
        <f t="shared" si="1138"/>
        <v/>
      </c>
      <c r="CV407" s="548" t="str">
        <f t="shared" si="1139"/>
        <v/>
      </c>
      <c r="CW407" s="549" t="str">
        <f t="shared" si="1140"/>
        <v/>
      </c>
      <c r="CX407" s="549" t="str">
        <f t="shared" si="1141"/>
        <v/>
      </c>
      <c r="CY407" s="549" t="str">
        <f t="shared" si="1142"/>
        <v/>
      </c>
      <c r="CZ407" s="549" t="str">
        <f t="shared" si="1143"/>
        <v/>
      </c>
      <c r="DA407" s="549" t="str">
        <f t="shared" si="1144"/>
        <v/>
      </c>
      <c r="DB407" s="550" t="str">
        <f t="shared" si="1145"/>
        <v/>
      </c>
      <c r="DC407" s="550" t="str">
        <f t="shared" si="1146"/>
        <v/>
      </c>
      <c r="DD407" s="550" t="str">
        <f t="shared" si="1147"/>
        <v/>
      </c>
      <c r="DE407" s="549" t="str">
        <f t="shared" si="1148"/>
        <v/>
      </c>
      <c r="DF407" s="549" t="str">
        <f t="shared" si="1149"/>
        <v/>
      </c>
      <c r="DG407" s="549" t="str">
        <f t="shared" si="1150"/>
        <v/>
      </c>
      <c r="DH407" s="549" t="str">
        <f t="shared" si="1151"/>
        <v/>
      </c>
      <c r="DI407" s="549" t="str">
        <f t="shared" si="1152"/>
        <v/>
      </c>
      <c r="DJ407" s="548" t="str">
        <f t="shared" si="1153"/>
        <v/>
      </c>
      <c r="DK407" s="547" t="str">
        <f t="shared" si="1154"/>
        <v/>
      </c>
      <c r="DL407" s="654">
        <f t="shared" si="1155"/>
        <v>0</v>
      </c>
      <c r="DM407" s="106">
        <f t="shared" si="1156"/>
        <v>0</v>
      </c>
      <c r="DN407" s="106">
        <f t="shared" si="1157"/>
        <v>0</v>
      </c>
      <c r="DO407" s="106">
        <f t="shared" si="1158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196">IF(B406="","",B406*B407)</f>
        <v/>
      </c>
      <c r="C408" s="628" t="str">
        <f t="shared" si="1196"/>
        <v/>
      </c>
      <c r="D408" s="628" t="str">
        <f t="shared" si="1196"/>
        <v/>
      </c>
      <c r="E408" s="628" t="str">
        <f t="shared" si="1196"/>
        <v/>
      </c>
      <c r="F408" s="628" t="str">
        <f t="shared" si="1196"/>
        <v/>
      </c>
      <c r="G408" s="628" t="str">
        <f t="shared" si="1196"/>
        <v/>
      </c>
      <c r="H408" s="628" t="str">
        <f t="shared" si="1196"/>
        <v/>
      </c>
      <c r="I408" s="628" t="str">
        <f t="shared" si="1196"/>
        <v/>
      </c>
      <c r="J408" s="628" t="str">
        <f t="shared" si="1196"/>
        <v/>
      </c>
      <c r="K408" s="628" t="str">
        <f t="shared" si="1196"/>
        <v/>
      </c>
      <c r="L408" s="628" t="str">
        <f t="shared" si="1196"/>
        <v/>
      </c>
      <c r="M408" s="628" t="str">
        <f t="shared" si="1196"/>
        <v/>
      </c>
      <c r="N408" s="628" t="str">
        <f t="shared" si="1196"/>
        <v/>
      </c>
      <c r="O408" s="628" t="str">
        <f t="shared" si="1196"/>
        <v/>
      </c>
      <c r="P408" s="628" t="str">
        <f t="shared" si="1196"/>
        <v/>
      </c>
      <c r="Q408" s="628" t="str">
        <f t="shared" si="1196"/>
        <v/>
      </c>
      <c r="R408" s="628" t="str">
        <f t="shared" si="1196"/>
        <v/>
      </c>
      <c r="S408" s="663"/>
      <c r="T408" s="628" t="str">
        <f t="shared" ref="T408:AJ408" si="1197">IF(T406="","",T406*T407)</f>
        <v/>
      </c>
      <c r="U408" s="628" t="str">
        <f t="shared" si="1197"/>
        <v/>
      </c>
      <c r="V408" s="628" t="str">
        <f t="shared" si="1197"/>
        <v/>
      </c>
      <c r="W408" s="628" t="str">
        <f t="shared" si="1197"/>
        <v/>
      </c>
      <c r="X408" s="628" t="str">
        <f t="shared" si="1197"/>
        <v/>
      </c>
      <c r="Y408" s="628" t="str">
        <f t="shared" si="1197"/>
        <v/>
      </c>
      <c r="Z408" s="628" t="str">
        <f t="shared" si="1197"/>
        <v/>
      </c>
      <c r="AA408" s="628" t="str">
        <f t="shared" si="1197"/>
        <v/>
      </c>
      <c r="AB408" s="628" t="str">
        <f t="shared" si="1197"/>
        <v/>
      </c>
      <c r="AC408" s="628" t="str">
        <f t="shared" si="1197"/>
        <v/>
      </c>
      <c r="AD408" s="628" t="str">
        <f t="shared" si="1197"/>
        <v/>
      </c>
      <c r="AE408" s="628" t="str">
        <f t="shared" si="1197"/>
        <v/>
      </c>
      <c r="AF408" s="628" t="str">
        <f t="shared" si="1197"/>
        <v/>
      </c>
      <c r="AG408" s="628" t="str">
        <f t="shared" si="1197"/>
        <v/>
      </c>
      <c r="AH408" s="628" t="str">
        <f t="shared" si="1197"/>
        <v/>
      </c>
      <c r="AI408" s="628" t="str">
        <f t="shared" si="1197"/>
        <v/>
      </c>
      <c r="AJ408" s="628" t="str">
        <f t="shared" si="1197"/>
        <v/>
      </c>
      <c r="AK408" s="663"/>
      <c r="AL408" s="628" t="str">
        <f t="shared" ref="AL408:BB408" si="1198">IF(AL406="","",AL406*AL407)</f>
        <v/>
      </c>
      <c r="AM408" s="628" t="str">
        <f t="shared" si="1198"/>
        <v/>
      </c>
      <c r="AN408" s="628" t="str">
        <f t="shared" si="1198"/>
        <v/>
      </c>
      <c r="AO408" s="628" t="str">
        <f t="shared" si="1198"/>
        <v/>
      </c>
      <c r="AP408" s="628" t="str">
        <f t="shared" si="1198"/>
        <v/>
      </c>
      <c r="AQ408" s="628" t="str">
        <f t="shared" si="1198"/>
        <v/>
      </c>
      <c r="AR408" s="628" t="str">
        <f t="shared" si="1198"/>
        <v/>
      </c>
      <c r="AS408" s="628" t="str">
        <f t="shared" si="1198"/>
        <v/>
      </c>
      <c r="AT408" s="628" t="str">
        <f t="shared" si="1198"/>
        <v/>
      </c>
      <c r="AU408" s="628" t="str">
        <f t="shared" si="1198"/>
        <v/>
      </c>
      <c r="AV408" s="628" t="str">
        <f t="shared" si="1198"/>
        <v/>
      </c>
      <c r="AW408" s="628" t="str">
        <f t="shared" si="1198"/>
        <v/>
      </c>
      <c r="AX408" s="628" t="str">
        <f t="shared" si="1198"/>
        <v/>
      </c>
      <c r="AY408" s="628" t="str">
        <f t="shared" si="1198"/>
        <v/>
      </c>
      <c r="AZ408" s="628" t="str">
        <f t="shared" si="1198"/>
        <v/>
      </c>
      <c r="BA408" s="628" t="str">
        <f t="shared" si="1198"/>
        <v/>
      </c>
      <c r="BB408" s="628" t="str">
        <f t="shared" si="1198"/>
        <v/>
      </c>
      <c r="BC408" s="663"/>
      <c r="BD408" s="628" t="str">
        <f t="shared" ref="BD408:BT408" si="1199">IF(BD406="","",BD406*BD407)</f>
        <v/>
      </c>
      <c r="BE408" s="628" t="str">
        <f t="shared" si="1199"/>
        <v/>
      </c>
      <c r="BF408" s="628" t="str">
        <f t="shared" si="1199"/>
        <v/>
      </c>
      <c r="BG408" s="628" t="str">
        <f t="shared" si="1199"/>
        <v/>
      </c>
      <c r="BH408" s="628" t="str">
        <f t="shared" si="1199"/>
        <v/>
      </c>
      <c r="BI408" s="628" t="str">
        <f t="shared" si="1199"/>
        <v/>
      </c>
      <c r="BJ408" s="628" t="str">
        <f t="shared" si="1199"/>
        <v/>
      </c>
      <c r="BK408" s="628" t="str">
        <f t="shared" si="1199"/>
        <v/>
      </c>
      <c r="BL408" s="628" t="str">
        <f t="shared" si="1199"/>
        <v/>
      </c>
      <c r="BM408" s="628" t="str">
        <f t="shared" si="1199"/>
        <v/>
      </c>
      <c r="BN408" s="628" t="str">
        <f t="shared" si="1199"/>
        <v/>
      </c>
      <c r="BO408" s="628" t="str">
        <f t="shared" si="1199"/>
        <v/>
      </c>
      <c r="BP408" s="628" t="str">
        <f t="shared" si="1199"/>
        <v/>
      </c>
      <c r="BQ408" s="628" t="str">
        <f t="shared" si="1199"/>
        <v/>
      </c>
      <c r="BR408" s="628" t="str">
        <f t="shared" si="1199"/>
        <v/>
      </c>
      <c r="BS408" s="628" t="str">
        <f t="shared" si="1199"/>
        <v/>
      </c>
      <c r="BT408" s="628" t="str">
        <f t="shared" si="1199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32"/>
        <v/>
      </c>
      <c r="CA408" s="596" t="str">
        <f t="shared" si="1133"/>
        <v/>
      </c>
      <c r="CB408" s="596" t="str">
        <f t="shared" si="1134"/>
        <v/>
      </c>
      <c r="CC408" s="690" t="str">
        <f t="shared" si="1135"/>
        <v/>
      </c>
      <c r="CD408" s="1346" t="str">
        <f t="shared" si="1171"/>
        <v/>
      </c>
      <c r="CE408" s="1347" t="str">
        <f t="shared" si="1195"/>
        <v/>
      </c>
      <c r="CF408" s="1348" t="str">
        <f t="shared" si="1195"/>
        <v/>
      </c>
      <c r="CG408" s="1348" t="str">
        <f t="shared" si="1195"/>
        <v/>
      </c>
      <c r="CH408" s="1348" t="str">
        <f t="shared" si="1195"/>
        <v/>
      </c>
      <c r="CI408" s="1348" t="str">
        <f t="shared" si="1195"/>
        <v/>
      </c>
      <c r="CJ408" s="1348" t="str">
        <f t="shared" si="1195"/>
        <v/>
      </c>
      <c r="CK408" s="1349" t="str">
        <f t="shared" si="1195"/>
        <v/>
      </c>
      <c r="CL408" s="1349" t="str">
        <f t="shared" si="1195"/>
        <v/>
      </c>
      <c r="CM408" s="1349" t="str">
        <f t="shared" si="1195"/>
        <v/>
      </c>
      <c r="CN408" s="1348" t="str">
        <f t="shared" si="1195"/>
        <v/>
      </c>
      <c r="CO408" s="1348" t="str">
        <f t="shared" si="1195"/>
        <v/>
      </c>
      <c r="CP408" s="1348" t="str">
        <f t="shared" si="1195"/>
        <v/>
      </c>
      <c r="CQ408" s="1348" t="str">
        <f t="shared" si="1195"/>
        <v/>
      </c>
      <c r="CR408" s="1348" t="str">
        <f t="shared" si="1195"/>
        <v/>
      </c>
      <c r="CS408" s="1347" t="str">
        <f t="shared" si="1195"/>
        <v/>
      </c>
      <c r="CT408" s="1350" t="str">
        <f t="shared" si="1195"/>
        <v/>
      </c>
      <c r="CU408" s="547" t="str">
        <f t="shared" si="1138"/>
        <v/>
      </c>
      <c r="CV408" s="548" t="str">
        <f t="shared" si="1139"/>
        <v/>
      </c>
      <c r="CW408" s="549" t="str">
        <f t="shared" si="1140"/>
        <v/>
      </c>
      <c r="CX408" s="549" t="str">
        <f t="shared" si="1141"/>
        <v/>
      </c>
      <c r="CY408" s="549" t="str">
        <f t="shared" si="1142"/>
        <v/>
      </c>
      <c r="CZ408" s="549" t="str">
        <f t="shared" si="1143"/>
        <v/>
      </c>
      <c r="DA408" s="549" t="str">
        <f t="shared" si="1144"/>
        <v/>
      </c>
      <c r="DB408" s="550" t="str">
        <f t="shared" si="1145"/>
        <v/>
      </c>
      <c r="DC408" s="550" t="str">
        <f t="shared" si="1146"/>
        <v/>
      </c>
      <c r="DD408" s="550" t="str">
        <f t="shared" si="1147"/>
        <v/>
      </c>
      <c r="DE408" s="549" t="str">
        <f t="shared" si="1148"/>
        <v/>
      </c>
      <c r="DF408" s="549" t="str">
        <f t="shared" si="1149"/>
        <v/>
      </c>
      <c r="DG408" s="549" t="str">
        <f t="shared" si="1150"/>
        <v/>
      </c>
      <c r="DH408" s="549" t="str">
        <f t="shared" si="1151"/>
        <v/>
      </c>
      <c r="DI408" s="549" t="str">
        <f t="shared" si="1152"/>
        <v/>
      </c>
      <c r="DJ408" s="548" t="str">
        <f t="shared" si="1153"/>
        <v/>
      </c>
      <c r="DK408" s="547" t="str">
        <f t="shared" si="1154"/>
        <v/>
      </c>
      <c r="DL408" s="654">
        <f t="shared" si="1155"/>
        <v>0</v>
      </c>
      <c r="DM408" s="106">
        <f t="shared" si="1156"/>
        <v>0</v>
      </c>
      <c r="DN408" s="106">
        <f t="shared" si="1157"/>
        <v>0</v>
      </c>
      <c r="DO408" s="106">
        <f t="shared" si="1158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32"/>
        <v/>
      </c>
      <c r="CA409" s="596" t="str">
        <f t="shared" si="1133"/>
        <v/>
      </c>
      <c r="CB409" s="596" t="str">
        <f t="shared" si="1134"/>
        <v/>
      </c>
      <c r="CC409" s="690" t="str">
        <f t="shared" si="1135"/>
        <v/>
      </c>
      <c r="CD409" s="1346" t="str">
        <f t="shared" si="1171"/>
        <v/>
      </c>
      <c r="CE409" s="1347" t="str">
        <f t="shared" si="1195"/>
        <v/>
      </c>
      <c r="CF409" s="1348" t="str">
        <f t="shared" si="1195"/>
        <v/>
      </c>
      <c r="CG409" s="1348" t="str">
        <f t="shared" si="1195"/>
        <v/>
      </c>
      <c r="CH409" s="1348" t="str">
        <f t="shared" si="1195"/>
        <v/>
      </c>
      <c r="CI409" s="1348" t="str">
        <f t="shared" si="1195"/>
        <v/>
      </c>
      <c r="CJ409" s="1348" t="str">
        <f t="shared" si="1195"/>
        <v/>
      </c>
      <c r="CK409" s="1349" t="str">
        <f t="shared" si="1195"/>
        <v/>
      </c>
      <c r="CL409" s="1349" t="str">
        <f t="shared" si="1195"/>
        <v/>
      </c>
      <c r="CM409" s="1349" t="str">
        <f t="shared" si="1195"/>
        <v/>
      </c>
      <c r="CN409" s="1348" t="str">
        <f t="shared" si="1195"/>
        <v/>
      </c>
      <c r="CO409" s="1348" t="str">
        <f t="shared" si="1195"/>
        <v/>
      </c>
      <c r="CP409" s="1348" t="str">
        <f t="shared" si="1195"/>
        <v/>
      </c>
      <c r="CQ409" s="1348" t="str">
        <f t="shared" si="1195"/>
        <v/>
      </c>
      <c r="CR409" s="1348" t="str">
        <f t="shared" si="1195"/>
        <v/>
      </c>
      <c r="CS409" s="1347" t="str">
        <f t="shared" si="1195"/>
        <v/>
      </c>
      <c r="CT409" s="1350" t="str">
        <f t="shared" si="1195"/>
        <v/>
      </c>
      <c r="CU409" s="547" t="str">
        <f t="shared" si="1138"/>
        <v/>
      </c>
      <c r="CV409" s="548" t="str">
        <f t="shared" si="1139"/>
        <v/>
      </c>
      <c r="CW409" s="549" t="str">
        <f t="shared" si="1140"/>
        <v/>
      </c>
      <c r="CX409" s="549" t="str">
        <f t="shared" si="1141"/>
        <v/>
      </c>
      <c r="CY409" s="549" t="str">
        <f t="shared" si="1142"/>
        <v/>
      </c>
      <c r="CZ409" s="549" t="str">
        <f t="shared" si="1143"/>
        <v/>
      </c>
      <c r="DA409" s="549" t="str">
        <f t="shared" si="1144"/>
        <v/>
      </c>
      <c r="DB409" s="550" t="str">
        <f t="shared" si="1145"/>
        <v/>
      </c>
      <c r="DC409" s="550" t="str">
        <f t="shared" si="1146"/>
        <v/>
      </c>
      <c r="DD409" s="550" t="str">
        <f t="shared" si="1147"/>
        <v/>
      </c>
      <c r="DE409" s="549" t="str">
        <f t="shared" si="1148"/>
        <v/>
      </c>
      <c r="DF409" s="549" t="str">
        <f t="shared" si="1149"/>
        <v/>
      </c>
      <c r="DG409" s="549" t="str">
        <f t="shared" si="1150"/>
        <v/>
      </c>
      <c r="DH409" s="549" t="str">
        <f t="shared" si="1151"/>
        <v/>
      </c>
      <c r="DI409" s="549" t="str">
        <f t="shared" si="1152"/>
        <v/>
      </c>
      <c r="DJ409" s="548" t="str">
        <f t="shared" si="1153"/>
        <v/>
      </c>
      <c r="DK409" s="547" t="str">
        <f t="shared" si="1154"/>
        <v/>
      </c>
      <c r="DL409" s="654">
        <f t="shared" si="1155"/>
        <v>0</v>
      </c>
      <c r="DM409" s="106">
        <f t="shared" si="1156"/>
        <v>0</v>
      </c>
      <c r="DN409" s="106">
        <f t="shared" si="1157"/>
        <v>0</v>
      </c>
      <c r="DO409" s="106">
        <f t="shared" si="1158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848</v>
      </c>
      <c r="H410" s="273" t="s">
        <v>848</v>
      </c>
      <c r="I410" s="273" t="s">
        <v>849</v>
      </c>
      <c r="J410" s="273" t="s">
        <v>848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32"/>
        <v/>
      </c>
      <c r="CA410" s="596" t="str">
        <f t="shared" si="1133"/>
        <v/>
      </c>
      <c r="CB410" s="596" t="str">
        <f t="shared" si="1134"/>
        <v/>
      </c>
      <c r="CC410" s="690" t="str">
        <f t="shared" si="1135"/>
        <v/>
      </c>
      <c r="CD410" s="1346" t="str">
        <f t="shared" si="1171"/>
        <v/>
      </c>
      <c r="CE410" s="1347" t="str">
        <f t="shared" si="1195"/>
        <v/>
      </c>
      <c r="CF410" s="1348" t="str">
        <f t="shared" si="1195"/>
        <v/>
      </c>
      <c r="CG410" s="1348" t="str">
        <f t="shared" si="1195"/>
        <v/>
      </c>
      <c r="CH410" s="1348" t="str">
        <f t="shared" si="1195"/>
        <v/>
      </c>
      <c r="CI410" s="1348" t="str">
        <f t="shared" si="1195"/>
        <v/>
      </c>
      <c r="CJ410" s="1348" t="str">
        <f t="shared" si="1195"/>
        <v/>
      </c>
      <c r="CK410" s="1349" t="str">
        <f t="shared" si="1195"/>
        <v/>
      </c>
      <c r="CL410" s="1349" t="str">
        <f t="shared" si="1195"/>
        <v/>
      </c>
      <c r="CM410" s="1349" t="str">
        <f t="shared" si="1195"/>
        <v/>
      </c>
      <c r="CN410" s="1348" t="str">
        <f t="shared" si="1195"/>
        <v/>
      </c>
      <c r="CO410" s="1348" t="str">
        <f t="shared" si="1195"/>
        <v/>
      </c>
      <c r="CP410" s="1348" t="str">
        <f t="shared" si="1195"/>
        <v/>
      </c>
      <c r="CQ410" s="1348" t="str">
        <f t="shared" si="1195"/>
        <v/>
      </c>
      <c r="CR410" s="1348" t="str">
        <f t="shared" si="1195"/>
        <v/>
      </c>
      <c r="CS410" s="1347" t="str">
        <f t="shared" si="1195"/>
        <v/>
      </c>
      <c r="CT410" s="1350" t="str">
        <f t="shared" si="1195"/>
        <v/>
      </c>
      <c r="CU410" s="547" t="str">
        <f t="shared" si="1138"/>
        <v/>
      </c>
      <c r="CV410" s="548" t="str">
        <f t="shared" si="1139"/>
        <v/>
      </c>
      <c r="CW410" s="549" t="str">
        <f t="shared" si="1140"/>
        <v/>
      </c>
      <c r="CX410" s="549" t="str">
        <f t="shared" si="1141"/>
        <v/>
      </c>
      <c r="CY410" s="549" t="str">
        <f t="shared" si="1142"/>
        <v/>
      </c>
      <c r="CZ410" s="549" t="str">
        <f t="shared" si="1143"/>
        <v/>
      </c>
      <c r="DA410" s="549" t="str">
        <f t="shared" si="1144"/>
        <v/>
      </c>
      <c r="DB410" s="550" t="str">
        <f t="shared" si="1145"/>
        <v/>
      </c>
      <c r="DC410" s="550" t="str">
        <f t="shared" si="1146"/>
        <v/>
      </c>
      <c r="DD410" s="550" t="str">
        <f t="shared" si="1147"/>
        <v/>
      </c>
      <c r="DE410" s="549" t="str">
        <f t="shared" si="1148"/>
        <v/>
      </c>
      <c r="DF410" s="549" t="str">
        <f t="shared" si="1149"/>
        <v/>
      </c>
      <c r="DG410" s="549" t="str">
        <f t="shared" si="1150"/>
        <v/>
      </c>
      <c r="DH410" s="549" t="str">
        <f t="shared" si="1151"/>
        <v/>
      </c>
      <c r="DI410" s="549" t="str">
        <f t="shared" si="1152"/>
        <v/>
      </c>
      <c r="DJ410" s="548" t="str">
        <f t="shared" si="1153"/>
        <v/>
      </c>
      <c r="DK410" s="547" t="str">
        <f t="shared" si="1154"/>
        <v/>
      </c>
      <c r="DL410" s="654">
        <f t="shared" si="1155"/>
        <v>0</v>
      </c>
      <c r="DM410" s="106">
        <f t="shared" si="1156"/>
        <v>0</v>
      </c>
      <c r="DN410" s="106">
        <f t="shared" si="1157"/>
        <v>0</v>
      </c>
      <c r="DO410" s="106">
        <f t="shared" si="1158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200">IF(B409="","",B409*B410)</f>
        <v/>
      </c>
      <c r="C411" s="628" t="str">
        <f t="shared" si="1200"/>
        <v/>
      </c>
      <c r="D411" s="628" t="str">
        <f t="shared" si="1200"/>
        <v/>
      </c>
      <c r="E411" s="628" t="str">
        <f t="shared" si="1200"/>
        <v/>
      </c>
      <c r="F411" s="628" t="str">
        <f t="shared" si="1200"/>
        <v/>
      </c>
      <c r="G411" s="628" t="str">
        <f t="shared" si="1200"/>
        <v/>
      </c>
      <c r="H411" s="628" t="str">
        <f t="shared" si="1200"/>
        <v/>
      </c>
      <c r="I411" s="628" t="str">
        <f t="shared" si="1200"/>
        <v/>
      </c>
      <c r="J411" s="628" t="str">
        <f t="shared" si="1200"/>
        <v/>
      </c>
      <c r="K411" s="628" t="str">
        <f t="shared" si="1200"/>
        <v/>
      </c>
      <c r="L411" s="628" t="str">
        <f t="shared" si="1200"/>
        <v/>
      </c>
      <c r="M411" s="628" t="str">
        <f t="shared" si="1200"/>
        <v/>
      </c>
      <c r="N411" s="628" t="str">
        <f t="shared" si="1200"/>
        <v/>
      </c>
      <c r="O411" s="628" t="str">
        <f t="shared" si="1200"/>
        <v/>
      </c>
      <c r="P411" s="628" t="str">
        <f t="shared" si="1200"/>
        <v/>
      </c>
      <c r="Q411" s="628" t="str">
        <f t="shared" si="1200"/>
        <v/>
      </c>
      <c r="R411" s="628" t="str">
        <f t="shared" si="1200"/>
        <v/>
      </c>
      <c r="S411" s="663"/>
      <c r="T411" s="628" t="str">
        <f t="shared" ref="T411:AJ411" si="1201">IF(T409="","",T409*T410)</f>
        <v/>
      </c>
      <c r="U411" s="628" t="str">
        <f t="shared" si="1201"/>
        <v/>
      </c>
      <c r="V411" s="628" t="str">
        <f t="shared" si="1201"/>
        <v/>
      </c>
      <c r="W411" s="628" t="str">
        <f t="shared" si="1201"/>
        <v/>
      </c>
      <c r="X411" s="628" t="str">
        <f t="shared" si="1201"/>
        <v/>
      </c>
      <c r="Y411" s="628" t="str">
        <f t="shared" si="1201"/>
        <v/>
      </c>
      <c r="Z411" s="628" t="str">
        <f t="shared" si="1201"/>
        <v/>
      </c>
      <c r="AA411" s="628" t="str">
        <f t="shared" si="1201"/>
        <v/>
      </c>
      <c r="AB411" s="628" t="str">
        <f t="shared" si="1201"/>
        <v/>
      </c>
      <c r="AC411" s="628" t="str">
        <f t="shared" si="1201"/>
        <v/>
      </c>
      <c r="AD411" s="628" t="str">
        <f t="shared" si="1201"/>
        <v/>
      </c>
      <c r="AE411" s="628" t="str">
        <f t="shared" si="1201"/>
        <v/>
      </c>
      <c r="AF411" s="628" t="str">
        <f t="shared" si="1201"/>
        <v/>
      </c>
      <c r="AG411" s="628" t="str">
        <f t="shared" si="1201"/>
        <v/>
      </c>
      <c r="AH411" s="628" t="str">
        <f t="shared" si="1201"/>
        <v/>
      </c>
      <c r="AI411" s="628" t="str">
        <f t="shared" si="1201"/>
        <v/>
      </c>
      <c r="AJ411" s="628" t="str">
        <f t="shared" si="1201"/>
        <v/>
      </c>
      <c r="AK411" s="663"/>
      <c r="AL411" s="628" t="str">
        <f t="shared" ref="AL411:BB411" si="1202">IF(AL409="","",AL409*AL410)</f>
        <v/>
      </c>
      <c r="AM411" s="628" t="str">
        <f t="shared" si="1202"/>
        <v/>
      </c>
      <c r="AN411" s="628" t="str">
        <f t="shared" si="1202"/>
        <v/>
      </c>
      <c r="AO411" s="628" t="str">
        <f t="shared" si="1202"/>
        <v/>
      </c>
      <c r="AP411" s="628" t="str">
        <f t="shared" si="1202"/>
        <v/>
      </c>
      <c r="AQ411" s="628" t="str">
        <f t="shared" si="1202"/>
        <v/>
      </c>
      <c r="AR411" s="628" t="str">
        <f t="shared" si="1202"/>
        <v/>
      </c>
      <c r="AS411" s="628" t="str">
        <f t="shared" si="1202"/>
        <v/>
      </c>
      <c r="AT411" s="628" t="str">
        <f t="shared" si="1202"/>
        <v/>
      </c>
      <c r="AU411" s="628" t="str">
        <f t="shared" si="1202"/>
        <v/>
      </c>
      <c r="AV411" s="628" t="str">
        <f t="shared" si="1202"/>
        <v/>
      </c>
      <c r="AW411" s="628" t="str">
        <f t="shared" si="1202"/>
        <v/>
      </c>
      <c r="AX411" s="628" t="str">
        <f t="shared" si="1202"/>
        <v/>
      </c>
      <c r="AY411" s="628" t="str">
        <f t="shared" si="1202"/>
        <v/>
      </c>
      <c r="AZ411" s="628" t="str">
        <f t="shared" si="1202"/>
        <v/>
      </c>
      <c r="BA411" s="628" t="str">
        <f t="shared" si="1202"/>
        <v/>
      </c>
      <c r="BB411" s="628" t="str">
        <f t="shared" si="1202"/>
        <v/>
      </c>
      <c r="BC411" s="663"/>
      <c r="BD411" s="628" t="str">
        <f t="shared" ref="BD411:BT411" si="1203">IF(BD409="","",BD409*BD410)</f>
        <v/>
      </c>
      <c r="BE411" s="628" t="str">
        <f t="shared" si="1203"/>
        <v/>
      </c>
      <c r="BF411" s="628" t="str">
        <f t="shared" si="1203"/>
        <v/>
      </c>
      <c r="BG411" s="628" t="str">
        <f t="shared" si="1203"/>
        <v/>
      </c>
      <c r="BH411" s="628" t="str">
        <f t="shared" si="1203"/>
        <v/>
      </c>
      <c r="BI411" s="628" t="str">
        <f t="shared" si="1203"/>
        <v/>
      </c>
      <c r="BJ411" s="628" t="str">
        <f t="shared" si="1203"/>
        <v/>
      </c>
      <c r="BK411" s="628" t="str">
        <f t="shared" si="1203"/>
        <v/>
      </c>
      <c r="BL411" s="628" t="str">
        <f t="shared" si="1203"/>
        <v/>
      </c>
      <c r="BM411" s="628" t="str">
        <f t="shared" si="1203"/>
        <v/>
      </c>
      <c r="BN411" s="628" t="str">
        <f t="shared" si="1203"/>
        <v/>
      </c>
      <c r="BO411" s="628" t="str">
        <f t="shared" si="1203"/>
        <v/>
      </c>
      <c r="BP411" s="628" t="str">
        <f t="shared" si="1203"/>
        <v/>
      </c>
      <c r="BQ411" s="628" t="str">
        <f t="shared" si="1203"/>
        <v/>
      </c>
      <c r="BR411" s="628" t="str">
        <f t="shared" si="1203"/>
        <v/>
      </c>
      <c r="BS411" s="628" t="str">
        <f t="shared" si="1203"/>
        <v/>
      </c>
      <c r="BT411" s="628" t="str">
        <f t="shared" si="1203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32"/>
        <v/>
      </c>
      <c r="CA411" s="596" t="str">
        <f t="shared" si="1133"/>
        <v/>
      </c>
      <c r="CB411" s="596" t="str">
        <f t="shared" si="1134"/>
        <v/>
      </c>
      <c r="CC411" s="690" t="str">
        <f t="shared" si="1135"/>
        <v/>
      </c>
      <c r="CD411" s="1346" t="str">
        <f t="shared" si="1171"/>
        <v/>
      </c>
      <c r="CE411" s="1347" t="str">
        <f t="shared" si="1195"/>
        <v/>
      </c>
      <c r="CF411" s="1348" t="str">
        <f t="shared" si="1195"/>
        <v/>
      </c>
      <c r="CG411" s="1348" t="str">
        <f t="shared" si="1195"/>
        <v/>
      </c>
      <c r="CH411" s="1348" t="str">
        <f t="shared" si="1195"/>
        <v/>
      </c>
      <c r="CI411" s="1348" t="str">
        <f t="shared" si="1195"/>
        <v/>
      </c>
      <c r="CJ411" s="1348" t="str">
        <f t="shared" si="1195"/>
        <v/>
      </c>
      <c r="CK411" s="1349" t="str">
        <f t="shared" si="1195"/>
        <v/>
      </c>
      <c r="CL411" s="1349" t="str">
        <f t="shared" si="1195"/>
        <v/>
      </c>
      <c r="CM411" s="1349" t="str">
        <f t="shared" si="1195"/>
        <v/>
      </c>
      <c r="CN411" s="1348" t="str">
        <f t="shared" si="1195"/>
        <v/>
      </c>
      <c r="CO411" s="1348" t="str">
        <f t="shared" si="1195"/>
        <v/>
      </c>
      <c r="CP411" s="1348" t="str">
        <f t="shared" si="1195"/>
        <v/>
      </c>
      <c r="CQ411" s="1348" t="str">
        <f t="shared" si="1195"/>
        <v/>
      </c>
      <c r="CR411" s="1348" t="str">
        <f t="shared" si="1195"/>
        <v/>
      </c>
      <c r="CS411" s="1347" t="str">
        <f t="shared" si="1195"/>
        <v/>
      </c>
      <c r="CT411" s="1350" t="str">
        <f t="shared" si="1195"/>
        <v/>
      </c>
      <c r="CU411" s="547" t="str">
        <f t="shared" si="1138"/>
        <v/>
      </c>
      <c r="CV411" s="548" t="str">
        <f t="shared" si="1139"/>
        <v/>
      </c>
      <c r="CW411" s="549" t="str">
        <f t="shared" si="1140"/>
        <v/>
      </c>
      <c r="CX411" s="549" t="str">
        <f t="shared" si="1141"/>
        <v/>
      </c>
      <c r="CY411" s="549" t="str">
        <f t="shared" si="1142"/>
        <v/>
      </c>
      <c r="CZ411" s="549" t="str">
        <f t="shared" si="1143"/>
        <v/>
      </c>
      <c r="DA411" s="549" t="str">
        <f t="shared" si="1144"/>
        <v/>
      </c>
      <c r="DB411" s="550" t="str">
        <f t="shared" si="1145"/>
        <v/>
      </c>
      <c r="DC411" s="550" t="str">
        <f t="shared" si="1146"/>
        <v/>
      </c>
      <c r="DD411" s="550" t="str">
        <f t="shared" si="1147"/>
        <v/>
      </c>
      <c r="DE411" s="549" t="str">
        <f t="shared" si="1148"/>
        <v/>
      </c>
      <c r="DF411" s="549" t="str">
        <f t="shared" si="1149"/>
        <v/>
      </c>
      <c r="DG411" s="549" t="str">
        <f t="shared" si="1150"/>
        <v/>
      </c>
      <c r="DH411" s="549" t="str">
        <f t="shared" si="1151"/>
        <v/>
      </c>
      <c r="DI411" s="549" t="str">
        <f t="shared" si="1152"/>
        <v/>
      </c>
      <c r="DJ411" s="548" t="str">
        <f t="shared" si="1153"/>
        <v/>
      </c>
      <c r="DK411" s="547" t="str">
        <f t="shared" si="1154"/>
        <v/>
      </c>
      <c r="DL411" s="654">
        <f t="shared" si="1155"/>
        <v>0</v>
      </c>
      <c r="DM411" s="106">
        <f t="shared" si="1156"/>
        <v>0</v>
      </c>
      <c r="DN411" s="106">
        <f t="shared" si="1157"/>
        <v>0</v>
      </c>
      <c r="DO411" s="106">
        <f t="shared" si="1158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32"/>
        <v/>
      </c>
      <c r="CA412" s="596" t="str">
        <f t="shared" si="1133"/>
        <v/>
      </c>
      <c r="CB412" s="596" t="str">
        <f t="shared" si="1134"/>
        <v/>
      </c>
      <c r="CC412" s="690" t="str">
        <f t="shared" si="1135"/>
        <v/>
      </c>
      <c r="CD412" s="1346" t="str">
        <f t="shared" si="1171"/>
        <v/>
      </c>
      <c r="CE412" s="1347" t="str">
        <f t="shared" si="1195"/>
        <v/>
      </c>
      <c r="CF412" s="1348" t="str">
        <f t="shared" si="1195"/>
        <v/>
      </c>
      <c r="CG412" s="1348" t="str">
        <f t="shared" si="1195"/>
        <v/>
      </c>
      <c r="CH412" s="1348" t="str">
        <f t="shared" si="1195"/>
        <v/>
      </c>
      <c r="CI412" s="1348" t="str">
        <f t="shared" si="1195"/>
        <v/>
      </c>
      <c r="CJ412" s="1348" t="str">
        <f t="shared" si="1195"/>
        <v/>
      </c>
      <c r="CK412" s="1349" t="str">
        <f t="shared" si="1195"/>
        <v/>
      </c>
      <c r="CL412" s="1349" t="str">
        <f t="shared" si="1195"/>
        <v/>
      </c>
      <c r="CM412" s="1349" t="str">
        <f t="shared" si="1195"/>
        <v/>
      </c>
      <c r="CN412" s="1348" t="str">
        <f t="shared" si="1195"/>
        <v/>
      </c>
      <c r="CO412" s="1348" t="str">
        <f t="shared" si="1195"/>
        <v/>
      </c>
      <c r="CP412" s="1348" t="str">
        <f t="shared" si="1195"/>
        <v/>
      </c>
      <c r="CQ412" s="1348" t="str">
        <f t="shared" si="1195"/>
        <v/>
      </c>
      <c r="CR412" s="1348" t="str">
        <f t="shared" si="1195"/>
        <v/>
      </c>
      <c r="CS412" s="1347" t="str">
        <f t="shared" si="1195"/>
        <v/>
      </c>
      <c r="CT412" s="1350" t="str">
        <f t="shared" si="1195"/>
        <v/>
      </c>
      <c r="CU412" s="547" t="str">
        <f t="shared" si="1138"/>
        <v/>
      </c>
      <c r="CV412" s="548" t="str">
        <f t="shared" si="1139"/>
        <v/>
      </c>
      <c r="CW412" s="549" t="str">
        <f t="shared" si="1140"/>
        <v/>
      </c>
      <c r="CX412" s="549" t="str">
        <f t="shared" si="1141"/>
        <v/>
      </c>
      <c r="CY412" s="549" t="str">
        <f t="shared" si="1142"/>
        <v/>
      </c>
      <c r="CZ412" s="549" t="str">
        <f t="shared" si="1143"/>
        <v/>
      </c>
      <c r="DA412" s="549" t="str">
        <f t="shared" si="1144"/>
        <v/>
      </c>
      <c r="DB412" s="550" t="str">
        <f t="shared" si="1145"/>
        <v/>
      </c>
      <c r="DC412" s="550" t="str">
        <f t="shared" si="1146"/>
        <v/>
      </c>
      <c r="DD412" s="550" t="str">
        <f t="shared" si="1147"/>
        <v/>
      </c>
      <c r="DE412" s="549" t="str">
        <f t="shared" si="1148"/>
        <v/>
      </c>
      <c r="DF412" s="549" t="str">
        <f t="shared" si="1149"/>
        <v/>
      </c>
      <c r="DG412" s="549" t="str">
        <f t="shared" si="1150"/>
        <v/>
      </c>
      <c r="DH412" s="549" t="str">
        <f t="shared" si="1151"/>
        <v/>
      </c>
      <c r="DI412" s="549" t="str">
        <f t="shared" si="1152"/>
        <v/>
      </c>
      <c r="DJ412" s="548" t="str">
        <f t="shared" si="1153"/>
        <v/>
      </c>
      <c r="DK412" s="547" t="str">
        <f t="shared" si="1154"/>
        <v/>
      </c>
      <c r="DL412" s="654">
        <f t="shared" si="1155"/>
        <v>0</v>
      </c>
      <c r="DM412" s="106">
        <f t="shared" si="1156"/>
        <v>0</v>
      </c>
      <c r="DN412" s="106">
        <f t="shared" si="1157"/>
        <v>0</v>
      </c>
      <c r="DO412" s="106">
        <f t="shared" si="1158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848</v>
      </c>
      <c r="H413" s="273" t="s">
        <v>848</v>
      </c>
      <c r="I413" s="273"/>
      <c r="J413" s="273" t="s">
        <v>848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32"/>
        <v/>
      </c>
      <c r="CA413" s="596" t="str">
        <f t="shared" si="1133"/>
        <v/>
      </c>
      <c r="CB413" s="596" t="str">
        <f t="shared" si="1134"/>
        <v/>
      </c>
      <c r="CC413" s="690" t="str">
        <f t="shared" si="1135"/>
        <v/>
      </c>
      <c r="CD413" s="1346" t="str">
        <f t="shared" si="1171"/>
        <v/>
      </c>
      <c r="CE413" s="1347" t="str">
        <f t="shared" si="1195"/>
        <v/>
      </c>
      <c r="CF413" s="1348" t="str">
        <f t="shared" si="1195"/>
        <v/>
      </c>
      <c r="CG413" s="1348" t="str">
        <f t="shared" si="1195"/>
        <v/>
      </c>
      <c r="CH413" s="1348" t="str">
        <f t="shared" si="1195"/>
        <v/>
      </c>
      <c r="CI413" s="1348" t="str">
        <f t="shared" si="1195"/>
        <v/>
      </c>
      <c r="CJ413" s="1348" t="str">
        <f t="shared" si="1195"/>
        <v/>
      </c>
      <c r="CK413" s="1349" t="str">
        <f t="shared" si="1195"/>
        <v/>
      </c>
      <c r="CL413" s="1349" t="str">
        <f t="shared" si="1195"/>
        <v/>
      </c>
      <c r="CM413" s="1349" t="str">
        <f t="shared" si="1195"/>
        <v/>
      </c>
      <c r="CN413" s="1348" t="str">
        <f t="shared" si="1195"/>
        <v/>
      </c>
      <c r="CO413" s="1348" t="str">
        <f t="shared" si="1195"/>
        <v/>
      </c>
      <c r="CP413" s="1348" t="str">
        <f t="shared" si="1195"/>
        <v/>
      </c>
      <c r="CQ413" s="1348" t="str">
        <f t="shared" si="1195"/>
        <v/>
      </c>
      <c r="CR413" s="1348" t="str">
        <f t="shared" si="1195"/>
        <v/>
      </c>
      <c r="CS413" s="1347" t="str">
        <f t="shared" si="1195"/>
        <v/>
      </c>
      <c r="CT413" s="1350" t="str">
        <f t="shared" si="1195"/>
        <v/>
      </c>
      <c r="CU413" s="547" t="str">
        <f t="shared" si="1138"/>
        <v/>
      </c>
      <c r="CV413" s="548" t="str">
        <f t="shared" si="1139"/>
        <v/>
      </c>
      <c r="CW413" s="549" t="str">
        <f t="shared" si="1140"/>
        <v/>
      </c>
      <c r="CX413" s="549" t="str">
        <f t="shared" si="1141"/>
        <v/>
      </c>
      <c r="CY413" s="549" t="str">
        <f t="shared" si="1142"/>
        <v/>
      </c>
      <c r="CZ413" s="549" t="str">
        <f t="shared" si="1143"/>
        <v/>
      </c>
      <c r="DA413" s="549" t="str">
        <f t="shared" si="1144"/>
        <v/>
      </c>
      <c r="DB413" s="550" t="str">
        <f t="shared" si="1145"/>
        <v/>
      </c>
      <c r="DC413" s="550" t="str">
        <f t="shared" si="1146"/>
        <v/>
      </c>
      <c r="DD413" s="550" t="str">
        <f t="shared" si="1147"/>
        <v/>
      </c>
      <c r="DE413" s="549" t="str">
        <f t="shared" si="1148"/>
        <v/>
      </c>
      <c r="DF413" s="549" t="str">
        <f t="shared" si="1149"/>
        <v/>
      </c>
      <c r="DG413" s="549" t="str">
        <f t="shared" si="1150"/>
        <v/>
      </c>
      <c r="DH413" s="549" t="str">
        <f t="shared" si="1151"/>
        <v/>
      </c>
      <c r="DI413" s="549" t="str">
        <f t="shared" si="1152"/>
        <v/>
      </c>
      <c r="DJ413" s="548" t="str">
        <f t="shared" si="1153"/>
        <v/>
      </c>
      <c r="DK413" s="547" t="str">
        <f t="shared" si="1154"/>
        <v/>
      </c>
      <c r="DL413" s="654">
        <f t="shared" si="1155"/>
        <v>0</v>
      </c>
      <c r="DM413" s="106">
        <f t="shared" si="1156"/>
        <v>0</v>
      </c>
      <c r="DN413" s="106">
        <f t="shared" si="1157"/>
        <v>0</v>
      </c>
      <c r="DO413" s="106">
        <f t="shared" si="1158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204">IF(B412="","",B412*B413)</f>
        <v/>
      </c>
      <c r="C414" s="628" t="str">
        <f t="shared" si="1204"/>
        <v/>
      </c>
      <c r="D414" s="628" t="str">
        <f t="shared" si="1204"/>
        <v/>
      </c>
      <c r="E414" s="628" t="str">
        <f t="shared" si="1204"/>
        <v/>
      </c>
      <c r="F414" s="628" t="str">
        <f t="shared" si="1204"/>
        <v/>
      </c>
      <c r="G414" s="628" t="str">
        <f t="shared" si="1204"/>
        <v/>
      </c>
      <c r="H414" s="628" t="str">
        <f t="shared" si="1204"/>
        <v/>
      </c>
      <c r="I414" s="628" t="str">
        <f t="shared" si="1204"/>
        <v/>
      </c>
      <c r="J414" s="628" t="str">
        <f t="shared" si="1204"/>
        <v/>
      </c>
      <c r="K414" s="628" t="str">
        <f t="shared" si="1204"/>
        <v/>
      </c>
      <c r="L414" s="628" t="str">
        <f t="shared" si="1204"/>
        <v/>
      </c>
      <c r="M414" s="628" t="str">
        <f t="shared" si="1204"/>
        <v/>
      </c>
      <c r="N414" s="628" t="str">
        <f t="shared" si="1204"/>
        <v/>
      </c>
      <c r="O414" s="628" t="str">
        <f t="shared" si="1204"/>
        <v/>
      </c>
      <c r="P414" s="628" t="str">
        <f t="shared" si="1204"/>
        <v/>
      </c>
      <c r="Q414" s="628" t="str">
        <f t="shared" si="1204"/>
        <v/>
      </c>
      <c r="R414" s="628" t="str">
        <f t="shared" si="1204"/>
        <v/>
      </c>
      <c r="S414" s="663"/>
      <c r="T414" s="628" t="str">
        <f t="shared" ref="T414:AJ414" si="1205">IF(T412="","",T412*T413)</f>
        <v/>
      </c>
      <c r="U414" s="628" t="str">
        <f t="shared" si="1205"/>
        <v/>
      </c>
      <c r="V414" s="628" t="str">
        <f t="shared" si="1205"/>
        <v/>
      </c>
      <c r="W414" s="628" t="str">
        <f t="shared" si="1205"/>
        <v/>
      </c>
      <c r="X414" s="628" t="str">
        <f t="shared" si="1205"/>
        <v/>
      </c>
      <c r="Y414" s="628" t="str">
        <f t="shared" si="1205"/>
        <v/>
      </c>
      <c r="Z414" s="628" t="str">
        <f t="shared" si="1205"/>
        <v/>
      </c>
      <c r="AA414" s="628" t="str">
        <f t="shared" si="1205"/>
        <v/>
      </c>
      <c r="AB414" s="628" t="str">
        <f t="shared" si="1205"/>
        <v/>
      </c>
      <c r="AC414" s="628" t="str">
        <f t="shared" si="1205"/>
        <v/>
      </c>
      <c r="AD414" s="628" t="str">
        <f t="shared" si="1205"/>
        <v/>
      </c>
      <c r="AE414" s="628" t="str">
        <f t="shared" si="1205"/>
        <v/>
      </c>
      <c r="AF414" s="628" t="str">
        <f t="shared" si="1205"/>
        <v/>
      </c>
      <c r="AG414" s="628" t="str">
        <f t="shared" si="1205"/>
        <v/>
      </c>
      <c r="AH414" s="628" t="str">
        <f t="shared" si="1205"/>
        <v/>
      </c>
      <c r="AI414" s="628" t="str">
        <f t="shared" si="1205"/>
        <v/>
      </c>
      <c r="AJ414" s="628" t="str">
        <f t="shared" si="1205"/>
        <v/>
      </c>
      <c r="AK414" s="663"/>
      <c r="AL414" s="628" t="str">
        <f t="shared" ref="AL414:BB414" si="1206">IF(AL412="","",AL412*AL413)</f>
        <v/>
      </c>
      <c r="AM414" s="628" t="str">
        <f t="shared" si="1206"/>
        <v/>
      </c>
      <c r="AN414" s="628" t="str">
        <f t="shared" si="1206"/>
        <v/>
      </c>
      <c r="AO414" s="628" t="str">
        <f t="shared" si="1206"/>
        <v/>
      </c>
      <c r="AP414" s="628" t="str">
        <f t="shared" si="1206"/>
        <v/>
      </c>
      <c r="AQ414" s="628" t="str">
        <f t="shared" si="1206"/>
        <v/>
      </c>
      <c r="AR414" s="628" t="str">
        <f t="shared" si="1206"/>
        <v/>
      </c>
      <c r="AS414" s="628" t="str">
        <f t="shared" si="1206"/>
        <v/>
      </c>
      <c r="AT414" s="628" t="str">
        <f t="shared" si="1206"/>
        <v/>
      </c>
      <c r="AU414" s="628" t="str">
        <f t="shared" si="1206"/>
        <v/>
      </c>
      <c r="AV414" s="628" t="str">
        <f t="shared" si="1206"/>
        <v/>
      </c>
      <c r="AW414" s="628" t="str">
        <f t="shared" si="1206"/>
        <v/>
      </c>
      <c r="AX414" s="628" t="str">
        <f t="shared" si="1206"/>
        <v/>
      </c>
      <c r="AY414" s="628" t="str">
        <f t="shared" si="1206"/>
        <v/>
      </c>
      <c r="AZ414" s="628" t="str">
        <f t="shared" si="1206"/>
        <v/>
      </c>
      <c r="BA414" s="628" t="str">
        <f t="shared" si="1206"/>
        <v/>
      </c>
      <c r="BB414" s="628" t="str">
        <f t="shared" si="1206"/>
        <v/>
      </c>
      <c r="BC414" s="663"/>
      <c r="BD414" s="628" t="str">
        <f t="shared" ref="BD414:BT414" si="1207">IF(BD412="","",BD412*BD413)</f>
        <v/>
      </c>
      <c r="BE414" s="628" t="str">
        <f t="shared" si="1207"/>
        <v/>
      </c>
      <c r="BF414" s="628" t="str">
        <f t="shared" si="1207"/>
        <v/>
      </c>
      <c r="BG414" s="628" t="str">
        <f t="shared" si="1207"/>
        <v/>
      </c>
      <c r="BH414" s="628" t="str">
        <f t="shared" si="1207"/>
        <v/>
      </c>
      <c r="BI414" s="628" t="str">
        <f t="shared" si="1207"/>
        <v/>
      </c>
      <c r="BJ414" s="628" t="str">
        <f t="shared" si="1207"/>
        <v/>
      </c>
      <c r="BK414" s="628" t="str">
        <f t="shared" si="1207"/>
        <v/>
      </c>
      <c r="BL414" s="628" t="str">
        <f t="shared" si="1207"/>
        <v/>
      </c>
      <c r="BM414" s="628" t="str">
        <f t="shared" si="1207"/>
        <v/>
      </c>
      <c r="BN414" s="628" t="str">
        <f t="shared" si="1207"/>
        <v/>
      </c>
      <c r="BO414" s="628" t="str">
        <f t="shared" si="1207"/>
        <v/>
      </c>
      <c r="BP414" s="628" t="str">
        <f t="shared" si="1207"/>
        <v/>
      </c>
      <c r="BQ414" s="628" t="str">
        <f t="shared" si="1207"/>
        <v/>
      </c>
      <c r="BR414" s="628" t="str">
        <f t="shared" si="1207"/>
        <v/>
      </c>
      <c r="BS414" s="628" t="str">
        <f t="shared" si="1207"/>
        <v/>
      </c>
      <c r="BT414" s="628" t="str">
        <f t="shared" si="1207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32"/>
        <v/>
      </c>
      <c r="CA414" s="596" t="str">
        <f t="shared" si="1133"/>
        <v/>
      </c>
      <c r="CB414" s="596" t="str">
        <f t="shared" si="1134"/>
        <v/>
      </c>
      <c r="CC414" s="690" t="str">
        <f t="shared" si="1135"/>
        <v/>
      </c>
      <c r="CD414" s="1346" t="str">
        <f t="shared" si="1171"/>
        <v/>
      </c>
      <c r="CE414" s="1347" t="str">
        <f t="shared" si="1195"/>
        <v/>
      </c>
      <c r="CF414" s="1348" t="str">
        <f t="shared" si="1195"/>
        <v/>
      </c>
      <c r="CG414" s="1348" t="str">
        <f t="shared" si="1195"/>
        <v/>
      </c>
      <c r="CH414" s="1348" t="str">
        <f t="shared" si="1195"/>
        <v/>
      </c>
      <c r="CI414" s="1348" t="str">
        <f t="shared" si="1195"/>
        <v/>
      </c>
      <c r="CJ414" s="1348" t="str">
        <f t="shared" si="1195"/>
        <v/>
      </c>
      <c r="CK414" s="1349" t="str">
        <f t="shared" si="1195"/>
        <v/>
      </c>
      <c r="CL414" s="1349" t="str">
        <f t="shared" si="1195"/>
        <v/>
      </c>
      <c r="CM414" s="1349" t="str">
        <f t="shared" si="1195"/>
        <v/>
      </c>
      <c r="CN414" s="1348" t="str">
        <f t="shared" si="1195"/>
        <v/>
      </c>
      <c r="CO414" s="1348" t="str">
        <f t="shared" si="1195"/>
        <v/>
      </c>
      <c r="CP414" s="1348" t="str">
        <f t="shared" si="1195"/>
        <v/>
      </c>
      <c r="CQ414" s="1348" t="str">
        <f t="shared" si="1195"/>
        <v/>
      </c>
      <c r="CR414" s="1348" t="str">
        <f t="shared" si="1195"/>
        <v/>
      </c>
      <c r="CS414" s="1347" t="str">
        <f t="shared" si="1195"/>
        <v/>
      </c>
      <c r="CT414" s="1350" t="str">
        <f t="shared" si="1195"/>
        <v/>
      </c>
      <c r="CU414" s="547" t="str">
        <f t="shared" si="1138"/>
        <v/>
      </c>
      <c r="CV414" s="548" t="str">
        <f t="shared" si="1139"/>
        <v/>
      </c>
      <c r="CW414" s="549" t="str">
        <f t="shared" si="1140"/>
        <v/>
      </c>
      <c r="CX414" s="549" t="str">
        <f t="shared" si="1141"/>
        <v/>
      </c>
      <c r="CY414" s="549" t="str">
        <f t="shared" si="1142"/>
        <v/>
      </c>
      <c r="CZ414" s="549" t="str">
        <f t="shared" si="1143"/>
        <v/>
      </c>
      <c r="DA414" s="549" t="str">
        <f t="shared" si="1144"/>
        <v/>
      </c>
      <c r="DB414" s="550" t="str">
        <f t="shared" si="1145"/>
        <v/>
      </c>
      <c r="DC414" s="550" t="str">
        <f t="shared" si="1146"/>
        <v/>
      </c>
      <c r="DD414" s="550" t="str">
        <f t="shared" si="1147"/>
        <v/>
      </c>
      <c r="DE414" s="549" t="str">
        <f t="shared" si="1148"/>
        <v/>
      </c>
      <c r="DF414" s="549" t="str">
        <f t="shared" si="1149"/>
        <v/>
      </c>
      <c r="DG414" s="549" t="str">
        <f t="shared" si="1150"/>
        <v/>
      </c>
      <c r="DH414" s="549" t="str">
        <f t="shared" si="1151"/>
        <v/>
      </c>
      <c r="DI414" s="549" t="str">
        <f t="shared" si="1152"/>
        <v/>
      </c>
      <c r="DJ414" s="548" t="str">
        <f t="shared" si="1153"/>
        <v/>
      </c>
      <c r="DK414" s="547" t="str">
        <f t="shared" si="1154"/>
        <v/>
      </c>
      <c r="DL414" s="654">
        <f t="shared" si="1155"/>
        <v>0</v>
      </c>
      <c r="DM414" s="106">
        <f t="shared" si="1156"/>
        <v>0</v>
      </c>
      <c r="DN414" s="106">
        <f t="shared" si="1157"/>
        <v>0</v>
      </c>
      <c r="DO414" s="106">
        <f t="shared" si="1158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32"/>
        <v/>
      </c>
      <c r="CA415" s="596" t="str">
        <f t="shared" si="1133"/>
        <v/>
      </c>
      <c r="CB415" s="596" t="str">
        <f t="shared" si="1134"/>
        <v/>
      </c>
      <c r="CC415" s="690" t="str">
        <f t="shared" si="1135"/>
        <v/>
      </c>
      <c r="CD415" s="1346" t="str">
        <f t="shared" si="1171"/>
        <v/>
      </c>
      <c r="CE415" s="1347" t="str">
        <f t="shared" si="1195"/>
        <v/>
      </c>
      <c r="CF415" s="1348" t="str">
        <f t="shared" si="1195"/>
        <v/>
      </c>
      <c r="CG415" s="1348" t="str">
        <f t="shared" si="1195"/>
        <v/>
      </c>
      <c r="CH415" s="1348" t="str">
        <f t="shared" si="1195"/>
        <v/>
      </c>
      <c r="CI415" s="1348" t="str">
        <f t="shared" si="1195"/>
        <v/>
      </c>
      <c r="CJ415" s="1348" t="str">
        <f t="shared" si="1195"/>
        <v/>
      </c>
      <c r="CK415" s="1349" t="str">
        <f t="shared" si="1195"/>
        <v/>
      </c>
      <c r="CL415" s="1349" t="str">
        <f t="shared" si="1195"/>
        <v/>
      </c>
      <c r="CM415" s="1349" t="str">
        <f t="shared" si="1195"/>
        <v/>
      </c>
      <c r="CN415" s="1348" t="str">
        <f t="shared" si="1195"/>
        <v/>
      </c>
      <c r="CO415" s="1348" t="str">
        <f t="shared" si="1195"/>
        <v/>
      </c>
      <c r="CP415" s="1348" t="str">
        <f t="shared" si="1195"/>
        <v/>
      </c>
      <c r="CQ415" s="1348" t="str">
        <f t="shared" si="1195"/>
        <v/>
      </c>
      <c r="CR415" s="1348" t="str">
        <f t="shared" si="1195"/>
        <v/>
      </c>
      <c r="CS415" s="1347" t="str">
        <f t="shared" si="1195"/>
        <v/>
      </c>
      <c r="CT415" s="1350" t="str">
        <f t="shared" si="1195"/>
        <v/>
      </c>
      <c r="CU415" s="547" t="str">
        <f t="shared" si="1138"/>
        <v/>
      </c>
      <c r="CV415" s="548" t="str">
        <f t="shared" si="1139"/>
        <v/>
      </c>
      <c r="CW415" s="549" t="str">
        <f t="shared" si="1140"/>
        <v/>
      </c>
      <c r="CX415" s="549" t="str">
        <f t="shared" si="1141"/>
        <v/>
      </c>
      <c r="CY415" s="549" t="str">
        <f t="shared" si="1142"/>
        <v/>
      </c>
      <c r="CZ415" s="549" t="str">
        <f t="shared" si="1143"/>
        <v/>
      </c>
      <c r="DA415" s="549" t="str">
        <f t="shared" si="1144"/>
        <v/>
      </c>
      <c r="DB415" s="550" t="str">
        <f t="shared" si="1145"/>
        <v/>
      </c>
      <c r="DC415" s="550" t="str">
        <f t="shared" si="1146"/>
        <v/>
      </c>
      <c r="DD415" s="550" t="str">
        <f t="shared" si="1147"/>
        <v/>
      </c>
      <c r="DE415" s="549" t="str">
        <f t="shared" si="1148"/>
        <v/>
      </c>
      <c r="DF415" s="549" t="str">
        <f t="shared" si="1149"/>
        <v/>
      </c>
      <c r="DG415" s="549" t="str">
        <f t="shared" si="1150"/>
        <v/>
      </c>
      <c r="DH415" s="549" t="str">
        <f t="shared" si="1151"/>
        <v/>
      </c>
      <c r="DI415" s="549" t="str">
        <f t="shared" si="1152"/>
        <v/>
      </c>
      <c r="DJ415" s="548" t="str">
        <f t="shared" si="1153"/>
        <v/>
      </c>
      <c r="DK415" s="547" t="str">
        <f t="shared" si="1154"/>
        <v/>
      </c>
      <c r="DL415" s="654">
        <f t="shared" si="1155"/>
        <v>0</v>
      </c>
      <c r="DM415" s="106">
        <f t="shared" si="1156"/>
        <v>0</v>
      </c>
      <c r="DN415" s="106">
        <f t="shared" si="1157"/>
        <v>0</v>
      </c>
      <c r="DO415" s="106">
        <f t="shared" si="1158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848</v>
      </c>
      <c r="H416" s="223" t="s">
        <v>848</v>
      </c>
      <c r="I416" s="223" t="s">
        <v>848</v>
      </c>
      <c r="J416" s="223" t="s">
        <v>848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32"/>
        <v/>
      </c>
      <c r="CA416" s="596" t="str">
        <f t="shared" si="1133"/>
        <v/>
      </c>
      <c r="CB416" s="596" t="str">
        <f t="shared" si="1134"/>
        <v/>
      </c>
      <c r="CC416" s="690" t="str">
        <f t="shared" si="1135"/>
        <v/>
      </c>
      <c r="CD416" s="1346" t="str">
        <f t="shared" si="1171"/>
        <v/>
      </c>
      <c r="CE416" s="1347" t="str">
        <f t="shared" si="1195"/>
        <v/>
      </c>
      <c r="CF416" s="1348" t="str">
        <f t="shared" si="1195"/>
        <v/>
      </c>
      <c r="CG416" s="1348" t="str">
        <f t="shared" si="1195"/>
        <v/>
      </c>
      <c r="CH416" s="1348" t="str">
        <f t="shared" si="1195"/>
        <v/>
      </c>
      <c r="CI416" s="1348" t="str">
        <f t="shared" si="1195"/>
        <v/>
      </c>
      <c r="CJ416" s="1348" t="str">
        <f t="shared" si="1195"/>
        <v/>
      </c>
      <c r="CK416" s="1349" t="str">
        <f t="shared" si="1195"/>
        <v/>
      </c>
      <c r="CL416" s="1349" t="str">
        <f t="shared" si="1195"/>
        <v/>
      </c>
      <c r="CM416" s="1349" t="str">
        <f t="shared" si="1195"/>
        <v/>
      </c>
      <c r="CN416" s="1348" t="str">
        <f t="shared" si="1195"/>
        <v/>
      </c>
      <c r="CO416" s="1348" t="str">
        <f t="shared" si="1195"/>
        <v/>
      </c>
      <c r="CP416" s="1348" t="str">
        <f t="shared" si="1195"/>
        <v/>
      </c>
      <c r="CQ416" s="1348" t="str">
        <f t="shared" si="1195"/>
        <v/>
      </c>
      <c r="CR416" s="1348" t="str">
        <f t="shared" si="1195"/>
        <v/>
      </c>
      <c r="CS416" s="1347" t="str">
        <f t="shared" si="1195"/>
        <v/>
      </c>
      <c r="CT416" s="1350" t="str">
        <f t="shared" si="1195"/>
        <v/>
      </c>
      <c r="CU416" s="547" t="str">
        <f t="shared" si="1138"/>
        <v/>
      </c>
      <c r="CV416" s="548" t="str">
        <f t="shared" si="1139"/>
        <v/>
      </c>
      <c r="CW416" s="549" t="str">
        <f t="shared" si="1140"/>
        <v/>
      </c>
      <c r="CX416" s="549" t="str">
        <f t="shared" si="1141"/>
        <v/>
      </c>
      <c r="CY416" s="549" t="str">
        <f t="shared" si="1142"/>
        <v/>
      </c>
      <c r="CZ416" s="549" t="str">
        <f t="shared" si="1143"/>
        <v/>
      </c>
      <c r="DA416" s="549" t="str">
        <f t="shared" si="1144"/>
        <v/>
      </c>
      <c r="DB416" s="550" t="str">
        <f t="shared" si="1145"/>
        <v/>
      </c>
      <c r="DC416" s="550" t="str">
        <f t="shared" si="1146"/>
        <v/>
      </c>
      <c r="DD416" s="550" t="str">
        <f t="shared" si="1147"/>
        <v/>
      </c>
      <c r="DE416" s="549" t="str">
        <f t="shared" si="1148"/>
        <v/>
      </c>
      <c r="DF416" s="549" t="str">
        <f t="shared" si="1149"/>
        <v/>
      </c>
      <c r="DG416" s="549" t="str">
        <f t="shared" si="1150"/>
        <v/>
      </c>
      <c r="DH416" s="549" t="str">
        <f t="shared" si="1151"/>
        <v/>
      </c>
      <c r="DI416" s="549" t="str">
        <f t="shared" si="1152"/>
        <v/>
      </c>
      <c r="DJ416" s="548" t="str">
        <f t="shared" si="1153"/>
        <v/>
      </c>
      <c r="DK416" s="547" t="str">
        <f t="shared" si="1154"/>
        <v/>
      </c>
      <c r="DL416" s="654">
        <f t="shared" si="1155"/>
        <v>0</v>
      </c>
      <c r="DM416" s="106">
        <f t="shared" si="1156"/>
        <v>0</v>
      </c>
      <c r="DN416" s="106">
        <f t="shared" si="1157"/>
        <v>0</v>
      </c>
      <c r="DO416" s="106">
        <f t="shared" si="1158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208">IF(B415="","",B415*B416)</f>
        <v/>
      </c>
      <c r="C417" s="628" t="str">
        <f t="shared" si="1208"/>
        <v/>
      </c>
      <c r="D417" s="628" t="str">
        <f t="shared" si="1208"/>
        <v/>
      </c>
      <c r="E417" s="628" t="str">
        <f t="shared" si="1208"/>
        <v/>
      </c>
      <c r="F417" s="628" t="str">
        <f t="shared" si="1208"/>
        <v/>
      </c>
      <c r="G417" s="628" t="str">
        <f t="shared" si="1208"/>
        <v/>
      </c>
      <c r="H417" s="628" t="str">
        <f t="shared" si="1208"/>
        <v/>
      </c>
      <c r="I417" s="628" t="str">
        <f t="shared" si="1208"/>
        <v/>
      </c>
      <c r="J417" s="628" t="str">
        <f t="shared" si="1208"/>
        <v/>
      </c>
      <c r="K417" s="628" t="str">
        <f t="shared" si="1208"/>
        <v/>
      </c>
      <c r="L417" s="628" t="str">
        <f t="shared" si="1208"/>
        <v/>
      </c>
      <c r="M417" s="628" t="str">
        <f t="shared" si="1208"/>
        <v/>
      </c>
      <c r="N417" s="628" t="str">
        <f t="shared" si="1208"/>
        <v/>
      </c>
      <c r="O417" s="628" t="str">
        <f t="shared" si="1208"/>
        <v/>
      </c>
      <c r="P417" s="628" t="str">
        <f t="shared" si="1208"/>
        <v/>
      </c>
      <c r="Q417" s="628" t="str">
        <f t="shared" si="1208"/>
        <v/>
      </c>
      <c r="R417" s="628" t="str">
        <f t="shared" si="1208"/>
        <v/>
      </c>
      <c r="S417" s="663"/>
      <c r="T417" s="628" t="str">
        <f t="shared" ref="T417:AJ417" si="1209">IF(T415="","",T415*T416)</f>
        <v/>
      </c>
      <c r="U417" s="628" t="str">
        <f t="shared" si="1209"/>
        <v/>
      </c>
      <c r="V417" s="628" t="str">
        <f t="shared" si="1209"/>
        <v/>
      </c>
      <c r="W417" s="628" t="str">
        <f t="shared" si="1209"/>
        <v/>
      </c>
      <c r="X417" s="628" t="str">
        <f t="shared" si="1209"/>
        <v/>
      </c>
      <c r="Y417" s="628" t="str">
        <f t="shared" si="1209"/>
        <v/>
      </c>
      <c r="Z417" s="628" t="str">
        <f t="shared" si="1209"/>
        <v/>
      </c>
      <c r="AA417" s="628" t="str">
        <f t="shared" si="1209"/>
        <v/>
      </c>
      <c r="AB417" s="628" t="str">
        <f t="shared" si="1209"/>
        <v/>
      </c>
      <c r="AC417" s="628" t="str">
        <f t="shared" si="1209"/>
        <v/>
      </c>
      <c r="AD417" s="628" t="str">
        <f t="shared" si="1209"/>
        <v/>
      </c>
      <c r="AE417" s="628" t="str">
        <f t="shared" si="1209"/>
        <v/>
      </c>
      <c r="AF417" s="628" t="str">
        <f t="shared" si="1209"/>
        <v/>
      </c>
      <c r="AG417" s="628" t="str">
        <f t="shared" si="1209"/>
        <v/>
      </c>
      <c r="AH417" s="628" t="str">
        <f t="shared" si="1209"/>
        <v/>
      </c>
      <c r="AI417" s="628" t="str">
        <f t="shared" si="1209"/>
        <v/>
      </c>
      <c r="AJ417" s="628" t="str">
        <f t="shared" si="1209"/>
        <v/>
      </c>
      <c r="AK417" s="663"/>
      <c r="AL417" s="628" t="str">
        <f t="shared" ref="AL417:BB417" si="1210">IF(AL415="","",AL415*AL416)</f>
        <v/>
      </c>
      <c r="AM417" s="628" t="str">
        <f t="shared" si="1210"/>
        <v/>
      </c>
      <c r="AN417" s="628" t="str">
        <f t="shared" si="1210"/>
        <v/>
      </c>
      <c r="AO417" s="628" t="str">
        <f t="shared" si="1210"/>
        <v/>
      </c>
      <c r="AP417" s="628" t="str">
        <f t="shared" si="1210"/>
        <v/>
      </c>
      <c r="AQ417" s="628" t="str">
        <f t="shared" si="1210"/>
        <v/>
      </c>
      <c r="AR417" s="628" t="str">
        <f t="shared" si="1210"/>
        <v/>
      </c>
      <c r="AS417" s="628" t="str">
        <f t="shared" si="1210"/>
        <v/>
      </c>
      <c r="AT417" s="628" t="str">
        <f t="shared" si="1210"/>
        <v/>
      </c>
      <c r="AU417" s="628" t="str">
        <f t="shared" si="1210"/>
        <v/>
      </c>
      <c r="AV417" s="628" t="str">
        <f t="shared" si="1210"/>
        <v/>
      </c>
      <c r="AW417" s="628" t="str">
        <f t="shared" si="1210"/>
        <v/>
      </c>
      <c r="AX417" s="628" t="str">
        <f t="shared" si="1210"/>
        <v/>
      </c>
      <c r="AY417" s="628" t="str">
        <f t="shared" si="1210"/>
        <v/>
      </c>
      <c r="AZ417" s="628" t="str">
        <f t="shared" si="1210"/>
        <v/>
      </c>
      <c r="BA417" s="628" t="str">
        <f t="shared" si="1210"/>
        <v/>
      </c>
      <c r="BB417" s="628" t="str">
        <f t="shared" si="1210"/>
        <v/>
      </c>
      <c r="BC417" s="663"/>
      <c r="BD417" s="628" t="str">
        <f t="shared" ref="BD417:BT417" si="1211">IF(BD415="","",BD415*BD416)</f>
        <v/>
      </c>
      <c r="BE417" s="628" t="str">
        <f t="shared" si="1211"/>
        <v/>
      </c>
      <c r="BF417" s="628" t="str">
        <f t="shared" si="1211"/>
        <v/>
      </c>
      <c r="BG417" s="628" t="str">
        <f t="shared" si="1211"/>
        <v/>
      </c>
      <c r="BH417" s="628" t="str">
        <f t="shared" si="1211"/>
        <v/>
      </c>
      <c r="BI417" s="628" t="str">
        <f t="shared" si="1211"/>
        <v/>
      </c>
      <c r="BJ417" s="628" t="str">
        <f t="shared" si="1211"/>
        <v/>
      </c>
      <c r="BK417" s="628" t="str">
        <f t="shared" si="1211"/>
        <v/>
      </c>
      <c r="BL417" s="628" t="str">
        <f t="shared" si="1211"/>
        <v/>
      </c>
      <c r="BM417" s="628" t="str">
        <f t="shared" si="1211"/>
        <v/>
      </c>
      <c r="BN417" s="628" t="str">
        <f t="shared" si="1211"/>
        <v/>
      </c>
      <c r="BO417" s="628" t="str">
        <f t="shared" si="1211"/>
        <v/>
      </c>
      <c r="BP417" s="628" t="str">
        <f t="shared" si="1211"/>
        <v/>
      </c>
      <c r="BQ417" s="628" t="str">
        <f t="shared" si="1211"/>
        <v/>
      </c>
      <c r="BR417" s="628" t="str">
        <f t="shared" si="1211"/>
        <v/>
      </c>
      <c r="BS417" s="628" t="str">
        <f t="shared" si="1211"/>
        <v/>
      </c>
      <c r="BT417" s="628" t="str">
        <f t="shared" si="1211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32"/>
        <v/>
      </c>
      <c r="CA417" s="596" t="str">
        <f t="shared" si="1133"/>
        <v/>
      </c>
      <c r="CB417" s="596" t="str">
        <f t="shared" si="1134"/>
        <v/>
      </c>
      <c r="CC417" s="690" t="str">
        <f t="shared" si="1135"/>
        <v/>
      </c>
      <c r="CD417" s="1346" t="str">
        <f t="shared" si="1171"/>
        <v/>
      </c>
      <c r="CE417" s="1347" t="str">
        <f t="shared" si="1195"/>
        <v/>
      </c>
      <c r="CF417" s="1348" t="str">
        <f t="shared" si="1195"/>
        <v/>
      </c>
      <c r="CG417" s="1348" t="str">
        <f t="shared" si="1195"/>
        <v/>
      </c>
      <c r="CH417" s="1348" t="str">
        <f t="shared" si="1195"/>
        <v/>
      </c>
      <c r="CI417" s="1348" t="str">
        <f t="shared" si="1195"/>
        <v/>
      </c>
      <c r="CJ417" s="1348" t="str">
        <f t="shared" si="1195"/>
        <v/>
      </c>
      <c r="CK417" s="1349" t="str">
        <f t="shared" si="1195"/>
        <v/>
      </c>
      <c r="CL417" s="1349" t="str">
        <f t="shared" si="1195"/>
        <v/>
      </c>
      <c r="CM417" s="1349" t="str">
        <f t="shared" si="1195"/>
        <v/>
      </c>
      <c r="CN417" s="1348" t="str">
        <f t="shared" si="1195"/>
        <v/>
      </c>
      <c r="CO417" s="1348" t="str">
        <f t="shared" si="1195"/>
        <v/>
      </c>
      <c r="CP417" s="1348" t="str">
        <f t="shared" si="1195"/>
        <v/>
      </c>
      <c r="CQ417" s="1348" t="str">
        <f t="shared" si="1195"/>
        <v/>
      </c>
      <c r="CR417" s="1348" t="str">
        <f t="shared" si="1195"/>
        <v/>
      </c>
      <c r="CS417" s="1347" t="str">
        <f t="shared" si="1195"/>
        <v/>
      </c>
      <c r="CT417" s="1350" t="str">
        <f t="shared" si="1195"/>
        <v/>
      </c>
      <c r="CU417" s="547" t="str">
        <f t="shared" si="1138"/>
        <v/>
      </c>
      <c r="CV417" s="548" t="str">
        <f t="shared" si="1139"/>
        <v/>
      </c>
      <c r="CW417" s="549" t="str">
        <f t="shared" si="1140"/>
        <v/>
      </c>
      <c r="CX417" s="549" t="str">
        <f t="shared" si="1141"/>
        <v/>
      </c>
      <c r="CY417" s="549" t="str">
        <f t="shared" si="1142"/>
        <v/>
      </c>
      <c r="CZ417" s="549" t="str">
        <f t="shared" si="1143"/>
        <v/>
      </c>
      <c r="DA417" s="549" t="str">
        <f t="shared" si="1144"/>
        <v/>
      </c>
      <c r="DB417" s="550" t="str">
        <f t="shared" si="1145"/>
        <v/>
      </c>
      <c r="DC417" s="550" t="str">
        <f t="shared" si="1146"/>
        <v/>
      </c>
      <c r="DD417" s="550" t="str">
        <f t="shared" si="1147"/>
        <v/>
      </c>
      <c r="DE417" s="549" t="str">
        <f t="shared" si="1148"/>
        <v/>
      </c>
      <c r="DF417" s="549" t="str">
        <f t="shared" si="1149"/>
        <v/>
      </c>
      <c r="DG417" s="549" t="str">
        <f t="shared" si="1150"/>
        <v/>
      </c>
      <c r="DH417" s="549" t="str">
        <f t="shared" si="1151"/>
        <v/>
      </c>
      <c r="DI417" s="549" t="str">
        <f t="shared" si="1152"/>
        <v/>
      </c>
      <c r="DJ417" s="548" t="str">
        <f t="shared" si="1153"/>
        <v/>
      </c>
      <c r="DK417" s="547" t="str">
        <f t="shared" si="1154"/>
        <v/>
      </c>
      <c r="DL417" s="654">
        <f t="shared" si="1155"/>
        <v>0</v>
      </c>
      <c r="DM417" s="106">
        <f t="shared" si="1156"/>
        <v>0</v>
      </c>
      <c r="DN417" s="106">
        <f t="shared" si="1157"/>
        <v>0</v>
      </c>
      <c r="DO417" s="106">
        <f t="shared" si="1158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2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12"/>
        <v/>
      </c>
      <c r="CF419" s="1348" t="str">
        <f t="shared" si="1212"/>
        <v/>
      </c>
      <c r="CG419" s="1348" t="str">
        <f t="shared" si="1212"/>
        <v/>
      </c>
      <c r="CH419" s="1348" t="str">
        <f t="shared" si="1212"/>
        <v/>
      </c>
      <c r="CI419" s="1348" t="str">
        <f t="shared" si="1212"/>
        <v/>
      </c>
      <c r="CJ419" s="1348" t="str">
        <f t="shared" si="1212"/>
        <v/>
      </c>
      <c r="CK419" s="1349" t="str">
        <f t="shared" si="1212"/>
        <v/>
      </c>
      <c r="CL419" s="1349" t="str">
        <f t="shared" si="1212"/>
        <v/>
      </c>
      <c r="CM419" s="1349" t="str">
        <f t="shared" si="1212"/>
        <v/>
      </c>
      <c r="CN419" s="1348" t="str">
        <f t="shared" si="1212"/>
        <v/>
      </c>
      <c r="CO419" s="1348" t="str">
        <f t="shared" si="1212"/>
        <v/>
      </c>
      <c r="CP419" s="1348" t="str">
        <f t="shared" si="1212"/>
        <v/>
      </c>
      <c r="CQ419" s="1348" t="str">
        <f t="shared" si="1212"/>
        <v/>
      </c>
      <c r="CR419" s="1348" t="str">
        <f t="shared" si="1212"/>
        <v/>
      </c>
      <c r="CS419" s="1347" t="str">
        <f t="shared" si="1212"/>
        <v/>
      </c>
      <c r="CT419" s="1350" t="str">
        <f t="shared" ref="CE419:CT421" si="12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14"/>
        <v/>
      </c>
      <c r="CW419" s="549" t="str">
        <f t="shared" si="1214"/>
        <v/>
      </c>
      <c r="CX419" s="549" t="str">
        <f t="shared" si="1214"/>
        <v/>
      </c>
      <c r="CY419" s="549" t="str">
        <f t="shared" si="1214"/>
        <v/>
      </c>
      <c r="CZ419" s="549" t="str">
        <f t="shared" si="1214"/>
        <v/>
      </c>
      <c r="DA419" s="549" t="str">
        <f t="shared" si="1214"/>
        <v/>
      </c>
      <c r="DB419" s="550" t="str">
        <f t="shared" si="1214"/>
        <v/>
      </c>
      <c r="DC419" s="550" t="str">
        <f t="shared" si="1214"/>
        <v/>
      </c>
      <c r="DD419" s="550" t="str">
        <f t="shared" si="1214"/>
        <v/>
      </c>
      <c r="DE419" s="549" t="str">
        <f t="shared" ref="DE419:DK421" si="12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15"/>
        <v/>
      </c>
      <c r="DG419" s="549" t="str">
        <f t="shared" si="1215"/>
        <v/>
      </c>
      <c r="DH419" s="549" t="str">
        <f t="shared" si="1215"/>
        <v/>
      </c>
      <c r="DI419" s="549" t="str">
        <f t="shared" si="1215"/>
        <v/>
      </c>
      <c r="DJ419" s="548" t="str">
        <f t="shared" si="1215"/>
        <v/>
      </c>
      <c r="DK419" s="547" t="str">
        <f t="shared" si="1215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848</v>
      </c>
      <c r="H420" s="746" t="s">
        <v>848</v>
      </c>
      <c r="I420" s="746" t="s">
        <v>848</v>
      </c>
      <c r="J420" s="746" t="s">
        <v>848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13"/>
        <v/>
      </c>
      <c r="CF420" s="1348" t="str">
        <f t="shared" si="1213"/>
        <v/>
      </c>
      <c r="CG420" s="1348" t="str">
        <f t="shared" si="1213"/>
        <v/>
      </c>
      <c r="CH420" s="1348" t="str">
        <f t="shared" si="1213"/>
        <v/>
      </c>
      <c r="CI420" s="1348" t="str">
        <f t="shared" si="1213"/>
        <v/>
      </c>
      <c r="CJ420" s="1348" t="str">
        <f t="shared" si="1213"/>
        <v/>
      </c>
      <c r="CK420" s="1349" t="str">
        <f t="shared" si="1213"/>
        <v/>
      </c>
      <c r="CL420" s="1349" t="str">
        <f t="shared" si="1213"/>
        <v/>
      </c>
      <c r="CM420" s="1349" t="str">
        <f t="shared" si="1213"/>
        <v/>
      </c>
      <c r="CN420" s="1348" t="str">
        <f t="shared" si="1213"/>
        <v/>
      </c>
      <c r="CO420" s="1348" t="str">
        <f t="shared" si="1213"/>
        <v/>
      </c>
      <c r="CP420" s="1348" t="str">
        <f t="shared" si="1213"/>
        <v/>
      </c>
      <c r="CQ420" s="1348" t="str">
        <f t="shared" si="1213"/>
        <v/>
      </c>
      <c r="CR420" s="1348" t="str">
        <f t="shared" si="1213"/>
        <v/>
      </c>
      <c r="CS420" s="1347" t="str">
        <f t="shared" si="1213"/>
        <v/>
      </c>
      <c r="CT420" s="1350" t="str">
        <f t="shared" si="1213"/>
        <v/>
      </c>
      <c r="CU420" s="547" t="str">
        <f t="shared" si="1214"/>
        <v/>
      </c>
      <c r="CV420" s="548" t="str">
        <f t="shared" si="1214"/>
        <v/>
      </c>
      <c r="CW420" s="549" t="str">
        <f t="shared" si="1214"/>
        <v/>
      </c>
      <c r="CX420" s="549" t="str">
        <f t="shared" si="1214"/>
        <v/>
      </c>
      <c r="CY420" s="549" t="str">
        <f t="shared" si="1214"/>
        <v/>
      </c>
      <c r="CZ420" s="549" t="str">
        <f t="shared" si="1214"/>
        <v/>
      </c>
      <c r="DA420" s="549" t="str">
        <f t="shared" si="1214"/>
        <v/>
      </c>
      <c r="DB420" s="550" t="str">
        <f t="shared" si="1214"/>
        <v/>
      </c>
      <c r="DC420" s="550" t="str">
        <f t="shared" si="1214"/>
        <v/>
      </c>
      <c r="DD420" s="550" t="str">
        <f t="shared" si="1214"/>
        <v/>
      </c>
      <c r="DE420" s="549" t="str">
        <f t="shared" si="1215"/>
        <v/>
      </c>
      <c r="DF420" s="549" t="str">
        <f t="shared" si="1215"/>
        <v/>
      </c>
      <c r="DG420" s="549" t="str">
        <f t="shared" si="1215"/>
        <v/>
      </c>
      <c r="DH420" s="549" t="str">
        <f t="shared" si="1215"/>
        <v/>
      </c>
      <c r="DI420" s="549" t="str">
        <f t="shared" si="1215"/>
        <v/>
      </c>
      <c r="DJ420" s="548" t="str">
        <f t="shared" si="1215"/>
        <v/>
      </c>
      <c r="DK420" s="547" t="str">
        <f t="shared" si="1215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216">IF(B419="","",B419*B420)</f>
        <v/>
      </c>
      <c r="C421" s="628" t="str">
        <f t="shared" si="1216"/>
        <v/>
      </c>
      <c r="D421" s="628" t="str">
        <f t="shared" si="1216"/>
        <v/>
      </c>
      <c r="E421" s="628" t="str">
        <f t="shared" si="1216"/>
        <v/>
      </c>
      <c r="F421" s="628" t="str">
        <f t="shared" si="1216"/>
        <v/>
      </c>
      <c r="G421" s="628" t="str">
        <f t="shared" si="1216"/>
        <v/>
      </c>
      <c r="H421" s="628" t="str">
        <f t="shared" si="1216"/>
        <v/>
      </c>
      <c r="I421" s="628" t="str">
        <f t="shared" si="1216"/>
        <v/>
      </c>
      <c r="J421" s="628" t="str">
        <f t="shared" si="1216"/>
        <v/>
      </c>
      <c r="K421" s="628" t="str">
        <f t="shared" si="1216"/>
        <v/>
      </c>
      <c r="L421" s="628" t="str">
        <f t="shared" si="1216"/>
        <v/>
      </c>
      <c r="M421" s="628" t="str">
        <f t="shared" si="1216"/>
        <v/>
      </c>
      <c r="N421" s="628" t="str">
        <f t="shared" si="1216"/>
        <v/>
      </c>
      <c r="O421" s="628" t="str">
        <f t="shared" si="1216"/>
        <v/>
      </c>
      <c r="P421" s="628" t="str">
        <f t="shared" si="1216"/>
        <v/>
      </c>
      <c r="Q421" s="628" t="str">
        <f t="shared" si="1216"/>
        <v/>
      </c>
      <c r="R421" s="628" t="str">
        <f t="shared" si="1216"/>
        <v/>
      </c>
      <c r="S421" s="663"/>
      <c r="T421" s="628" t="str">
        <f t="shared" ref="T421:AJ421" si="1217">IF(T419="","",T419*T420)</f>
        <v/>
      </c>
      <c r="U421" s="628" t="str">
        <f t="shared" si="1217"/>
        <v/>
      </c>
      <c r="V421" s="628" t="str">
        <f t="shared" si="1217"/>
        <v/>
      </c>
      <c r="W421" s="628" t="str">
        <f t="shared" si="1217"/>
        <v/>
      </c>
      <c r="X421" s="628" t="str">
        <f t="shared" si="1217"/>
        <v/>
      </c>
      <c r="Y421" s="628" t="str">
        <f t="shared" si="1217"/>
        <v/>
      </c>
      <c r="Z421" s="628" t="str">
        <f t="shared" si="1217"/>
        <v/>
      </c>
      <c r="AA421" s="628" t="str">
        <f t="shared" si="1217"/>
        <v/>
      </c>
      <c r="AB421" s="628" t="str">
        <f t="shared" si="1217"/>
        <v/>
      </c>
      <c r="AC421" s="628" t="str">
        <f t="shared" si="1217"/>
        <v/>
      </c>
      <c r="AD421" s="628" t="str">
        <f t="shared" si="1217"/>
        <v/>
      </c>
      <c r="AE421" s="628" t="str">
        <f t="shared" si="1217"/>
        <v/>
      </c>
      <c r="AF421" s="628" t="str">
        <f t="shared" si="1217"/>
        <v/>
      </c>
      <c r="AG421" s="628" t="str">
        <f t="shared" si="1217"/>
        <v/>
      </c>
      <c r="AH421" s="628" t="str">
        <f t="shared" si="1217"/>
        <v/>
      </c>
      <c r="AI421" s="628" t="str">
        <f t="shared" si="1217"/>
        <v/>
      </c>
      <c r="AJ421" s="628" t="str">
        <f t="shared" si="1217"/>
        <v/>
      </c>
      <c r="AK421" s="663"/>
      <c r="AL421" s="628" t="str">
        <f t="shared" ref="AL421:BB421" si="1218">IF(AL419="","",AL419*AL420)</f>
        <v/>
      </c>
      <c r="AM421" s="628" t="str">
        <f t="shared" si="1218"/>
        <v/>
      </c>
      <c r="AN421" s="628" t="str">
        <f t="shared" si="1218"/>
        <v/>
      </c>
      <c r="AO421" s="628" t="str">
        <f t="shared" si="1218"/>
        <v/>
      </c>
      <c r="AP421" s="628" t="str">
        <f t="shared" si="1218"/>
        <v/>
      </c>
      <c r="AQ421" s="628" t="str">
        <f t="shared" si="1218"/>
        <v/>
      </c>
      <c r="AR421" s="628" t="str">
        <f t="shared" si="1218"/>
        <v/>
      </c>
      <c r="AS421" s="628" t="str">
        <f t="shared" si="1218"/>
        <v/>
      </c>
      <c r="AT421" s="628" t="str">
        <f t="shared" si="1218"/>
        <v/>
      </c>
      <c r="AU421" s="628" t="str">
        <f t="shared" si="1218"/>
        <v/>
      </c>
      <c r="AV421" s="628" t="str">
        <f t="shared" si="1218"/>
        <v/>
      </c>
      <c r="AW421" s="628" t="str">
        <f t="shared" si="1218"/>
        <v/>
      </c>
      <c r="AX421" s="628" t="str">
        <f t="shared" si="1218"/>
        <v/>
      </c>
      <c r="AY421" s="628" t="str">
        <f t="shared" si="1218"/>
        <v/>
      </c>
      <c r="AZ421" s="628" t="str">
        <f t="shared" si="1218"/>
        <v/>
      </c>
      <c r="BA421" s="628" t="str">
        <f t="shared" si="1218"/>
        <v/>
      </c>
      <c r="BB421" s="628" t="str">
        <f t="shared" si="1218"/>
        <v/>
      </c>
      <c r="BC421" s="663"/>
      <c r="BD421" s="628" t="str">
        <f t="shared" ref="BD421:BT421" si="1219">IF(BD419="","",BD419*BD420)</f>
        <v/>
      </c>
      <c r="BE421" s="628" t="str">
        <f t="shared" si="1219"/>
        <v/>
      </c>
      <c r="BF421" s="628" t="str">
        <f t="shared" si="1219"/>
        <v/>
      </c>
      <c r="BG421" s="628" t="str">
        <f t="shared" si="1219"/>
        <v/>
      </c>
      <c r="BH421" s="628" t="str">
        <f t="shared" si="1219"/>
        <v/>
      </c>
      <c r="BI421" s="628" t="str">
        <f t="shared" si="1219"/>
        <v/>
      </c>
      <c r="BJ421" s="628" t="str">
        <f t="shared" si="1219"/>
        <v/>
      </c>
      <c r="BK421" s="628" t="str">
        <f t="shared" si="1219"/>
        <v/>
      </c>
      <c r="BL421" s="628" t="str">
        <f t="shared" si="1219"/>
        <v/>
      </c>
      <c r="BM421" s="628" t="str">
        <f t="shared" si="1219"/>
        <v/>
      </c>
      <c r="BN421" s="628" t="str">
        <f t="shared" si="1219"/>
        <v/>
      </c>
      <c r="BO421" s="628" t="str">
        <f t="shared" si="1219"/>
        <v/>
      </c>
      <c r="BP421" s="628" t="str">
        <f t="shared" si="1219"/>
        <v/>
      </c>
      <c r="BQ421" s="628" t="str">
        <f t="shared" si="1219"/>
        <v/>
      </c>
      <c r="BR421" s="628" t="str">
        <f t="shared" si="1219"/>
        <v/>
      </c>
      <c r="BS421" s="628" t="str">
        <f t="shared" si="1219"/>
        <v/>
      </c>
      <c r="BT421" s="628" t="str">
        <f t="shared" si="1219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13"/>
        <v/>
      </c>
      <c r="CF421" s="1348" t="str">
        <f t="shared" si="1213"/>
        <v/>
      </c>
      <c r="CG421" s="1348" t="str">
        <f t="shared" si="1213"/>
        <v/>
      </c>
      <c r="CH421" s="1348" t="str">
        <f t="shared" si="1213"/>
        <v/>
      </c>
      <c r="CI421" s="1348" t="str">
        <f t="shared" si="1213"/>
        <v/>
      </c>
      <c r="CJ421" s="1348" t="str">
        <f t="shared" si="1213"/>
        <v/>
      </c>
      <c r="CK421" s="1349" t="str">
        <f t="shared" si="1213"/>
        <v/>
      </c>
      <c r="CL421" s="1349" t="str">
        <f t="shared" si="1213"/>
        <v/>
      </c>
      <c r="CM421" s="1349" t="str">
        <f t="shared" si="1213"/>
        <v/>
      </c>
      <c r="CN421" s="1348" t="str">
        <f t="shared" si="1213"/>
        <v/>
      </c>
      <c r="CO421" s="1348" t="str">
        <f t="shared" si="1213"/>
        <v/>
      </c>
      <c r="CP421" s="1348" t="str">
        <f t="shared" si="1213"/>
        <v/>
      </c>
      <c r="CQ421" s="1348" t="str">
        <f t="shared" si="1213"/>
        <v/>
      </c>
      <c r="CR421" s="1348" t="str">
        <f t="shared" si="1213"/>
        <v/>
      </c>
      <c r="CS421" s="1347" t="str">
        <f t="shared" si="1213"/>
        <v/>
      </c>
      <c r="CT421" s="1350" t="str">
        <f t="shared" si="1213"/>
        <v/>
      </c>
      <c r="CU421" s="547" t="str">
        <f t="shared" si="1214"/>
        <v/>
      </c>
      <c r="CV421" s="548" t="str">
        <f t="shared" si="1214"/>
        <v/>
      </c>
      <c r="CW421" s="549" t="str">
        <f t="shared" si="1214"/>
        <v/>
      </c>
      <c r="CX421" s="549" t="str">
        <f t="shared" si="1214"/>
        <v/>
      </c>
      <c r="CY421" s="549" t="str">
        <f t="shared" si="1214"/>
        <v/>
      </c>
      <c r="CZ421" s="549" t="str">
        <f t="shared" si="1214"/>
        <v/>
      </c>
      <c r="DA421" s="549" t="str">
        <f t="shared" si="1214"/>
        <v/>
      </c>
      <c r="DB421" s="550" t="str">
        <f t="shared" si="1214"/>
        <v/>
      </c>
      <c r="DC421" s="550" t="str">
        <f t="shared" si="1214"/>
        <v/>
      </c>
      <c r="DD421" s="550" t="str">
        <f t="shared" si="1214"/>
        <v/>
      </c>
      <c r="DE421" s="549" t="str">
        <f t="shared" si="1215"/>
        <v/>
      </c>
      <c r="DF421" s="549" t="str">
        <f t="shared" si="1215"/>
        <v/>
      </c>
      <c r="DG421" s="549" t="str">
        <f t="shared" si="1215"/>
        <v/>
      </c>
      <c r="DH421" s="549" t="str">
        <f t="shared" si="1215"/>
        <v/>
      </c>
      <c r="DI421" s="549" t="str">
        <f t="shared" si="1215"/>
        <v/>
      </c>
      <c r="DJ421" s="548" t="str">
        <f t="shared" si="1215"/>
        <v/>
      </c>
      <c r="DK421" s="547" t="str">
        <f t="shared" si="1215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0"/>
        <v/>
      </c>
      <c r="CG423" s="1348" t="str">
        <f t="shared" si="1220"/>
        <v/>
      </c>
      <c r="CH423" s="1348" t="str">
        <f t="shared" si="1220"/>
        <v/>
      </c>
      <c r="CI423" s="1348" t="str">
        <f t="shared" si="1220"/>
        <v/>
      </c>
      <c r="CJ423" s="1348" t="str">
        <f t="shared" si="1220"/>
        <v/>
      </c>
      <c r="CK423" s="1349" t="str">
        <f t="shared" si="1220"/>
        <v/>
      </c>
      <c r="CL423" s="1349" t="str">
        <f t="shared" si="1220"/>
        <v/>
      </c>
      <c r="CM423" s="1349" t="str">
        <f t="shared" si="1220"/>
        <v/>
      </c>
      <c r="CN423" s="1348" t="str">
        <f t="shared" si="1220"/>
        <v/>
      </c>
      <c r="CO423" s="1348" t="str">
        <f t="shared" si="1220"/>
        <v/>
      </c>
      <c r="CP423" s="1348" t="str">
        <f t="shared" si="1220"/>
        <v/>
      </c>
      <c r="CQ423" s="1348" t="str">
        <f t="shared" si="1220"/>
        <v/>
      </c>
      <c r="CR423" s="1348" t="str">
        <f t="shared" si="1220"/>
        <v/>
      </c>
      <c r="CS423" s="1347" t="str">
        <f t="shared" si="1220"/>
        <v/>
      </c>
      <c r="CT423" s="1350" t="str">
        <f t="shared" si="1220"/>
        <v/>
      </c>
      <c r="CU423" s="547" t="str">
        <f t="shared" ref="CU423:DD425" si="122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21"/>
        <v/>
      </c>
      <c r="CW423" s="549" t="str">
        <f t="shared" si="1221"/>
        <v/>
      </c>
      <c r="CX423" s="549" t="str">
        <f t="shared" si="1221"/>
        <v/>
      </c>
      <c r="CY423" s="549" t="str">
        <f t="shared" si="1221"/>
        <v/>
      </c>
      <c r="CZ423" s="549" t="str">
        <f t="shared" si="1221"/>
        <v/>
      </c>
      <c r="DA423" s="549" t="str">
        <f t="shared" si="1221"/>
        <v/>
      </c>
      <c r="DB423" s="550" t="str">
        <f t="shared" si="1221"/>
        <v/>
      </c>
      <c r="DC423" s="550" t="str">
        <f t="shared" si="1221"/>
        <v/>
      </c>
      <c r="DD423" s="550" t="str">
        <f t="shared" si="1221"/>
        <v/>
      </c>
      <c r="DE423" s="549" t="str">
        <f t="shared" ref="DE423:DK425" si="122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22"/>
        <v/>
      </c>
      <c r="DG423" s="549" t="str">
        <f t="shared" si="1222"/>
        <v/>
      </c>
      <c r="DH423" s="549" t="str">
        <f t="shared" si="1222"/>
        <v/>
      </c>
      <c r="DI423" s="549" t="str">
        <f t="shared" si="1222"/>
        <v/>
      </c>
      <c r="DJ423" s="548" t="str">
        <f t="shared" si="1222"/>
        <v/>
      </c>
      <c r="DK423" s="547" t="str">
        <f t="shared" si="1222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848</v>
      </c>
      <c r="H424" s="746" t="s">
        <v>848</v>
      </c>
      <c r="I424" s="746" t="s">
        <v>848</v>
      </c>
      <c r="J424" s="746" t="s">
        <v>848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0"/>
        <v/>
      </c>
      <c r="CF424" s="1348" t="str">
        <f t="shared" si="1220"/>
        <v/>
      </c>
      <c r="CG424" s="1348" t="str">
        <f t="shared" si="1220"/>
        <v/>
      </c>
      <c r="CH424" s="1348" t="str">
        <f t="shared" si="1220"/>
        <v/>
      </c>
      <c r="CI424" s="1348" t="str">
        <f t="shared" si="1220"/>
        <v/>
      </c>
      <c r="CJ424" s="1348" t="str">
        <f t="shared" si="1220"/>
        <v/>
      </c>
      <c r="CK424" s="1349" t="str">
        <f t="shared" si="1220"/>
        <v/>
      </c>
      <c r="CL424" s="1349" t="str">
        <f t="shared" si="1220"/>
        <v/>
      </c>
      <c r="CM424" s="1349" t="str">
        <f t="shared" si="1220"/>
        <v/>
      </c>
      <c r="CN424" s="1348" t="str">
        <f t="shared" si="1220"/>
        <v/>
      </c>
      <c r="CO424" s="1348" t="str">
        <f t="shared" si="1220"/>
        <v/>
      </c>
      <c r="CP424" s="1348" t="str">
        <f t="shared" si="1220"/>
        <v/>
      </c>
      <c r="CQ424" s="1348" t="str">
        <f t="shared" si="1220"/>
        <v/>
      </c>
      <c r="CR424" s="1348" t="str">
        <f t="shared" si="1220"/>
        <v/>
      </c>
      <c r="CS424" s="1347" t="str">
        <f t="shared" si="1220"/>
        <v/>
      </c>
      <c r="CT424" s="1350" t="str">
        <f t="shared" si="1220"/>
        <v/>
      </c>
      <c r="CU424" s="547" t="str">
        <f t="shared" si="1221"/>
        <v/>
      </c>
      <c r="CV424" s="548" t="str">
        <f t="shared" si="1221"/>
        <v/>
      </c>
      <c r="CW424" s="549" t="str">
        <f t="shared" si="1221"/>
        <v/>
      </c>
      <c r="CX424" s="549" t="str">
        <f t="shared" si="1221"/>
        <v/>
      </c>
      <c r="CY424" s="549" t="str">
        <f t="shared" si="1221"/>
        <v/>
      </c>
      <c r="CZ424" s="549" t="str">
        <f t="shared" si="1221"/>
        <v/>
      </c>
      <c r="DA424" s="549" t="str">
        <f t="shared" si="1221"/>
        <v/>
      </c>
      <c r="DB424" s="550" t="str">
        <f t="shared" si="1221"/>
        <v/>
      </c>
      <c r="DC424" s="550" t="str">
        <f t="shared" si="1221"/>
        <v/>
      </c>
      <c r="DD424" s="550" t="str">
        <f t="shared" si="1221"/>
        <v/>
      </c>
      <c r="DE424" s="549" t="str">
        <f t="shared" si="1222"/>
        <v/>
      </c>
      <c r="DF424" s="549" t="str">
        <f t="shared" si="1222"/>
        <v/>
      </c>
      <c r="DG424" s="549" t="str">
        <f t="shared" si="1222"/>
        <v/>
      </c>
      <c r="DH424" s="549" t="str">
        <f t="shared" si="1222"/>
        <v/>
      </c>
      <c r="DI424" s="549" t="str">
        <f t="shared" si="1222"/>
        <v/>
      </c>
      <c r="DJ424" s="548" t="str">
        <f t="shared" si="1222"/>
        <v/>
      </c>
      <c r="DK424" s="547" t="str">
        <f t="shared" si="1222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223">IF(B423="","",B423*B424)</f>
        <v/>
      </c>
      <c r="C425" s="628" t="str">
        <f t="shared" si="1223"/>
        <v/>
      </c>
      <c r="D425" s="628" t="str">
        <f t="shared" si="1223"/>
        <v/>
      </c>
      <c r="E425" s="628" t="str">
        <f t="shared" si="1223"/>
        <v/>
      </c>
      <c r="F425" s="628" t="str">
        <f t="shared" si="1223"/>
        <v/>
      </c>
      <c r="G425" s="628" t="str">
        <f t="shared" si="1223"/>
        <v/>
      </c>
      <c r="H425" s="628" t="str">
        <f t="shared" si="1223"/>
        <v/>
      </c>
      <c r="I425" s="628" t="str">
        <f t="shared" si="1223"/>
        <v/>
      </c>
      <c r="J425" s="628" t="str">
        <f t="shared" si="1223"/>
        <v/>
      </c>
      <c r="K425" s="628" t="str">
        <f t="shared" si="1223"/>
        <v/>
      </c>
      <c r="L425" s="628" t="str">
        <f t="shared" si="1223"/>
        <v/>
      </c>
      <c r="M425" s="628" t="str">
        <f t="shared" si="1223"/>
        <v/>
      </c>
      <c r="N425" s="628" t="str">
        <f t="shared" si="1223"/>
        <v/>
      </c>
      <c r="O425" s="628" t="str">
        <f t="shared" si="1223"/>
        <v/>
      </c>
      <c r="P425" s="628" t="str">
        <f t="shared" si="1223"/>
        <v/>
      </c>
      <c r="Q425" s="628" t="str">
        <f t="shared" si="1223"/>
        <v/>
      </c>
      <c r="R425" s="628" t="str">
        <f t="shared" si="1223"/>
        <v/>
      </c>
      <c r="S425" s="663"/>
      <c r="T425" s="628" t="str">
        <f t="shared" ref="T425:AJ425" si="1224">IF(T423="","",T423*T424)</f>
        <v/>
      </c>
      <c r="U425" s="628" t="str">
        <f t="shared" si="1224"/>
        <v/>
      </c>
      <c r="V425" s="628" t="str">
        <f t="shared" si="1224"/>
        <v/>
      </c>
      <c r="W425" s="628" t="str">
        <f t="shared" si="1224"/>
        <v/>
      </c>
      <c r="X425" s="628" t="str">
        <f t="shared" si="1224"/>
        <v/>
      </c>
      <c r="Y425" s="628" t="str">
        <f t="shared" si="1224"/>
        <v/>
      </c>
      <c r="Z425" s="628" t="str">
        <f t="shared" si="1224"/>
        <v/>
      </c>
      <c r="AA425" s="628" t="str">
        <f t="shared" si="1224"/>
        <v/>
      </c>
      <c r="AB425" s="628" t="str">
        <f t="shared" si="1224"/>
        <v/>
      </c>
      <c r="AC425" s="628" t="str">
        <f t="shared" si="1224"/>
        <v/>
      </c>
      <c r="AD425" s="628" t="str">
        <f t="shared" si="1224"/>
        <v/>
      </c>
      <c r="AE425" s="628" t="str">
        <f t="shared" si="1224"/>
        <v/>
      </c>
      <c r="AF425" s="628" t="str">
        <f t="shared" si="1224"/>
        <v/>
      </c>
      <c r="AG425" s="628" t="str">
        <f t="shared" si="1224"/>
        <v/>
      </c>
      <c r="AH425" s="628" t="str">
        <f t="shared" si="1224"/>
        <v/>
      </c>
      <c r="AI425" s="628" t="str">
        <f t="shared" si="1224"/>
        <v/>
      </c>
      <c r="AJ425" s="628" t="str">
        <f t="shared" si="1224"/>
        <v/>
      </c>
      <c r="AK425" s="663"/>
      <c r="AL425" s="628" t="str">
        <f t="shared" ref="AL425:BB425" si="1225">IF(AL423="","",AL423*AL424)</f>
        <v/>
      </c>
      <c r="AM425" s="628" t="str">
        <f t="shared" si="1225"/>
        <v/>
      </c>
      <c r="AN425" s="628" t="str">
        <f t="shared" si="1225"/>
        <v/>
      </c>
      <c r="AO425" s="628" t="str">
        <f t="shared" si="1225"/>
        <v/>
      </c>
      <c r="AP425" s="628" t="str">
        <f t="shared" si="1225"/>
        <v/>
      </c>
      <c r="AQ425" s="628" t="str">
        <f t="shared" si="1225"/>
        <v/>
      </c>
      <c r="AR425" s="628" t="str">
        <f t="shared" si="1225"/>
        <v/>
      </c>
      <c r="AS425" s="628" t="str">
        <f t="shared" si="1225"/>
        <v/>
      </c>
      <c r="AT425" s="628" t="str">
        <f t="shared" si="1225"/>
        <v/>
      </c>
      <c r="AU425" s="628" t="str">
        <f t="shared" si="1225"/>
        <v/>
      </c>
      <c r="AV425" s="628" t="str">
        <f t="shared" si="1225"/>
        <v/>
      </c>
      <c r="AW425" s="628" t="str">
        <f t="shared" si="1225"/>
        <v/>
      </c>
      <c r="AX425" s="628" t="str">
        <f t="shared" si="1225"/>
        <v/>
      </c>
      <c r="AY425" s="628" t="str">
        <f t="shared" si="1225"/>
        <v/>
      </c>
      <c r="AZ425" s="628" t="str">
        <f t="shared" si="1225"/>
        <v/>
      </c>
      <c r="BA425" s="628" t="str">
        <f t="shared" si="1225"/>
        <v/>
      </c>
      <c r="BB425" s="628" t="str">
        <f t="shared" si="1225"/>
        <v/>
      </c>
      <c r="BC425" s="663"/>
      <c r="BD425" s="628" t="str">
        <f t="shared" ref="BD425:BT425" si="1226">IF(BD423="","",BD423*BD424)</f>
        <v/>
      </c>
      <c r="BE425" s="628" t="str">
        <f t="shared" si="1226"/>
        <v/>
      </c>
      <c r="BF425" s="628" t="str">
        <f t="shared" si="1226"/>
        <v/>
      </c>
      <c r="BG425" s="628" t="str">
        <f t="shared" si="1226"/>
        <v/>
      </c>
      <c r="BH425" s="628" t="str">
        <f t="shared" si="1226"/>
        <v/>
      </c>
      <c r="BI425" s="628" t="str">
        <f t="shared" si="1226"/>
        <v/>
      </c>
      <c r="BJ425" s="628" t="str">
        <f t="shared" si="1226"/>
        <v/>
      </c>
      <c r="BK425" s="628" t="str">
        <f t="shared" si="1226"/>
        <v/>
      </c>
      <c r="BL425" s="628" t="str">
        <f t="shared" si="1226"/>
        <v/>
      </c>
      <c r="BM425" s="628" t="str">
        <f t="shared" si="1226"/>
        <v/>
      </c>
      <c r="BN425" s="628" t="str">
        <f t="shared" si="1226"/>
        <v/>
      </c>
      <c r="BO425" s="628" t="str">
        <f t="shared" si="1226"/>
        <v/>
      </c>
      <c r="BP425" s="628" t="str">
        <f t="shared" si="1226"/>
        <v/>
      </c>
      <c r="BQ425" s="628" t="str">
        <f t="shared" si="1226"/>
        <v/>
      </c>
      <c r="BR425" s="628" t="str">
        <f t="shared" si="1226"/>
        <v/>
      </c>
      <c r="BS425" s="628" t="str">
        <f t="shared" si="1226"/>
        <v/>
      </c>
      <c r="BT425" s="628" t="str">
        <f t="shared" si="1226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0"/>
        <v/>
      </c>
      <c r="CF425" s="1348" t="str">
        <f t="shared" si="1220"/>
        <v/>
      </c>
      <c r="CG425" s="1348" t="str">
        <f t="shared" si="1220"/>
        <v/>
      </c>
      <c r="CH425" s="1348" t="str">
        <f t="shared" si="1220"/>
        <v/>
      </c>
      <c r="CI425" s="1348" t="str">
        <f t="shared" si="1220"/>
        <v/>
      </c>
      <c r="CJ425" s="1348" t="str">
        <f t="shared" si="1220"/>
        <v/>
      </c>
      <c r="CK425" s="1349" t="str">
        <f t="shared" si="1220"/>
        <v/>
      </c>
      <c r="CL425" s="1349" t="str">
        <f t="shared" si="1220"/>
        <v/>
      </c>
      <c r="CM425" s="1349" t="str">
        <f t="shared" si="1220"/>
        <v/>
      </c>
      <c r="CN425" s="1348" t="str">
        <f t="shared" si="1220"/>
        <v/>
      </c>
      <c r="CO425" s="1348" t="str">
        <f t="shared" si="1220"/>
        <v/>
      </c>
      <c r="CP425" s="1348" t="str">
        <f t="shared" si="1220"/>
        <v/>
      </c>
      <c r="CQ425" s="1348" t="str">
        <f t="shared" si="1220"/>
        <v/>
      </c>
      <c r="CR425" s="1348" t="str">
        <f t="shared" si="1220"/>
        <v/>
      </c>
      <c r="CS425" s="1347" t="str">
        <f t="shared" si="1220"/>
        <v/>
      </c>
      <c r="CT425" s="1350" t="str">
        <f t="shared" si="1220"/>
        <v/>
      </c>
      <c r="CU425" s="547" t="str">
        <f t="shared" si="1221"/>
        <v/>
      </c>
      <c r="CV425" s="548" t="str">
        <f t="shared" si="1221"/>
        <v/>
      </c>
      <c r="CW425" s="549" t="str">
        <f t="shared" si="1221"/>
        <v/>
      </c>
      <c r="CX425" s="549" t="str">
        <f t="shared" si="1221"/>
        <v/>
      </c>
      <c r="CY425" s="549" t="str">
        <f t="shared" si="1221"/>
        <v/>
      </c>
      <c r="CZ425" s="549" t="str">
        <f t="shared" si="1221"/>
        <v/>
      </c>
      <c r="DA425" s="549" t="str">
        <f t="shared" si="1221"/>
        <v/>
      </c>
      <c r="DB425" s="550" t="str">
        <f t="shared" si="1221"/>
        <v/>
      </c>
      <c r="DC425" s="550" t="str">
        <f t="shared" si="1221"/>
        <v/>
      </c>
      <c r="DD425" s="550" t="str">
        <f t="shared" si="1221"/>
        <v/>
      </c>
      <c r="DE425" s="549" t="str">
        <f t="shared" si="1222"/>
        <v/>
      </c>
      <c r="DF425" s="549" t="str">
        <f t="shared" si="1222"/>
        <v/>
      </c>
      <c r="DG425" s="549" t="str">
        <f t="shared" si="1222"/>
        <v/>
      </c>
      <c r="DH425" s="549" t="str">
        <f t="shared" si="1222"/>
        <v/>
      </c>
      <c r="DI425" s="549" t="str">
        <f t="shared" si="1222"/>
        <v/>
      </c>
      <c r="DJ425" s="548" t="str">
        <f t="shared" si="1222"/>
        <v/>
      </c>
      <c r="DK425" s="547" t="str">
        <f t="shared" si="1222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27">IF(DL429&lt;3,"",(SUM(B429:R429)-MIN(B429:R429)-MAX(B429:R429))/(DL429-2))</f>
        <v/>
      </c>
      <c r="CA429" s="596" t="str">
        <f t="shared" ref="CA429:CA437" si="1228">IF(DM429&lt;3,"",(SUM(T429:AJ429)-MIN(T429:AJ429)-MAX(T429:AJ429))/(DM429-2))</f>
        <v/>
      </c>
      <c r="CB429" s="596" t="str">
        <f t="shared" ref="CB429:CB437" si="1229">IF(DN429&lt;3,"",(SUM(AL429:BB429)-MIN(AL429:BB429)-MAX(AL429:BB429))/(DN429-2))</f>
        <v/>
      </c>
      <c r="CC429" s="690" t="str">
        <f t="shared" ref="CC429:CC437" si="1230">IF(DO429&lt;3,"",(SUM(BD429:BT429)-MIN(BD429:BT429)-MAX(BD429:BT429))/(DO429-2))</f>
        <v/>
      </c>
      <c r="CD429" s="1346" t="str">
        <f t="shared" ref="CD429:CD435" si="123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3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3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3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3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3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3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3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3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4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4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4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4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4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4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4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4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4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5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5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5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5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5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5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5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5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5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5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6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6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6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6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6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265">IF(B427="","",B427*B429)</f>
        <v/>
      </c>
      <c r="C430" s="628" t="str">
        <f t="shared" si="1265"/>
        <v/>
      </c>
      <c r="D430" s="628" t="str">
        <f t="shared" si="1265"/>
        <v/>
      </c>
      <c r="E430" s="628" t="str">
        <f t="shared" si="1265"/>
        <v/>
      </c>
      <c r="F430" s="628" t="str">
        <f t="shared" si="1265"/>
        <v/>
      </c>
      <c r="G430" s="628" t="str">
        <f t="shared" si="1265"/>
        <v/>
      </c>
      <c r="H430" s="628" t="str">
        <f t="shared" si="1265"/>
        <v/>
      </c>
      <c r="I430" s="628" t="str">
        <f t="shared" si="1265"/>
        <v/>
      </c>
      <c r="J430" s="628" t="str">
        <f t="shared" si="1265"/>
        <v/>
      </c>
      <c r="K430" s="628" t="str">
        <f t="shared" si="1265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66">IF(T427="","",T427*T429)</f>
        <v/>
      </c>
      <c r="U430" s="628" t="str">
        <f t="shared" si="1266"/>
        <v/>
      </c>
      <c r="V430" s="628" t="str">
        <f t="shared" si="1266"/>
        <v/>
      </c>
      <c r="W430" s="628" t="str">
        <f t="shared" si="1266"/>
        <v/>
      </c>
      <c r="X430" s="628" t="str">
        <f t="shared" si="1266"/>
        <v/>
      </c>
      <c r="Y430" s="628" t="str">
        <f t="shared" si="1266"/>
        <v/>
      </c>
      <c r="Z430" s="628" t="str">
        <f t="shared" si="1266"/>
        <v/>
      </c>
      <c r="AA430" s="628" t="str">
        <f t="shared" si="1266"/>
        <v/>
      </c>
      <c r="AB430" s="628" t="str">
        <f t="shared" si="1266"/>
        <v/>
      </c>
      <c r="AC430" s="628" t="str">
        <f t="shared" si="1266"/>
        <v/>
      </c>
      <c r="AD430" s="628" t="str">
        <f t="shared" si="1266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67">IF(AL427="","",AL427*AL429)</f>
        <v/>
      </c>
      <c r="AM430" s="628" t="str">
        <f t="shared" si="1267"/>
        <v/>
      </c>
      <c r="AN430" s="628" t="str">
        <f t="shared" si="1267"/>
        <v/>
      </c>
      <c r="AO430" s="628" t="str">
        <f t="shared" si="1267"/>
        <v/>
      </c>
      <c r="AP430" s="628" t="str">
        <f t="shared" si="1267"/>
        <v/>
      </c>
      <c r="AQ430" s="628" t="str">
        <f t="shared" si="1267"/>
        <v/>
      </c>
      <c r="AR430" s="628" t="str">
        <f t="shared" si="1267"/>
        <v/>
      </c>
      <c r="AS430" s="628" t="str">
        <f t="shared" si="1267"/>
        <v/>
      </c>
      <c r="AT430" s="628" t="str">
        <f t="shared" si="1267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27"/>
        <v/>
      </c>
      <c r="CA430" s="596" t="str">
        <f t="shared" si="1228"/>
        <v/>
      </c>
      <c r="CB430" s="596" t="str">
        <f t="shared" si="1229"/>
        <v/>
      </c>
      <c r="CC430" s="690" t="str">
        <f t="shared" si="1230"/>
        <v/>
      </c>
      <c r="CD430" s="1346" t="str">
        <f t="shared" si="1231"/>
        <v/>
      </c>
      <c r="CE430" s="1347" t="str">
        <f t="shared" si="1232"/>
        <v/>
      </c>
      <c r="CF430" s="1348" t="str">
        <f t="shared" si="1233"/>
        <v/>
      </c>
      <c r="CG430" s="1348" t="str">
        <f t="shared" si="1234"/>
        <v/>
      </c>
      <c r="CH430" s="1348" t="str">
        <f t="shared" si="1235"/>
        <v/>
      </c>
      <c r="CI430" s="1348" t="str">
        <f t="shared" si="1236"/>
        <v/>
      </c>
      <c r="CJ430" s="1348" t="str">
        <f t="shared" si="1237"/>
        <v/>
      </c>
      <c r="CK430" s="1349" t="str">
        <f t="shared" si="1238"/>
        <v/>
      </c>
      <c r="CL430" s="1349" t="str">
        <f t="shared" si="1239"/>
        <v/>
      </c>
      <c r="CM430" s="1349" t="str">
        <f t="shared" si="1240"/>
        <v/>
      </c>
      <c r="CN430" s="1348" t="str">
        <f t="shared" si="1241"/>
        <v/>
      </c>
      <c r="CO430" s="1348" t="str">
        <f t="shared" si="1242"/>
        <v/>
      </c>
      <c r="CP430" s="1348" t="str">
        <f t="shared" si="1243"/>
        <v/>
      </c>
      <c r="CQ430" s="1348" t="str">
        <f t="shared" si="1244"/>
        <v/>
      </c>
      <c r="CR430" s="1348" t="str">
        <f t="shared" si="1245"/>
        <v/>
      </c>
      <c r="CS430" s="1347" t="str">
        <f t="shared" si="1246"/>
        <v/>
      </c>
      <c r="CT430" s="1350" t="str">
        <f t="shared" si="1247"/>
        <v/>
      </c>
      <c r="CU430" s="547" t="str">
        <f t="shared" si="1248"/>
        <v/>
      </c>
      <c r="CV430" s="548" t="str">
        <f t="shared" si="1249"/>
        <v/>
      </c>
      <c r="CW430" s="549" t="str">
        <f t="shared" si="1250"/>
        <v/>
      </c>
      <c r="CX430" s="549" t="str">
        <f t="shared" si="1251"/>
        <v/>
      </c>
      <c r="CY430" s="549" t="str">
        <f t="shared" si="1252"/>
        <v/>
      </c>
      <c r="CZ430" s="549" t="str">
        <f t="shared" si="1253"/>
        <v/>
      </c>
      <c r="DA430" s="549" t="str">
        <f t="shared" si="1254"/>
        <v/>
      </c>
      <c r="DB430" s="550" t="str">
        <f t="shared" si="1255"/>
        <v/>
      </c>
      <c r="DC430" s="550" t="str">
        <f t="shared" si="1256"/>
        <v/>
      </c>
      <c r="DD430" s="550" t="str">
        <f t="shared" si="1257"/>
        <v/>
      </c>
      <c r="DE430" s="549" t="str">
        <f t="shared" si="1258"/>
        <v/>
      </c>
      <c r="DF430" s="549" t="str">
        <f t="shared" si="1259"/>
        <v/>
      </c>
      <c r="DG430" s="549" t="str">
        <f t="shared" si="1260"/>
        <v/>
      </c>
      <c r="DH430" s="549" t="str">
        <f t="shared" si="1261"/>
        <v/>
      </c>
      <c r="DI430" s="549" t="str">
        <f t="shared" si="1262"/>
        <v/>
      </c>
      <c r="DJ430" s="548" t="str">
        <f t="shared" si="1263"/>
        <v/>
      </c>
      <c r="DK430" s="547" t="str">
        <f t="shared" si="1264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27"/>
        <v/>
      </c>
      <c r="CA431" s="596" t="str">
        <f t="shared" si="1228"/>
        <v/>
      </c>
      <c r="CB431" s="596" t="str">
        <f t="shared" si="1229"/>
        <v/>
      </c>
      <c r="CC431" s="690" t="str">
        <f t="shared" si="1230"/>
        <v/>
      </c>
      <c r="CD431" s="1346" t="str">
        <f t="shared" si="1231"/>
        <v/>
      </c>
      <c r="CE431" s="1347" t="str">
        <f t="shared" si="1232"/>
        <v/>
      </c>
      <c r="CF431" s="1348" t="str">
        <f t="shared" si="1233"/>
        <v/>
      </c>
      <c r="CG431" s="1348" t="str">
        <f t="shared" si="1234"/>
        <v/>
      </c>
      <c r="CH431" s="1348" t="str">
        <f t="shared" si="1235"/>
        <v/>
      </c>
      <c r="CI431" s="1348" t="str">
        <f t="shared" si="1236"/>
        <v/>
      </c>
      <c r="CJ431" s="1348" t="str">
        <f t="shared" si="1237"/>
        <v/>
      </c>
      <c r="CK431" s="1349" t="str">
        <f t="shared" si="1238"/>
        <v/>
      </c>
      <c r="CL431" s="1349" t="str">
        <f t="shared" si="1239"/>
        <v/>
      </c>
      <c r="CM431" s="1349" t="str">
        <f t="shared" si="1240"/>
        <v/>
      </c>
      <c r="CN431" s="1348" t="str">
        <f t="shared" si="1241"/>
        <v/>
      </c>
      <c r="CO431" s="1348" t="str">
        <f t="shared" si="1242"/>
        <v/>
      </c>
      <c r="CP431" s="1348" t="str">
        <f t="shared" si="1243"/>
        <v/>
      </c>
      <c r="CQ431" s="1348" t="str">
        <f t="shared" si="1244"/>
        <v/>
      </c>
      <c r="CR431" s="1348" t="str">
        <f t="shared" si="1245"/>
        <v/>
      </c>
      <c r="CS431" s="1347" t="str">
        <f t="shared" si="1246"/>
        <v/>
      </c>
      <c r="CT431" s="1350" t="str">
        <f t="shared" si="1247"/>
        <v/>
      </c>
      <c r="CU431" s="547" t="str">
        <f t="shared" si="1248"/>
        <v/>
      </c>
      <c r="CV431" s="548" t="str">
        <f t="shared" si="1249"/>
        <v/>
      </c>
      <c r="CW431" s="549" t="str">
        <f t="shared" si="1250"/>
        <v/>
      </c>
      <c r="CX431" s="549" t="str">
        <f t="shared" si="1251"/>
        <v/>
      </c>
      <c r="CY431" s="549" t="str">
        <f t="shared" si="1252"/>
        <v/>
      </c>
      <c r="CZ431" s="549" t="str">
        <f t="shared" si="1253"/>
        <v/>
      </c>
      <c r="DA431" s="549" t="str">
        <f t="shared" si="1254"/>
        <v/>
      </c>
      <c r="DB431" s="550" t="str">
        <f t="shared" si="1255"/>
        <v/>
      </c>
      <c r="DC431" s="550" t="str">
        <f t="shared" si="1256"/>
        <v/>
      </c>
      <c r="DD431" s="550" t="str">
        <f t="shared" si="1257"/>
        <v/>
      </c>
      <c r="DE431" s="549" t="str">
        <f t="shared" si="1258"/>
        <v/>
      </c>
      <c r="DF431" s="549" t="str">
        <f t="shared" si="1259"/>
        <v/>
      </c>
      <c r="DG431" s="549" t="str">
        <f t="shared" si="1260"/>
        <v/>
      </c>
      <c r="DH431" s="549" t="str">
        <f t="shared" si="1261"/>
        <v/>
      </c>
      <c r="DI431" s="549" t="str">
        <f t="shared" si="1262"/>
        <v/>
      </c>
      <c r="DJ431" s="548" t="str">
        <f t="shared" si="1263"/>
        <v/>
      </c>
      <c r="DK431" s="547" t="str">
        <f t="shared" si="1264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27"/>
        <v/>
      </c>
      <c r="CA432" s="596" t="str">
        <f t="shared" si="1228"/>
        <v/>
      </c>
      <c r="CB432" s="596" t="str">
        <f t="shared" si="1229"/>
        <v/>
      </c>
      <c r="CC432" s="690" t="str">
        <f t="shared" si="1230"/>
        <v/>
      </c>
      <c r="CD432" s="1346" t="str">
        <f t="shared" si="1231"/>
        <v/>
      </c>
      <c r="CE432" s="1347" t="str">
        <f t="shared" si="1232"/>
        <v/>
      </c>
      <c r="CF432" s="1348" t="str">
        <f t="shared" si="1233"/>
        <v/>
      </c>
      <c r="CG432" s="1348" t="str">
        <f t="shared" si="1234"/>
        <v/>
      </c>
      <c r="CH432" s="1348" t="str">
        <f t="shared" si="1235"/>
        <v/>
      </c>
      <c r="CI432" s="1348" t="str">
        <f t="shared" si="1236"/>
        <v/>
      </c>
      <c r="CJ432" s="1348" t="str">
        <f t="shared" si="1237"/>
        <v/>
      </c>
      <c r="CK432" s="1349" t="str">
        <f t="shared" si="1238"/>
        <v/>
      </c>
      <c r="CL432" s="1349" t="str">
        <f t="shared" si="1239"/>
        <v/>
      </c>
      <c r="CM432" s="1349" t="str">
        <f t="shared" si="1240"/>
        <v/>
      </c>
      <c r="CN432" s="1348" t="str">
        <f t="shared" si="1241"/>
        <v/>
      </c>
      <c r="CO432" s="1348" t="str">
        <f t="shared" si="1242"/>
        <v/>
      </c>
      <c r="CP432" s="1348" t="str">
        <f t="shared" si="1243"/>
        <v/>
      </c>
      <c r="CQ432" s="1348" t="str">
        <f t="shared" si="1244"/>
        <v/>
      </c>
      <c r="CR432" s="1348" t="str">
        <f t="shared" si="1245"/>
        <v/>
      </c>
      <c r="CS432" s="1347" t="str">
        <f t="shared" si="1246"/>
        <v/>
      </c>
      <c r="CT432" s="1350" t="str">
        <f t="shared" si="1247"/>
        <v/>
      </c>
      <c r="CU432" s="547" t="str">
        <f t="shared" si="1248"/>
        <v/>
      </c>
      <c r="CV432" s="548" t="str">
        <f t="shared" si="1249"/>
        <v/>
      </c>
      <c r="CW432" s="549" t="str">
        <f t="shared" si="1250"/>
        <v/>
      </c>
      <c r="CX432" s="549" t="str">
        <f t="shared" si="1251"/>
        <v/>
      </c>
      <c r="CY432" s="549" t="str">
        <f t="shared" si="1252"/>
        <v/>
      </c>
      <c r="CZ432" s="549" t="str">
        <f t="shared" si="1253"/>
        <v/>
      </c>
      <c r="DA432" s="549" t="str">
        <f t="shared" si="1254"/>
        <v/>
      </c>
      <c r="DB432" s="550" t="str">
        <f t="shared" si="1255"/>
        <v/>
      </c>
      <c r="DC432" s="550" t="str">
        <f t="shared" si="1256"/>
        <v/>
      </c>
      <c r="DD432" s="550" t="str">
        <f t="shared" si="1257"/>
        <v/>
      </c>
      <c r="DE432" s="549" t="str">
        <f t="shared" si="1258"/>
        <v/>
      </c>
      <c r="DF432" s="549" t="str">
        <f t="shared" si="1259"/>
        <v/>
      </c>
      <c r="DG432" s="549" t="str">
        <f t="shared" si="1260"/>
        <v/>
      </c>
      <c r="DH432" s="549" t="str">
        <f t="shared" si="1261"/>
        <v/>
      </c>
      <c r="DI432" s="549" t="str">
        <f t="shared" si="1262"/>
        <v/>
      </c>
      <c r="DJ432" s="548" t="str">
        <f t="shared" si="1263"/>
        <v/>
      </c>
      <c r="DK432" s="547" t="str">
        <f t="shared" si="1264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27"/>
        <v/>
      </c>
      <c r="CA433" s="596" t="str">
        <f t="shared" si="1228"/>
        <v/>
      </c>
      <c r="CB433" s="596" t="str">
        <f t="shared" si="1229"/>
        <v/>
      </c>
      <c r="CC433" s="690" t="str">
        <f t="shared" si="1230"/>
        <v/>
      </c>
      <c r="CD433" s="1346" t="str">
        <f t="shared" si="1231"/>
        <v/>
      </c>
      <c r="CE433" s="1347" t="str">
        <f t="shared" si="1232"/>
        <v/>
      </c>
      <c r="CF433" s="1348" t="str">
        <f t="shared" si="1233"/>
        <v/>
      </c>
      <c r="CG433" s="1348" t="str">
        <f t="shared" si="1234"/>
        <v/>
      </c>
      <c r="CH433" s="1348" t="str">
        <f t="shared" si="1235"/>
        <v/>
      </c>
      <c r="CI433" s="1348" t="str">
        <f t="shared" si="1236"/>
        <v/>
      </c>
      <c r="CJ433" s="1348" t="str">
        <f t="shared" si="1237"/>
        <v/>
      </c>
      <c r="CK433" s="1349" t="str">
        <f t="shared" si="1238"/>
        <v/>
      </c>
      <c r="CL433" s="1349" t="str">
        <f t="shared" si="1239"/>
        <v/>
      </c>
      <c r="CM433" s="1349" t="str">
        <f t="shared" si="1240"/>
        <v/>
      </c>
      <c r="CN433" s="1348" t="str">
        <f t="shared" si="1241"/>
        <v/>
      </c>
      <c r="CO433" s="1348" t="str">
        <f t="shared" si="1242"/>
        <v/>
      </c>
      <c r="CP433" s="1348" t="str">
        <f t="shared" si="1243"/>
        <v/>
      </c>
      <c r="CQ433" s="1348" t="str">
        <f t="shared" si="1244"/>
        <v/>
      </c>
      <c r="CR433" s="1348" t="str">
        <f t="shared" si="1245"/>
        <v/>
      </c>
      <c r="CS433" s="1347" t="str">
        <f t="shared" si="1246"/>
        <v/>
      </c>
      <c r="CT433" s="1350" t="str">
        <f t="shared" si="1247"/>
        <v/>
      </c>
      <c r="CU433" s="547" t="str">
        <f t="shared" si="1248"/>
        <v/>
      </c>
      <c r="CV433" s="548" t="str">
        <f t="shared" si="1249"/>
        <v/>
      </c>
      <c r="CW433" s="549" t="str">
        <f t="shared" si="1250"/>
        <v/>
      </c>
      <c r="CX433" s="549" t="str">
        <f t="shared" si="1251"/>
        <v/>
      </c>
      <c r="CY433" s="549" t="str">
        <f t="shared" si="1252"/>
        <v/>
      </c>
      <c r="CZ433" s="549" t="str">
        <f t="shared" si="1253"/>
        <v/>
      </c>
      <c r="DA433" s="549" t="str">
        <f t="shared" si="1254"/>
        <v/>
      </c>
      <c r="DB433" s="550" t="str">
        <f t="shared" si="1255"/>
        <v/>
      </c>
      <c r="DC433" s="550" t="str">
        <f t="shared" si="1256"/>
        <v/>
      </c>
      <c r="DD433" s="550" t="str">
        <f t="shared" si="1257"/>
        <v/>
      </c>
      <c r="DE433" s="549" t="str">
        <f t="shared" si="1258"/>
        <v/>
      </c>
      <c r="DF433" s="549" t="str">
        <f t="shared" si="1259"/>
        <v/>
      </c>
      <c r="DG433" s="549" t="str">
        <f t="shared" si="1260"/>
        <v/>
      </c>
      <c r="DH433" s="549" t="str">
        <f t="shared" si="1261"/>
        <v/>
      </c>
      <c r="DI433" s="549" t="str">
        <f t="shared" si="1262"/>
        <v/>
      </c>
      <c r="DJ433" s="548" t="str">
        <f t="shared" si="1263"/>
        <v/>
      </c>
      <c r="DK433" s="547" t="str">
        <f t="shared" si="1264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27"/>
        <v>2044.1333333333334</v>
      </c>
      <c r="CA434" s="596">
        <f t="shared" si="1228"/>
        <v>2287</v>
      </c>
      <c r="CB434" s="596">
        <f t="shared" si="1229"/>
        <v>946.66666666666663</v>
      </c>
      <c r="CC434" s="690">
        <f t="shared" si="1230"/>
        <v>0</v>
      </c>
      <c r="CD434" s="134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7" t="str">
        <f t="shared" ref="CE434:CT434" si="126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8" t="str">
        <f t="shared" si="1268"/>
        <v/>
      </c>
      <c r="CG434" s="1348" t="str">
        <f t="shared" si="1268"/>
        <v/>
      </c>
      <c r="CH434" s="1348">
        <f t="shared" si="1268"/>
        <v>0</v>
      </c>
      <c r="CI434" s="1348">
        <f t="shared" si="1268"/>
        <v>0</v>
      </c>
      <c r="CJ434" s="1348">
        <f t="shared" si="1268"/>
        <v>0</v>
      </c>
      <c r="CK434" s="1349">
        <f t="shared" si="1268"/>
        <v>0</v>
      </c>
      <c r="CL434" s="1349">
        <f t="shared" si="1268"/>
        <v>0</v>
      </c>
      <c r="CM434" s="1349">
        <f t="shared" si="1268"/>
        <v>0</v>
      </c>
      <c r="CN434" s="1348">
        <f t="shared" si="1268"/>
        <v>0</v>
      </c>
      <c r="CO434" s="1348">
        <f t="shared" si="1268"/>
        <v>0</v>
      </c>
      <c r="CP434" s="1348">
        <f t="shared" si="1268"/>
        <v>0</v>
      </c>
      <c r="CQ434" s="1348">
        <f t="shared" si="1268"/>
        <v>8420</v>
      </c>
      <c r="CR434" s="1348" t="str">
        <f t="shared" si="1268"/>
        <v/>
      </c>
      <c r="CS434" s="1347" t="str">
        <f t="shared" si="1268"/>
        <v/>
      </c>
      <c r="CT434" s="1350" t="str">
        <f t="shared" si="1268"/>
        <v/>
      </c>
      <c r="CU434" s="547" t="str">
        <f t="shared" si="1248"/>
        <v/>
      </c>
      <c r="CV434" s="548" t="str">
        <f t="shared" si="1249"/>
        <v/>
      </c>
      <c r="CW434" s="549" t="str">
        <f t="shared" si="1250"/>
        <v/>
      </c>
      <c r="CX434" s="549" t="str">
        <f t="shared" si="1251"/>
        <v/>
      </c>
      <c r="CY434" s="549">
        <f t="shared" si="1252"/>
        <v>0</v>
      </c>
      <c r="CZ434" s="549">
        <f t="shared" si="1253"/>
        <v>0</v>
      </c>
      <c r="DA434" s="549">
        <f t="shared" si="1254"/>
        <v>0</v>
      </c>
      <c r="DB434" s="550">
        <f t="shared" si="1255"/>
        <v>0</v>
      </c>
      <c r="DC434" s="550">
        <f t="shared" si="1256"/>
        <v>0</v>
      </c>
      <c r="DD434" s="550">
        <f t="shared" si="1257"/>
        <v>0</v>
      </c>
      <c r="DE434" s="549">
        <f t="shared" si="1258"/>
        <v>0</v>
      </c>
      <c r="DF434" s="549">
        <f t="shared" si="1259"/>
        <v>0</v>
      </c>
      <c r="DG434" s="549">
        <f t="shared" si="1260"/>
        <v>0</v>
      </c>
      <c r="DH434" s="549">
        <f t="shared" si="1261"/>
        <v>8420</v>
      </c>
      <c r="DI434" s="549" t="str">
        <f t="shared" si="1262"/>
        <v/>
      </c>
      <c r="DJ434" s="548" t="str">
        <f t="shared" si="1263"/>
        <v/>
      </c>
      <c r="DK434" s="547" t="str">
        <f t="shared" si="1264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27"/>
        <v/>
      </c>
      <c r="CA435" s="596" t="str">
        <f t="shared" si="1228"/>
        <v/>
      </c>
      <c r="CB435" s="596" t="str">
        <f t="shared" si="1229"/>
        <v/>
      </c>
      <c r="CC435" s="690" t="str">
        <f t="shared" si="1230"/>
        <v/>
      </c>
      <c r="CD435" s="1346" t="str">
        <f t="shared" si="1231"/>
        <v/>
      </c>
      <c r="CE435" s="1347" t="str">
        <f t="shared" si="1232"/>
        <v/>
      </c>
      <c r="CF435" s="1348" t="str">
        <f t="shared" si="1233"/>
        <v/>
      </c>
      <c r="CG435" s="1348" t="str">
        <f t="shared" si="1234"/>
        <v/>
      </c>
      <c r="CH435" s="1348" t="str">
        <f t="shared" si="1235"/>
        <v/>
      </c>
      <c r="CI435" s="1348" t="str">
        <f t="shared" si="1236"/>
        <v/>
      </c>
      <c r="CJ435" s="1348" t="str">
        <f t="shared" si="1237"/>
        <v/>
      </c>
      <c r="CK435" s="1349" t="str">
        <f t="shared" si="1238"/>
        <v/>
      </c>
      <c r="CL435" s="1349" t="str">
        <f t="shared" si="1239"/>
        <v/>
      </c>
      <c r="CM435" s="1349" t="str">
        <f t="shared" si="1240"/>
        <v/>
      </c>
      <c r="CN435" s="1348" t="str">
        <f t="shared" si="1241"/>
        <v/>
      </c>
      <c r="CO435" s="1348" t="str">
        <f t="shared" si="1242"/>
        <v/>
      </c>
      <c r="CP435" s="1348" t="str">
        <f t="shared" si="1243"/>
        <v/>
      </c>
      <c r="CQ435" s="1348" t="str">
        <f t="shared" si="1244"/>
        <v/>
      </c>
      <c r="CR435" s="1348" t="str">
        <f t="shared" si="1245"/>
        <v/>
      </c>
      <c r="CS435" s="1347" t="str">
        <f t="shared" si="1246"/>
        <v/>
      </c>
      <c r="CT435" s="1350" t="str">
        <f t="shared" si="1247"/>
        <v/>
      </c>
      <c r="CU435" s="547" t="str">
        <f t="shared" si="1248"/>
        <v/>
      </c>
      <c r="CV435" s="548" t="str">
        <f t="shared" si="1249"/>
        <v/>
      </c>
      <c r="CW435" s="549" t="str">
        <f t="shared" si="1250"/>
        <v/>
      </c>
      <c r="CX435" s="549" t="str">
        <f t="shared" si="1251"/>
        <v/>
      </c>
      <c r="CY435" s="549" t="str">
        <f t="shared" si="1252"/>
        <v/>
      </c>
      <c r="CZ435" s="549" t="str">
        <f t="shared" si="1253"/>
        <v/>
      </c>
      <c r="DA435" s="549" t="str">
        <f t="shared" si="1254"/>
        <v/>
      </c>
      <c r="DB435" s="550" t="str">
        <f t="shared" si="1255"/>
        <v/>
      </c>
      <c r="DC435" s="550" t="str">
        <f t="shared" si="1256"/>
        <v/>
      </c>
      <c r="DD435" s="550" t="str">
        <f t="shared" si="1257"/>
        <v/>
      </c>
      <c r="DE435" s="549" t="str">
        <f t="shared" si="1258"/>
        <v/>
      </c>
      <c r="DF435" s="549" t="str">
        <f t="shared" si="1259"/>
        <v/>
      </c>
      <c r="DG435" s="549" t="str">
        <f t="shared" si="1260"/>
        <v/>
      </c>
      <c r="DH435" s="549" t="str">
        <f t="shared" si="1261"/>
        <v/>
      </c>
      <c r="DI435" s="549" t="str">
        <f t="shared" si="1262"/>
        <v/>
      </c>
      <c r="DJ435" s="548" t="str">
        <f t="shared" si="1263"/>
        <v/>
      </c>
      <c r="DK435" s="547" t="str">
        <f t="shared" si="1264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$H$1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27"/>
        <v>1.8884453141987386E-2</v>
      </c>
      <c r="CA436" s="621">
        <f t="shared" si="1228"/>
        <v>1.7950713923316666E-2</v>
      </c>
      <c r="CB436" s="621">
        <f t="shared" si="1229"/>
        <v>5.6668116257157352E-3</v>
      </c>
      <c r="CC436" s="693">
        <f t="shared" si="1230"/>
        <v>0</v>
      </c>
      <c r="CD436" s="135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2" t="str">
        <f t="shared" ref="CE436:CT436" si="126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3" t="str">
        <f t="shared" si="1269"/>
        <v/>
      </c>
      <c r="CG436" s="1353" t="str">
        <f t="shared" si="1269"/>
        <v/>
      </c>
      <c r="CH436" s="1353">
        <f t="shared" si="1269"/>
        <v>0</v>
      </c>
      <c r="CI436" s="1353">
        <f t="shared" si="1269"/>
        <v>0</v>
      </c>
      <c r="CJ436" s="1353">
        <f t="shared" si="1269"/>
        <v>0</v>
      </c>
      <c r="CK436" s="1354">
        <f t="shared" si="1269"/>
        <v>0</v>
      </c>
      <c r="CL436" s="1354">
        <f t="shared" si="1269"/>
        <v>0</v>
      </c>
      <c r="CM436" s="1354">
        <f t="shared" si="1269"/>
        <v>0</v>
      </c>
      <c r="CN436" s="1353">
        <f t="shared" si="1269"/>
        <v>0</v>
      </c>
      <c r="CO436" s="1353">
        <f t="shared" si="1269"/>
        <v>0</v>
      </c>
      <c r="CP436" s="1353">
        <f t="shared" si="1269"/>
        <v>0</v>
      </c>
      <c r="CQ436" s="1353">
        <f t="shared" si="1269"/>
        <v>3.0984996738421394E-2</v>
      </c>
      <c r="CR436" s="1353" t="str">
        <f t="shared" si="1269"/>
        <v/>
      </c>
      <c r="CS436" s="1352" t="str">
        <f t="shared" si="1269"/>
        <v/>
      </c>
      <c r="CT436" s="1355" t="str">
        <f t="shared" si="1269"/>
        <v/>
      </c>
      <c r="CU436" s="535" t="str">
        <f t="shared" si="1248"/>
        <v/>
      </c>
      <c r="CV436" s="536" t="str">
        <f t="shared" si="1249"/>
        <v/>
      </c>
      <c r="CW436" s="537" t="str">
        <f t="shared" si="1250"/>
        <v/>
      </c>
      <c r="CX436" s="537" t="str">
        <f t="shared" si="1251"/>
        <v/>
      </c>
      <c r="CY436" s="537">
        <f t="shared" si="1252"/>
        <v>0</v>
      </c>
      <c r="CZ436" s="537">
        <f t="shared" si="1253"/>
        <v>0</v>
      </c>
      <c r="DA436" s="537">
        <f t="shared" si="1254"/>
        <v>0</v>
      </c>
      <c r="DB436" s="538">
        <f t="shared" si="1255"/>
        <v>0</v>
      </c>
      <c r="DC436" s="538">
        <f t="shared" si="1256"/>
        <v>0</v>
      </c>
      <c r="DD436" s="538">
        <f t="shared" si="1257"/>
        <v>0</v>
      </c>
      <c r="DE436" s="537">
        <f t="shared" si="1258"/>
        <v>0</v>
      </c>
      <c r="DF436" s="537">
        <f t="shared" si="1259"/>
        <v>0</v>
      </c>
      <c r="DG436" s="537">
        <f t="shared" si="1260"/>
        <v>0</v>
      </c>
      <c r="DH436" s="537">
        <f t="shared" si="1261"/>
        <v>3.0984996738421394E-2</v>
      </c>
      <c r="DI436" s="537" t="str">
        <f t="shared" si="1262"/>
        <v/>
      </c>
      <c r="DJ436" s="536" t="str">
        <f t="shared" si="1263"/>
        <v/>
      </c>
      <c r="DK436" s="535" t="str">
        <f t="shared" si="1264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27"/>
        <v/>
      </c>
      <c r="CA437" s="588" t="str">
        <f t="shared" si="1228"/>
        <v/>
      </c>
      <c r="CB437" s="588" t="str">
        <f t="shared" si="1229"/>
        <v/>
      </c>
      <c r="CC437" s="688" t="str">
        <f t="shared" si="1230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70">IF(DL439&lt;3,"",(SUM(B439:R439)-MIN(B439:R439)-MAX(B439:R439))/(DL439-2))</f>
        <v/>
      </c>
      <c r="CA439" s="596" t="str">
        <f t="shared" ref="CA439:CA519" si="1271">IF(DM439&lt;3,"",(SUM(T439:AJ439)-MIN(T439:AJ439)-MAX(T439:AJ439))/(DM439-2))</f>
        <v/>
      </c>
      <c r="CB439" s="596" t="str">
        <f t="shared" ref="CB439:CB519" si="1272">IF(DN439&lt;3,"",(SUM(AL439:BB439)-MIN(AL439:BB439)-MAX(AL439:BB439))/(DN439-2))</f>
        <v/>
      </c>
      <c r="CC439" s="690" t="str">
        <f t="shared" ref="CC439:CC519" si="1273">IF(DO439&lt;3,"",(SUM(BD439:BT439)-MIN(BD439:BT439)-MAX(BD439:BT439))/(DO439-2))</f>
        <v/>
      </c>
      <c r="CD439" s="1346" t="str">
        <f t="shared" ref="CD439:CM443" si="127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74"/>
        <v/>
      </c>
      <c r="CF439" s="1348" t="str">
        <f t="shared" si="1274"/>
        <v/>
      </c>
      <c r="CG439" s="1348" t="str">
        <f t="shared" si="1274"/>
        <v/>
      </c>
      <c r="CH439" s="1348" t="str">
        <f t="shared" si="1274"/>
        <v/>
      </c>
      <c r="CI439" s="1348" t="str">
        <f t="shared" si="1274"/>
        <v/>
      </c>
      <c r="CJ439" s="1348" t="str">
        <f t="shared" si="1274"/>
        <v/>
      </c>
      <c r="CK439" s="1349" t="str">
        <f t="shared" si="1274"/>
        <v/>
      </c>
      <c r="CL439" s="1349" t="str">
        <f t="shared" si="1274"/>
        <v/>
      </c>
      <c r="CM439" s="1349" t="str">
        <f t="shared" si="1274"/>
        <v/>
      </c>
      <c r="CN439" s="1348" t="str">
        <f t="shared" ref="CN439:CT443" si="127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75"/>
        <v/>
      </c>
      <c r="CP439" s="1348" t="str">
        <f t="shared" si="1275"/>
        <v/>
      </c>
      <c r="CQ439" s="1348" t="str">
        <f t="shared" si="1275"/>
        <v/>
      </c>
      <c r="CR439" s="1348" t="str">
        <f t="shared" si="1275"/>
        <v/>
      </c>
      <c r="CS439" s="1347" t="str">
        <f t="shared" si="1275"/>
        <v/>
      </c>
      <c r="CT439" s="1350" t="str">
        <f t="shared" si="1275"/>
        <v/>
      </c>
      <c r="CU439" s="547" t="str">
        <f t="shared" ref="CU439:CU446" si="127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7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7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7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8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8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8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28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28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28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28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28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28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28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29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29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29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293">IF(B437="","",B437*B439)</f>
        <v/>
      </c>
      <c r="C440" s="628" t="str">
        <f t="shared" si="1293"/>
        <v/>
      </c>
      <c r="D440" s="628" t="str">
        <f t="shared" si="1293"/>
        <v/>
      </c>
      <c r="E440" s="628" t="str">
        <f t="shared" si="1293"/>
        <v/>
      </c>
      <c r="F440" s="628" t="str">
        <f t="shared" si="1293"/>
        <v/>
      </c>
      <c r="G440" s="628" t="str">
        <f t="shared" si="1293"/>
        <v/>
      </c>
      <c r="H440" s="628" t="str">
        <f t="shared" si="1293"/>
        <v/>
      </c>
      <c r="I440" s="628" t="str">
        <f t="shared" si="1293"/>
        <v/>
      </c>
      <c r="J440" s="628" t="str">
        <f t="shared" si="1293"/>
        <v/>
      </c>
      <c r="K440" s="628" t="str">
        <f t="shared" si="1293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294">IF(T437="","",T437*T439)</f>
        <v/>
      </c>
      <c r="U440" s="628" t="str">
        <f t="shared" si="1294"/>
        <v/>
      </c>
      <c r="V440" s="628" t="str">
        <f t="shared" si="1294"/>
        <v/>
      </c>
      <c r="W440" s="628" t="str">
        <f t="shared" si="1294"/>
        <v/>
      </c>
      <c r="X440" s="628" t="str">
        <f t="shared" si="1294"/>
        <v/>
      </c>
      <c r="Y440" s="628" t="str">
        <f t="shared" si="1294"/>
        <v/>
      </c>
      <c r="Z440" s="628" t="str">
        <f t="shared" si="1294"/>
        <v/>
      </c>
      <c r="AA440" s="628" t="str">
        <f t="shared" si="1294"/>
        <v/>
      </c>
      <c r="AB440" s="628" t="str">
        <f t="shared" si="1294"/>
        <v/>
      </c>
      <c r="AC440" s="628" t="str">
        <f t="shared" si="1294"/>
        <v/>
      </c>
      <c r="AD440" s="628" t="str">
        <f t="shared" si="1294"/>
        <v/>
      </c>
      <c r="AE440" s="628" t="str">
        <f t="shared" si="1294"/>
        <v/>
      </c>
      <c r="AF440" s="628" t="str">
        <f t="shared" si="1294"/>
        <v/>
      </c>
      <c r="AG440" s="628" t="str">
        <f t="shared" si="1294"/>
        <v/>
      </c>
      <c r="AH440" s="628" t="str">
        <f t="shared" si="1294"/>
        <v/>
      </c>
      <c r="AI440" s="628" t="str">
        <f t="shared" si="1294"/>
        <v/>
      </c>
      <c r="AJ440" s="628" t="str">
        <f t="shared" si="1294"/>
        <v/>
      </c>
      <c r="AK440" s="663"/>
      <c r="AL440" s="628" t="str">
        <f t="shared" ref="AL440:BB440" si="1295">IF(AL437="","",AL437*AL439)</f>
        <v/>
      </c>
      <c r="AM440" s="628" t="str">
        <f t="shared" si="1295"/>
        <v/>
      </c>
      <c r="AN440" s="628" t="str">
        <f t="shared" si="1295"/>
        <v/>
      </c>
      <c r="AO440" s="628" t="str">
        <f t="shared" si="1295"/>
        <v/>
      </c>
      <c r="AP440" s="628" t="str">
        <f t="shared" si="1295"/>
        <v/>
      </c>
      <c r="AQ440" s="628" t="str">
        <f t="shared" si="1295"/>
        <v/>
      </c>
      <c r="AR440" s="628" t="str">
        <f t="shared" si="1295"/>
        <v/>
      </c>
      <c r="AS440" s="628" t="str">
        <f t="shared" si="1295"/>
        <v/>
      </c>
      <c r="AT440" s="628" t="str">
        <f t="shared" si="1295"/>
        <v/>
      </c>
      <c r="AU440" s="628" t="str">
        <f t="shared" si="1295"/>
        <v/>
      </c>
      <c r="AV440" s="628" t="str">
        <f t="shared" si="1295"/>
        <v/>
      </c>
      <c r="AW440" s="628" t="str">
        <f t="shared" si="1295"/>
        <v/>
      </c>
      <c r="AX440" s="628" t="str">
        <f t="shared" si="1295"/>
        <v/>
      </c>
      <c r="AY440" s="628" t="str">
        <f t="shared" si="1295"/>
        <v/>
      </c>
      <c r="AZ440" s="628" t="str">
        <f t="shared" si="1295"/>
        <v/>
      </c>
      <c r="BA440" s="628" t="str">
        <f t="shared" si="1295"/>
        <v/>
      </c>
      <c r="BB440" s="628" t="str">
        <f t="shared" si="1295"/>
        <v/>
      </c>
      <c r="BC440" s="663"/>
      <c r="BD440" s="628" t="str">
        <f t="shared" ref="BD440:BT440" si="1296">IF(BD437="","",BD437*BD439)</f>
        <v/>
      </c>
      <c r="BE440" s="628" t="str">
        <f t="shared" si="1296"/>
        <v/>
      </c>
      <c r="BF440" s="628" t="str">
        <f t="shared" si="1296"/>
        <v/>
      </c>
      <c r="BG440" s="628" t="str">
        <f t="shared" si="1296"/>
        <v/>
      </c>
      <c r="BH440" s="628" t="str">
        <f t="shared" si="1296"/>
        <v/>
      </c>
      <c r="BI440" s="628" t="str">
        <f t="shared" si="1296"/>
        <v/>
      </c>
      <c r="BJ440" s="628" t="str">
        <f t="shared" si="1296"/>
        <v/>
      </c>
      <c r="BK440" s="628" t="str">
        <f t="shared" si="1296"/>
        <v/>
      </c>
      <c r="BL440" s="628" t="str">
        <f t="shared" si="1296"/>
        <v/>
      </c>
      <c r="BM440" s="628" t="str">
        <f t="shared" si="1296"/>
        <v/>
      </c>
      <c r="BN440" s="628" t="str">
        <f t="shared" si="1296"/>
        <v/>
      </c>
      <c r="BO440" s="628" t="str">
        <f t="shared" si="1296"/>
        <v/>
      </c>
      <c r="BP440" s="628" t="str">
        <f t="shared" si="1296"/>
        <v/>
      </c>
      <c r="BQ440" s="628" t="str">
        <f t="shared" si="1296"/>
        <v/>
      </c>
      <c r="BR440" s="628" t="str">
        <f t="shared" si="1296"/>
        <v/>
      </c>
      <c r="BS440" s="628" t="str">
        <f t="shared" si="1296"/>
        <v/>
      </c>
      <c r="BT440" s="628" t="str">
        <f t="shared" si="1296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70"/>
        <v/>
      </c>
      <c r="CA440" s="596" t="str">
        <f t="shared" si="1271"/>
        <v/>
      </c>
      <c r="CB440" s="596" t="str">
        <f t="shared" si="1272"/>
        <v/>
      </c>
      <c r="CC440" s="690" t="str">
        <f t="shared" si="1273"/>
        <v/>
      </c>
      <c r="CD440" s="1346" t="str">
        <f t="shared" si="1274"/>
        <v/>
      </c>
      <c r="CE440" s="1347" t="str">
        <f t="shared" si="1274"/>
        <v/>
      </c>
      <c r="CF440" s="1348" t="str">
        <f t="shared" si="1274"/>
        <v/>
      </c>
      <c r="CG440" s="1348" t="str">
        <f t="shared" si="1274"/>
        <v/>
      </c>
      <c r="CH440" s="1348" t="str">
        <f t="shared" si="1274"/>
        <v/>
      </c>
      <c r="CI440" s="1348" t="str">
        <f t="shared" si="1274"/>
        <v/>
      </c>
      <c r="CJ440" s="1348" t="str">
        <f t="shared" si="1274"/>
        <v/>
      </c>
      <c r="CK440" s="1349" t="str">
        <f t="shared" si="1274"/>
        <v/>
      </c>
      <c r="CL440" s="1349" t="str">
        <f t="shared" si="1274"/>
        <v/>
      </c>
      <c r="CM440" s="1349" t="str">
        <f t="shared" si="1274"/>
        <v/>
      </c>
      <c r="CN440" s="1348" t="str">
        <f t="shared" si="1275"/>
        <v/>
      </c>
      <c r="CO440" s="1348" t="str">
        <f t="shared" si="1275"/>
        <v/>
      </c>
      <c r="CP440" s="1348" t="str">
        <f t="shared" si="1275"/>
        <v/>
      </c>
      <c r="CQ440" s="1348" t="str">
        <f t="shared" si="1275"/>
        <v/>
      </c>
      <c r="CR440" s="1348" t="str">
        <f t="shared" si="1275"/>
        <v/>
      </c>
      <c r="CS440" s="1347" t="str">
        <f t="shared" si="1275"/>
        <v/>
      </c>
      <c r="CT440" s="1350" t="str">
        <f t="shared" si="1275"/>
        <v/>
      </c>
      <c r="CU440" s="547" t="str">
        <f t="shared" si="1276"/>
        <v/>
      </c>
      <c r="CV440" s="548" t="str">
        <f t="shared" si="1277"/>
        <v/>
      </c>
      <c r="CW440" s="549" t="str">
        <f t="shared" si="1278"/>
        <v/>
      </c>
      <c r="CX440" s="549" t="str">
        <f t="shared" si="1279"/>
        <v/>
      </c>
      <c r="CY440" s="549" t="str">
        <f t="shared" si="1280"/>
        <v/>
      </c>
      <c r="CZ440" s="549" t="str">
        <f t="shared" si="1281"/>
        <v/>
      </c>
      <c r="DA440" s="549" t="str">
        <f t="shared" si="1282"/>
        <v/>
      </c>
      <c r="DB440" s="550" t="str">
        <f t="shared" si="1283"/>
        <v/>
      </c>
      <c r="DC440" s="550" t="str">
        <f t="shared" si="1284"/>
        <v/>
      </c>
      <c r="DD440" s="550" t="str">
        <f t="shared" si="1285"/>
        <v/>
      </c>
      <c r="DE440" s="549" t="str">
        <f t="shared" si="1286"/>
        <v/>
      </c>
      <c r="DF440" s="549" t="str">
        <f t="shared" si="1287"/>
        <v/>
      </c>
      <c r="DG440" s="549" t="str">
        <f t="shared" si="1288"/>
        <v/>
      </c>
      <c r="DH440" s="549" t="str">
        <f t="shared" si="1289"/>
        <v/>
      </c>
      <c r="DI440" s="549" t="str">
        <f t="shared" si="1290"/>
        <v/>
      </c>
      <c r="DJ440" s="548" t="str">
        <f t="shared" si="1291"/>
        <v/>
      </c>
      <c r="DK440" s="547" t="str">
        <f t="shared" si="1292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70"/>
        <v/>
      </c>
      <c r="CA441" s="596" t="str">
        <f t="shared" si="1271"/>
        <v/>
      </c>
      <c r="CB441" s="596" t="str">
        <f t="shared" si="1272"/>
        <v/>
      </c>
      <c r="CC441" s="690" t="str">
        <f t="shared" si="1273"/>
        <v/>
      </c>
      <c r="CD441" s="1346" t="str">
        <f t="shared" si="1274"/>
        <v/>
      </c>
      <c r="CE441" s="1347" t="str">
        <f t="shared" si="1274"/>
        <v/>
      </c>
      <c r="CF441" s="1348" t="str">
        <f t="shared" si="1274"/>
        <v/>
      </c>
      <c r="CG441" s="1348" t="str">
        <f t="shared" si="1274"/>
        <v/>
      </c>
      <c r="CH441" s="1348" t="str">
        <f t="shared" si="1274"/>
        <v/>
      </c>
      <c r="CI441" s="1348" t="str">
        <f t="shared" si="1274"/>
        <v/>
      </c>
      <c r="CJ441" s="1348" t="str">
        <f t="shared" si="1274"/>
        <v/>
      </c>
      <c r="CK441" s="1349" t="str">
        <f t="shared" si="1274"/>
        <v/>
      </c>
      <c r="CL441" s="1349" t="str">
        <f t="shared" si="1274"/>
        <v/>
      </c>
      <c r="CM441" s="1349" t="str">
        <f t="shared" si="1274"/>
        <v/>
      </c>
      <c r="CN441" s="1348" t="str">
        <f t="shared" si="1275"/>
        <v/>
      </c>
      <c r="CO441" s="1348" t="str">
        <f t="shared" si="1275"/>
        <v/>
      </c>
      <c r="CP441" s="1348" t="str">
        <f t="shared" si="1275"/>
        <v/>
      </c>
      <c r="CQ441" s="1348" t="str">
        <f t="shared" si="1275"/>
        <v/>
      </c>
      <c r="CR441" s="1348" t="str">
        <f t="shared" si="1275"/>
        <v/>
      </c>
      <c r="CS441" s="1347" t="str">
        <f t="shared" si="1275"/>
        <v/>
      </c>
      <c r="CT441" s="1350" t="str">
        <f t="shared" si="1275"/>
        <v/>
      </c>
      <c r="CU441" s="547" t="str">
        <f t="shared" si="1276"/>
        <v/>
      </c>
      <c r="CV441" s="548" t="str">
        <f t="shared" si="1277"/>
        <v/>
      </c>
      <c r="CW441" s="549" t="str">
        <f t="shared" si="1278"/>
        <v/>
      </c>
      <c r="CX441" s="549" t="str">
        <f t="shared" si="1279"/>
        <v/>
      </c>
      <c r="CY441" s="549" t="str">
        <f t="shared" si="1280"/>
        <v/>
      </c>
      <c r="CZ441" s="549" t="str">
        <f t="shared" si="1281"/>
        <v/>
      </c>
      <c r="DA441" s="549" t="str">
        <f t="shared" si="1282"/>
        <v/>
      </c>
      <c r="DB441" s="550" t="str">
        <f t="shared" si="1283"/>
        <v/>
      </c>
      <c r="DC441" s="550" t="str">
        <f t="shared" si="1284"/>
        <v/>
      </c>
      <c r="DD441" s="550" t="str">
        <f t="shared" si="1285"/>
        <v/>
      </c>
      <c r="DE441" s="549" t="str">
        <f t="shared" si="1286"/>
        <v/>
      </c>
      <c r="DF441" s="549" t="str">
        <f t="shared" si="1287"/>
        <v/>
      </c>
      <c r="DG441" s="549" t="str">
        <f t="shared" si="1288"/>
        <v/>
      </c>
      <c r="DH441" s="549" t="str">
        <f t="shared" si="1289"/>
        <v/>
      </c>
      <c r="DI441" s="549" t="str">
        <f t="shared" si="1290"/>
        <v/>
      </c>
      <c r="DJ441" s="548" t="str">
        <f t="shared" si="1291"/>
        <v/>
      </c>
      <c r="DK441" s="547" t="str">
        <f t="shared" si="1292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70"/>
        <v/>
      </c>
      <c r="CA442" s="596" t="str">
        <f t="shared" si="1271"/>
        <v/>
      </c>
      <c r="CB442" s="596" t="str">
        <f t="shared" si="1272"/>
        <v/>
      </c>
      <c r="CC442" s="690" t="str">
        <f t="shared" si="1273"/>
        <v/>
      </c>
      <c r="CD442" s="1346" t="str">
        <f t="shared" si="1274"/>
        <v/>
      </c>
      <c r="CE442" s="1347" t="str">
        <f t="shared" si="1274"/>
        <v/>
      </c>
      <c r="CF442" s="1348" t="str">
        <f t="shared" si="1274"/>
        <v/>
      </c>
      <c r="CG442" s="1348" t="str">
        <f t="shared" si="1274"/>
        <v/>
      </c>
      <c r="CH442" s="1348" t="str">
        <f t="shared" si="1274"/>
        <v/>
      </c>
      <c r="CI442" s="1348" t="str">
        <f t="shared" si="1274"/>
        <v/>
      </c>
      <c r="CJ442" s="1348" t="str">
        <f t="shared" si="1274"/>
        <v/>
      </c>
      <c r="CK442" s="1349" t="str">
        <f t="shared" si="1274"/>
        <v/>
      </c>
      <c r="CL442" s="1349" t="str">
        <f t="shared" si="1274"/>
        <v/>
      </c>
      <c r="CM442" s="1349" t="str">
        <f t="shared" si="1274"/>
        <v/>
      </c>
      <c r="CN442" s="1348" t="str">
        <f t="shared" si="1275"/>
        <v/>
      </c>
      <c r="CO442" s="1348" t="str">
        <f t="shared" si="1275"/>
        <v/>
      </c>
      <c r="CP442" s="1348" t="str">
        <f t="shared" si="1275"/>
        <v/>
      </c>
      <c r="CQ442" s="1348" t="str">
        <f t="shared" si="1275"/>
        <v/>
      </c>
      <c r="CR442" s="1348" t="str">
        <f t="shared" si="1275"/>
        <v/>
      </c>
      <c r="CS442" s="1347" t="str">
        <f t="shared" si="1275"/>
        <v/>
      </c>
      <c r="CT442" s="1350" t="str">
        <f t="shared" si="1275"/>
        <v/>
      </c>
      <c r="CU442" s="547" t="str">
        <f t="shared" si="1276"/>
        <v/>
      </c>
      <c r="CV442" s="548" t="str">
        <f t="shared" si="1277"/>
        <v/>
      </c>
      <c r="CW442" s="549" t="str">
        <f t="shared" si="1278"/>
        <v/>
      </c>
      <c r="CX442" s="549" t="str">
        <f t="shared" si="1279"/>
        <v/>
      </c>
      <c r="CY442" s="549" t="str">
        <f t="shared" si="1280"/>
        <v/>
      </c>
      <c r="CZ442" s="549" t="str">
        <f t="shared" si="1281"/>
        <v/>
      </c>
      <c r="DA442" s="549" t="str">
        <f t="shared" si="1282"/>
        <v/>
      </c>
      <c r="DB442" s="550" t="str">
        <f t="shared" si="1283"/>
        <v/>
      </c>
      <c r="DC442" s="550" t="str">
        <f t="shared" si="1284"/>
        <v/>
      </c>
      <c r="DD442" s="550" t="str">
        <f t="shared" si="1285"/>
        <v/>
      </c>
      <c r="DE442" s="549" t="str">
        <f t="shared" si="1286"/>
        <v/>
      </c>
      <c r="DF442" s="549" t="str">
        <f t="shared" si="1287"/>
        <v/>
      </c>
      <c r="DG442" s="549" t="str">
        <f t="shared" si="1288"/>
        <v/>
      </c>
      <c r="DH442" s="549" t="str">
        <f t="shared" si="1289"/>
        <v/>
      </c>
      <c r="DI442" s="549" t="str">
        <f t="shared" si="1290"/>
        <v/>
      </c>
      <c r="DJ442" s="548" t="str">
        <f t="shared" si="1291"/>
        <v/>
      </c>
      <c r="DK442" s="547" t="str">
        <f t="shared" si="1292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70"/>
        <v/>
      </c>
      <c r="CA443" s="596" t="str">
        <f t="shared" si="1271"/>
        <v/>
      </c>
      <c r="CB443" s="596" t="str">
        <f t="shared" si="1272"/>
        <v/>
      </c>
      <c r="CC443" s="690" t="str">
        <f t="shared" si="1273"/>
        <v/>
      </c>
      <c r="CD443" s="1346" t="str">
        <f t="shared" si="1274"/>
        <v/>
      </c>
      <c r="CE443" s="1347" t="str">
        <f t="shared" si="1274"/>
        <v/>
      </c>
      <c r="CF443" s="1348" t="str">
        <f t="shared" si="1274"/>
        <v/>
      </c>
      <c r="CG443" s="1348" t="str">
        <f t="shared" si="1274"/>
        <v/>
      </c>
      <c r="CH443" s="1348" t="str">
        <f t="shared" si="1274"/>
        <v/>
      </c>
      <c r="CI443" s="1348" t="str">
        <f t="shared" si="1274"/>
        <v/>
      </c>
      <c r="CJ443" s="1348" t="str">
        <f t="shared" si="1274"/>
        <v/>
      </c>
      <c r="CK443" s="1349" t="str">
        <f t="shared" si="1274"/>
        <v/>
      </c>
      <c r="CL443" s="1349" t="str">
        <f t="shared" si="1274"/>
        <v/>
      </c>
      <c r="CM443" s="1349" t="str">
        <f t="shared" si="1274"/>
        <v/>
      </c>
      <c r="CN443" s="1348" t="str">
        <f t="shared" si="1275"/>
        <v/>
      </c>
      <c r="CO443" s="1348" t="str">
        <f t="shared" si="1275"/>
        <v/>
      </c>
      <c r="CP443" s="1348" t="str">
        <f t="shared" si="1275"/>
        <v/>
      </c>
      <c r="CQ443" s="1348" t="str">
        <f t="shared" si="1275"/>
        <v/>
      </c>
      <c r="CR443" s="1348" t="str">
        <f t="shared" si="1275"/>
        <v/>
      </c>
      <c r="CS443" s="1347" t="str">
        <f t="shared" si="1275"/>
        <v/>
      </c>
      <c r="CT443" s="1350" t="str">
        <f t="shared" si="1275"/>
        <v/>
      </c>
      <c r="CU443" s="547" t="str">
        <f t="shared" si="1276"/>
        <v/>
      </c>
      <c r="CV443" s="548" t="str">
        <f t="shared" si="1277"/>
        <v/>
      </c>
      <c r="CW443" s="549" t="str">
        <f t="shared" si="1278"/>
        <v/>
      </c>
      <c r="CX443" s="549" t="str">
        <f t="shared" si="1279"/>
        <v/>
      </c>
      <c r="CY443" s="549" t="str">
        <f t="shared" si="1280"/>
        <v/>
      </c>
      <c r="CZ443" s="549" t="str">
        <f t="shared" si="1281"/>
        <v/>
      </c>
      <c r="DA443" s="549" t="str">
        <f t="shared" si="1282"/>
        <v/>
      </c>
      <c r="DB443" s="550" t="str">
        <f t="shared" si="1283"/>
        <v/>
      </c>
      <c r="DC443" s="550" t="str">
        <f t="shared" si="1284"/>
        <v/>
      </c>
      <c r="DD443" s="550" t="str">
        <f t="shared" si="1285"/>
        <v/>
      </c>
      <c r="DE443" s="549" t="str">
        <f t="shared" si="1286"/>
        <v/>
      </c>
      <c r="DF443" s="549" t="str">
        <f t="shared" si="1287"/>
        <v/>
      </c>
      <c r="DG443" s="549" t="str">
        <f t="shared" si="1288"/>
        <v/>
      </c>
      <c r="DH443" s="549" t="str">
        <f t="shared" si="1289"/>
        <v/>
      </c>
      <c r="DI443" s="549" t="str">
        <f t="shared" si="1290"/>
        <v/>
      </c>
      <c r="DJ443" s="548" t="str">
        <f t="shared" si="1291"/>
        <v/>
      </c>
      <c r="DK443" s="547" t="str">
        <f t="shared" si="1292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70"/>
        <v>4</v>
      </c>
      <c r="CA444" s="596">
        <f t="shared" si="1271"/>
        <v>32</v>
      </c>
      <c r="CB444" s="596">
        <f t="shared" si="1272"/>
        <v>21.332699999999999</v>
      </c>
      <c r="CC444" s="690">
        <f t="shared" si="1273"/>
        <v>0</v>
      </c>
      <c r="CD444" s="134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7" t="str">
        <f t="shared" ref="CE444:CT444" si="129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8">
        <f t="shared" si="1297"/>
        <v>0</v>
      </c>
      <c r="CG444" s="1348">
        <f t="shared" si="1297"/>
        <v>0</v>
      </c>
      <c r="CH444" s="1348">
        <f t="shared" si="1297"/>
        <v>0</v>
      </c>
      <c r="CI444" s="1348">
        <f t="shared" si="1297"/>
        <v>0</v>
      </c>
      <c r="CJ444" s="1348">
        <f t="shared" si="1297"/>
        <v>0</v>
      </c>
      <c r="CK444" s="1349">
        <f t="shared" si="1297"/>
        <v>0</v>
      </c>
      <c r="CL444" s="1349">
        <f t="shared" si="1297"/>
        <v>0</v>
      </c>
      <c r="CM444" s="1349">
        <f t="shared" si="1297"/>
        <v>0</v>
      </c>
      <c r="CN444" s="1348">
        <f t="shared" si="1297"/>
        <v>0</v>
      </c>
      <c r="CO444" s="1348">
        <f t="shared" si="1297"/>
        <v>0</v>
      </c>
      <c r="CP444" s="1348">
        <f t="shared" si="1297"/>
        <v>0</v>
      </c>
      <c r="CQ444" s="1348">
        <f t="shared" si="1297"/>
        <v>0</v>
      </c>
      <c r="CR444" s="1348">
        <f t="shared" si="1297"/>
        <v>0</v>
      </c>
      <c r="CS444" s="1347">
        <f t="shared" si="1297"/>
        <v>0</v>
      </c>
      <c r="CT444" s="1350" t="str">
        <f t="shared" si="1297"/>
        <v/>
      </c>
      <c r="CU444" s="547" t="str">
        <f t="shared" si="1276"/>
        <v/>
      </c>
      <c r="CV444" s="548" t="str">
        <f t="shared" si="1277"/>
        <v/>
      </c>
      <c r="CW444" s="549">
        <f t="shared" si="1278"/>
        <v>0</v>
      </c>
      <c r="CX444" s="549">
        <f t="shared" si="1279"/>
        <v>0</v>
      </c>
      <c r="CY444" s="549">
        <f t="shared" si="1280"/>
        <v>0</v>
      </c>
      <c r="CZ444" s="549">
        <f t="shared" si="1281"/>
        <v>0</v>
      </c>
      <c r="DA444" s="549">
        <f t="shared" si="1282"/>
        <v>0</v>
      </c>
      <c r="DB444" s="550">
        <f t="shared" si="1283"/>
        <v>0</v>
      </c>
      <c r="DC444" s="550">
        <f t="shared" si="1284"/>
        <v>0</v>
      </c>
      <c r="DD444" s="550">
        <f t="shared" si="1285"/>
        <v>0</v>
      </c>
      <c r="DE444" s="549">
        <f t="shared" si="1286"/>
        <v>0</v>
      </c>
      <c r="DF444" s="549">
        <f t="shared" si="1287"/>
        <v>0</v>
      </c>
      <c r="DG444" s="549">
        <f t="shared" si="1288"/>
        <v>0</v>
      </c>
      <c r="DH444" s="549">
        <f t="shared" si="1289"/>
        <v>0</v>
      </c>
      <c r="DI444" s="549">
        <f t="shared" si="1290"/>
        <v>0</v>
      </c>
      <c r="DJ444" s="548">
        <f t="shared" si="1291"/>
        <v>0</v>
      </c>
      <c r="DK444" s="547" t="str">
        <f t="shared" si="1292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70"/>
        <v/>
      </c>
      <c r="CA445" s="596" t="str">
        <f t="shared" si="1271"/>
        <v/>
      </c>
      <c r="CB445" s="596" t="str">
        <f t="shared" si="1272"/>
        <v/>
      </c>
      <c r="CC445" s="690" t="str">
        <f t="shared" si="1273"/>
        <v/>
      </c>
      <c r="CD445" s="1346" t="str">
        <f t="shared" ref="CD445:CS445" si="129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298"/>
        <v/>
      </c>
      <c r="CF445" s="1348" t="str">
        <f t="shared" si="1298"/>
        <v/>
      </c>
      <c r="CG445" s="1348" t="str">
        <f t="shared" si="1298"/>
        <v/>
      </c>
      <c r="CH445" s="1348" t="str">
        <f t="shared" si="1298"/>
        <v/>
      </c>
      <c r="CI445" s="1348" t="str">
        <f t="shared" si="1298"/>
        <v/>
      </c>
      <c r="CJ445" s="1348" t="str">
        <f t="shared" si="1298"/>
        <v/>
      </c>
      <c r="CK445" s="1349" t="str">
        <f t="shared" si="1298"/>
        <v/>
      </c>
      <c r="CL445" s="1349" t="str">
        <f t="shared" si="1298"/>
        <v/>
      </c>
      <c r="CM445" s="1349" t="str">
        <f t="shared" si="1298"/>
        <v/>
      </c>
      <c r="CN445" s="1348" t="str">
        <f t="shared" si="1298"/>
        <v/>
      </c>
      <c r="CO445" s="1348" t="str">
        <f t="shared" si="1298"/>
        <v/>
      </c>
      <c r="CP445" s="1348" t="str">
        <f t="shared" si="1298"/>
        <v/>
      </c>
      <c r="CQ445" s="1348" t="str">
        <f t="shared" si="1298"/>
        <v/>
      </c>
      <c r="CR445" s="1348" t="str">
        <f t="shared" si="1298"/>
        <v/>
      </c>
      <c r="CS445" s="1347" t="str">
        <f t="shared" si="1298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76"/>
        <v/>
      </c>
      <c r="CV445" s="548" t="str">
        <f t="shared" si="1277"/>
        <v/>
      </c>
      <c r="CW445" s="549" t="str">
        <f t="shared" si="1278"/>
        <v/>
      </c>
      <c r="CX445" s="549" t="str">
        <f t="shared" si="1279"/>
        <v/>
      </c>
      <c r="CY445" s="549" t="str">
        <f t="shared" si="1280"/>
        <v/>
      </c>
      <c r="CZ445" s="549" t="str">
        <f t="shared" si="1281"/>
        <v/>
      </c>
      <c r="DA445" s="549" t="str">
        <f t="shared" si="1282"/>
        <v/>
      </c>
      <c r="DB445" s="550" t="str">
        <f t="shared" si="1283"/>
        <v/>
      </c>
      <c r="DC445" s="550" t="str">
        <f t="shared" si="1284"/>
        <v/>
      </c>
      <c r="DD445" s="550" t="str">
        <f t="shared" si="1285"/>
        <v/>
      </c>
      <c r="DE445" s="549" t="str">
        <f t="shared" si="1286"/>
        <v/>
      </c>
      <c r="DF445" s="549" t="str">
        <f t="shared" si="1287"/>
        <v/>
      </c>
      <c r="DG445" s="549" t="str">
        <f t="shared" si="1288"/>
        <v/>
      </c>
      <c r="DH445" s="549" t="str">
        <f t="shared" si="1289"/>
        <v/>
      </c>
      <c r="DI445" s="549" t="str">
        <f t="shared" si="1290"/>
        <v/>
      </c>
      <c r="DJ445" s="548" t="str">
        <f t="shared" si="1291"/>
        <v/>
      </c>
      <c r="DK445" s="547" t="str">
        <f t="shared" si="1292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70"/>
        <v>0</v>
      </c>
      <c r="CA446" s="621">
        <f t="shared" si="1271"/>
        <v>1.6720422314029626E-4</v>
      </c>
      <c r="CB446" s="621">
        <f t="shared" si="1272"/>
        <v>1.7811325443419375E-4</v>
      </c>
      <c r="CC446" s="693">
        <f t="shared" si="1273"/>
        <v>0</v>
      </c>
      <c r="CD446" s="135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2" t="str">
        <f t="shared" ref="CE446:CT446" si="129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3">
        <f t="shared" si="1299"/>
        <v>0</v>
      </c>
      <c r="CG446" s="1353">
        <f t="shared" si="1299"/>
        <v>0</v>
      </c>
      <c r="CH446" s="1353">
        <f t="shared" si="1299"/>
        <v>0</v>
      </c>
      <c r="CI446" s="1353">
        <f t="shared" si="1299"/>
        <v>0</v>
      </c>
      <c r="CJ446" s="1353">
        <f t="shared" si="1299"/>
        <v>0</v>
      </c>
      <c r="CK446" s="1354">
        <f t="shared" si="1299"/>
        <v>0</v>
      </c>
      <c r="CL446" s="1354">
        <f t="shared" si="1299"/>
        <v>0</v>
      </c>
      <c r="CM446" s="1354">
        <f t="shared" si="1299"/>
        <v>0</v>
      </c>
      <c r="CN446" s="1353">
        <f t="shared" si="1299"/>
        <v>0</v>
      </c>
      <c r="CO446" s="1353">
        <f t="shared" si="1299"/>
        <v>0</v>
      </c>
      <c r="CP446" s="1353">
        <f t="shared" si="1299"/>
        <v>0</v>
      </c>
      <c r="CQ446" s="1353">
        <f t="shared" si="1299"/>
        <v>0</v>
      </c>
      <c r="CR446" s="1353">
        <f t="shared" si="1299"/>
        <v>0</v>
      </c>
      <c r="CS446" s="1352">
        <f t="shared" si="1299"/>
        <v>0</v>
      </c>
      <c r="CT446" s="1355" t="str">
        <f t="shared" si="1299"/>
        <v/>
      </c>
      <c r="CU446" s="535" t="str">
        <f t="shared" si="1276"/>
        <v/>
      </c>
      <c r="CV446" s="536" t="str">
        <f t="shared" si="1277"/>
        <v/>
      </c>
      <c r="CW446" s="537">
        <f t="shared" si="1278"/>
        <v>0</v>
      </c>
      <c r="CX446" s="537">
        <f t="shared" si="1279"/>
        <v>0</v>
      </c>
      <c r="CY446" s="537">
        <f t="shared" si="1280"/>
        <v>0</v>
      </c>
      <c r="CZ446" s="537">
        <f t="shared" si="1281"/>
        <v>0</v>
      </c>
      <c r="DA446" s="537">
        <f t="shared" si="1282"/>
        <v>0</v>
      </c>
      <c r="DB446" s="538">
        <f t="shared" si="1283"/>
        <v>0</v>
      </c>
      <c r="DC446" s="538">
        <f t="shared" si="1284"/>
        <v>0</v>
      </c>
      <c r="DD446" s="538">
        <f t="shared" si="1285"/>
        <v>0</v>
      </c>
      <c r="DE446" s="537">
        <f t="shared" si="1286"/>
        <v>0</v>
      </c>
      <c r="DF446" s="537">
        <f t="shared" si="1287"/>
        <v>0</v>
      </c>
      <c r="DG446" s="537">
        <f t="shared" si="1288"/>
        <v>0</v>
      </c>
      <c r="DH446" s="537">
        <f t="shared" si="1289"/>
        <v>0</v>
      </c>
      <c r="DI446" s="537">
        <f t="shared" si="1290"/>
        <v>0</v>
      </c>
      <c r="DJ446" s="536">
        <f t="shared" si="1291"/>
        <v>0</v>
      </c>
      <c r="DK446" s="535" t="str">
        <f t="shared" si="1292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70"/>
        <v/>
      </c>
      <c r="CA447" s="588" t="str">
        <f t="shared" si="1271"/>
        <v/>
      </c>
      <c r="CB447" s="588" t="str">
        <f t="shared" si="1272"/>
        <v/>
      </c>
      <c r="CC447" s="688" t="str">
        <f t="shared" si="1273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1" t="s">
        <v>726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872</v>
      </c>
      <c r="G448" s="641" t="s">
        <v>872</v>
      </c>
      <c r="H448" s="641" t="s">
        <v>276</v>
      </c>
      <c r="I448" s="641" t="s">
        <v>872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872</v>
      </c>
      <c r="W448" s="641" t="s">
        <v>276</v>
      </c>
      <c r="X448" s="641" t="s">
        <v>875</v>
      </c>
      <c r="Y448" s="641" t="s">
        <v>872</v>
      </c>
      <c r="Z448" s="641" t="s">
        <v>872</v>
      </c>
      <c r="AA448" s="641" t="s">
        <v>872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270"/>
        <v/>
      </c>
      <c r="CA448" s="588" t="str">
        <f t="shared" si="1271"/>
        <v/>
      </c>
      <c r="CB448" s="588" t="str">
        <f t="shared" si="1272"/>
        <v/>
      </c>
      <c r="CC448" s="688" t="str">
        <f t="shared" si="1273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70"/>
        <v>25.833333333333332</v>
      </c>
      <c r="CA449" s="596">
        <f t="shared" si="1271"/>
        <v>29.714285714285715</v>
      </c>
      <c r="CB449" s="596">
        <f t="shared" si="1272"/>
        <v>37.666666666666664</v>
      </c>
      <c r="CC449" s="690">
        <f t="shared" si="1273"/>
        <v>34</v>
      </c>
      <c r="CD449" s="1346" t="str">
        <f t="shared" ref="CD449:CS449" si="130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0"/>
        <v/>
      </c>
      <c r="CF449" s="1348" t="str">
        <f t="shared" si="1300"/>
        <v/>
      </c>
      <c r="CG449" s="1348" t="str">
        <f t="shared" si="1300"/>
        <v/>
      </c>
      <c r="CH449" s="1348" t="str">
        <f t="shared" si="1300"/>
        <v/>
      </c>
      <c r="CI449" s="1348">
        <f t="shared" si="1300"/>
        <v>10</v>
      </c>
      <c r="CJ449" s="1348">
        <f t="shared" si="1300"/>
        <v>18</v>
      </c>
      <c r="CK449" s="1349">
        <f t="shared" si="1300"/>
        <v>18</v>
      </c>
      <c r="CL449" s="1349">
        <f t="shared" si="1300"/>
        <v>18</v>
      </c>
      <c r="CM449" s="1349">
        <f t="shared" si="1300"/>
        <v>50</v>
      </c>
      <c r="CN449" s="1348">
        <f t="shared" si="1300"/>
        <v>50</v>
      </c>
      <c r="CO449" s="1348">
        <f t="shared" si="1300"/>
        <v>50</v>
      </c>
      <c r="CP449" s="1348">
        <f t="shared" si="1300"/>
        <v>75</v>
      </c>
      <c r="CQ449" s="1348" t="str">
        <f t="shared" si="1300"/>
        <v/>
      </c>
      <c r="CR449" s="1348" t="str">
        <f t="shared" si="1300"/>
        <v/>
      </c>
      <c r="CS449" s="1347" t="str">
        <f t="shared" si="1300"/>
        <v/>
      </c>
      <c r="CT449" s="1350" t="str">
        <f t="shared" ref="CE449:CT454" si="130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0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0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0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0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0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0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0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0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1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1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1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1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1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1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1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1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1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19">COUNT(B449:R449)</f>
        <v>8</v>
      </c>
      <c r="DM449" s="106">
        <f t="shared" ref="DM449:DM456" si="1320">COUNT(T449:AJ449)</f>
        <v>9</v>
      </c>
      <c r="DN449" s="106">
        <f t="shared" ref="DN449:DN456" si="1321">COUNT(AL449:BB449)</f>
        <v>8</v>
      </c>
      <c r="DO449" s="106">
        <f t="shared" ref="DO449:DO456" si="1322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70"/>
        <v>4.666666666666667</v>
      </c>
      <c r="CA450" s="596">
        <f t="shared" si="1271"/>
        <v>2.8571428571428572</v>
      </c>
      <c r="CB450" s="596">
        <f t="shared" si="1272"/>
        <v>12.5</v>
      </c>
      <c r="CC450" s="690">
        <f t="shared" si="1273"/>
        <v>4.166666666666667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01"/>
        <v/>
      </c>
      <c r="CF450" s="1348" t="str">
        <f t="shared" si="1301"/>
        <v/>
      </c>
      <c r="CG450" s="1348" t="str">
        <f t="shared" si="1301"/>
        <v/>
      </c>
      <c r="CH450" s="1348" t="str">
        <f t="shared" si="1301"/>
        <v/>
      </c>
      <c r="CI450" s="1348">
        <f t="shared" si="1301"/>
        <v>1</v>
      </c>
      <c r="CJ450" s="1348">
        <f t="shared" si="1301"/>
        <v>2</v>
      </c>
      <c r="CK450" s="1349">
        <f t="shared" si="1301"/>
        <v>3</v>
      </c>
      <c r="CL450" s="1349">
        <f t="shared" si="1301"/>
        <v>3</v>
      </c>
      <c r="CM450" s="1349">
        <f t="shared" si="1301"/>
        <v>3</v>
      </c>
      <c r="CN450" s="1348">
        <f t="shared" si="1301"/>
        <v>4</v>
      </c>
      <c r="CO450" s="1348">
        <f t="shared" si="1301"/>
        <v>10</v>
      </c>
      <c r="CP450" s="1348">
        <f t="shared" si="1301"/>
        <v>50</v>
      </c>
      <c r="CQ450" s="1348" t="str">
        <f t="shared" si="1301"/>
        <v/>
      </c>
      <c r="CR450" s="1348" t="str">
        <f t="shared" si="1301"/>
        <v/>
      </c>
      <c r="CS450" s="1347" t="str">
        <f t="shared" si="1301"/>
        <v/>
      </c>
      <c r="CT450" s="1350" t="str">
        <f t="shared" si="1301"/>
        <v/>
      </c>
      <c r="CU450" s="547" t="str">
        <f t="shared" si="1302"/>
        <v/>
      </c>
      <c r="CV450" s="548" t="str">
        <f t="shared" si="1303"/>
        <v/>
      </c>
      <c r="CW450" s="549" t="str">
        <f t="shared" si="1304"/>
        <v/>
      </c>
      <c r="CX450" s="549" t="str">
        <f t="shared" si="1305"/>
        <v/>
      </c>
      <c r="CY450" s="549" t="str">
        <f t="shared" si="1306"/>
        <v/>
      </c>
      <c r="CZ450" s="549">
        <f t="shared" si="1307"/>
        <v>1</v>
      </c>
      <c r="DA450" s="549">
        <f t="shared" si="1308"/>
        <v>2</v>
      </c>
      <c r="DB450" s="550">
        <f t="shared" si="1309"/>
        <v>3</v>
      </c>
      <c r="DC450" s="550">
        <f t="shared" si="1310"/>
        <v>3</v>
      </c>
      <c r="DD450" s="550">
        <f t="shared" si="1311"/>
        <v>3</v>
      </c>
      <c r="DE450" s="549">
        <f t="shared" si="1312"/>
        <v>4</v>
      </c>
      <c r="DF450" s="549">
        <f t="shared" si="1313"/>
        <v>10</v>
      </c>
      <c r="DG450" s="549">
        <f t="shared" si="1314"/>
        <v>50</v>
      </c>
      <c r="DH450" s="549" t="str">
        <f t="shared" si="1315"/>
        <v/>
      </c>
      <c r="DI450" s="549" t="str">
        <f t="shared" si="1316"/>
        <v/>
      </c>
      <c r="DJ450" s="548" t="str">
        <f t="shared" si="1317"/>
        <v/>
      </c>
      <c r="DK450" s="547" t="str">
        <f t="shared" si="1318"/>
        <v/>
      </c>
      <c r="DL450" s="654">
        <f t="shared" si="1319"/>
        <v>8</v>
      </c>
      <c r="DM450" s="106">
        <f t="shared" si="1320"/>
        <v>9</v>
      </c>
      <c r="DN450" s="106">
        <f t="shared" si="1321"/>
        <v>8</v>
      </c>
      <c r="DO450" s="106">
        <f t="shared" si="1322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70"/>
        <v>8</v>
      </c>
      <c r="CA451" s="596">
        <f t="shared" si="1271"/>
        <v>9.2857142857142865</v>
      </c>
      <c r="CB451" s="596">
        <f t="shared" si="1272"/>
        <v>7.416666666666667</v>
      </c>
      <c r="CC451" s="690">
        <f t="shared" si="1273"/>
        <v>3.6666666666666665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01"/>
        <v/>
      </c>
      <c r="CF451" s="1348" t="str">
        <f t="shared" si="1301"/>
        <v/>
      </c>
      <c r="CG451" s="1348" t="str">
        <f t="shared" si="1301"/>
        <v/>
      </c>
      <c r="CH451" s="1348" t="str">
        <f t="shared" si="1301"/>
        <v/>
      </c>
      <c r="CI451" s="1348">
        <f t="shared" si="1301"/>
        <v>1</v>
      </c>
      <c r="CJ451" s="1348">
        <f t="shared" si="1301"/>
        <v>1</v>
      </c>
      <c r="CK451" s="1349">
        <f t="shared" si="1301"/>
        <v>1</v>
      </c>
      <c r="CL451" s="1349">
        <f t="shared" si="1301"/>
        <v>3</v>
      </c>
      <c r="CM451" s="1349">
        <f t="shared" si="1301"/>
        <v>5</v>
      </c>
      <c r="CN451" s="1348">
        <f t="shared" si="1301"/>
        <v>6</v>
      </c>
      <c r="CO451" s="1348">
        <f t="shared" si="1301"/>
        <v>6</v>
      </c>
      <c r="CP451" s="1348">
        <f t="shared" si="1301"/>
        <v>8</v>
      </c>
      <c r="CQ451" s="1348" t="str">
        <f t="shared" si="1301"/>
        <v/>
      </c>
      <c r="CR451" s="1348" t="str">
        <f t="shared" si="1301"/>
        <v/>
      </c>
      <c r="CS451" s="1347" t="str">
        <f t="shared" si="1301"/>
        <v/>
      </c>
      <c r="CT451" s="1350" t="str">
        <f t="shared" si="1301"/>
        <v/>
      </c>
      <c r="CU451" s="547" t="str">
        <f t="shared" si="1302"/>
        <v/>
      </c>
      <c r="CV451" s="548" t="str">
        <f t="shared" si="1303"/>
        <v/>
      </c>
      <c r="CW451" s="549" t="str">
        <f t="shared" si="1304"/>
        <v/>
      </c>
      <c r="CX451" s="549" t="str">
        <f t="shared" si="1305"/>
        <v/>
      </c>
      <c r="CY451" s="549" t="str">
        <f t="shared" si="1306"/>
        <v/>
      </c>
      <c r="CZ451" s="549">
        <f t="shared" si="1307"/>
        <v>1</v>
      </c>
      <c r="DA451" s="549">
        <f t="shared" si="1308"/>
        <v>1</v>
      </c>
      <c r="DB451" s="550">
        <f t="shared" si="1309"/>
        <v>1</v>
      </c>
      <c r="DC451" s="550">
        <f t="shared" si="1310"/>
        <v>3</v>
      </c>
      <c r="DD451" s="550">
        <f t="shared" si="1311"/>
        <v>5</v>
      </c>
      <c r="DE451" s="549">
        <f t="shared" si="1312"/>
        <v>6</v>
      </c>
      <c r="DF451" s="549">
        <f t="shared" si="1313"/>
        <v>6</v>
      </c>
      <c r="DG451" s="549">
        <f t="shared" si="1314"/>
        <v>8</v>
      </c>
      <c r="DH451" s="549" t="str">
        <f t="shared" si="1315"/>
        <v/>
      </c>
      <c r="DI451" s="549" t="str">
        <f t="shared" si="1316"/>
        <v/>
      </c>
      <c r="DJ451" s="548" t="str">
        <f t="shared" si="1317"/>
        <v/>
      </c>
      <c r="DK451" s="547" t="str">
        <f t="shared" si="1318"/>
        <v/>
      </c>
      <c r="DL451" s="654">
        <f t="shared" si="1319"/>
        <v>8</v>
      </c>
      <c r="DM451" s="106">
        <f t="shared" si="1320"/>
        <v>9</v>
      </c>
      <c r="DN451" s="106">
        <f t="shared" si="1321"/>
        <v>8</v>
      </c>
      <c r="DO451" s="106">
        <f t="shared" si="1322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323">IF(B450="","",B449*B450*B451)</f>
        <v>320</v>
      </c>
      <c r="C452" s="628">
        <f t="shared" si="1323"/>
        <v>300</v>
      </c>
      <c r="D452" s="628" t="str">
        <f t="shared" si="1323"/>
        <v/>
      </c>
      <c r="E452" s="628">
        <f t="shared" si="1323"/>
        <v>200</v>
      </c>
      <c r="F452" s="628">
        <f t="shared" si="1323"/>
        <v>300</v>
      </c>
      <c r="G452" s="628">
        <f t="shared" si="1323"/>
        <v>1260</v>
      </c>
      <c r="H452" s="628">
        <f t="shared" si="1323"/>
        <v>1500</v>
      </c>
      <c r="I452" s="628">
        <f t="shared" si="1323"/>
        <v>1225</v>
      </c>
      <c r="J452" s="628">
        <f t="shared" si="1323"/>
        <v>1000</v>
      </c>
      <c r="K452" s="628" t="str">
        <f t="shared" si="1323"/>
        <v/>
      </c>
      <c r="L452" s="628" t="str">
        <f t="shared" si="1323"/>
        <v/>
      </c>
      <c r="M452" s="628" t="str">
        <f t="shared" si="1323"/>
        <v/>
      </c>
      <c r="N452" s="628" t="str">
        <f t="shared" si="1323"/>
        <v/>
      </c>
      <c r="O452" s="628" t="str">
        <f t="shared" si="1323"/>
        <v/>
      </c>
      <c r="P452" s="628" t="str">
        <f t="shared" si="1323"/>
        <v/>
      </c>
      <c r="Q452" s="628" t="str">
        <f t="shared" si="1323"/>
        <v/>
      </c>
      <c r="R452" s="628" t="str">
        <f t="shared" si="1323"/>
        <v/>
      </c>
      <c r="S452" s="663"/>
      <c r="T452" s="628">
        <f t="shared" ref="T452:AJ452" si="1324">IF(T450="","",T449*T450*T451)</f>
        <v>600</v>
      </c>
      <c r="U452" s="628">
        <f t="shared" si="1324"/>
        <v>150</v>
      </c>
      <c r="V452" s="628">
        <f t="shared" si="1324"/>
        <v>375</v>
      </c>
      <c r="W452" s="628">
        <f t="shared" si="1324"/>
        <v>450</v>
      </c>
      <c r="X452" s="628">
        <f t="shared" si="1324"/>
        <v>648</v>
      </c>
      <c r="Y452" s="628">
        <f t="shared" si="1324"/>
        <v>600</v>
      </c>
      <c r="Z452" s="628">
        <f t="shared" si="1324"/>
        <v>1100</v>
      </c>
      <c r="AA452" s="628">
        <f t="shared" si="1324"/>
        <v>120</v>
      </c>
      <c r="AB452" s="628">
        <f t="shared" si="1324"/>
        <v>800</v>
      </c>
      <c r="AC452" s="628" t="str">
        <f t="shared" si="1324"/>
        <v/>
      </c>
      <c r="AD452" s="628" t="str">
        <f t="shared" si="1324"/>
        <v/>
      </c>
      <c r="AE452" s="628" t="str">
        <f t="shared" si="1324"/>
        <v/>
      </c>
      <c r="AF452" s="628" t="str">
        <f t="shared" si="1324"/>
        <v/>
      </c>
      <c r="AG452" s="628" t="str">
        <f t="shared" si="1324"/>
        <v/>
      </c>
      <c r="AH452" s="628" t="str">
        <f t="shared" si="1324"/>
        <v/>
      </c>
      <c r="AI452" s="628" t="str">
        <f t="shared" si="1324"/>
        <v/>
      </c>
      <c r="AJ452" s="628" t="str">
        <f t="shared" si="1324"/>
        <v/>
      </c>
      <c r="AK452" s="663"/>
      <c r="AL452" s="628">
        <f t="shared" ref="AL452:BB452" si="1325">IF(AL450="","",AL449*AL450*AL451)</f>
        <v>1050</v>
      </c>
      <c r="AM452" s="628">
        <f t="shared" si="1325"/>
        <v>600</v>
      </c>
      <c r="AN452" s="628">
        <f t="shared" si="1325"/>
        <v>800</v>
      </c>
      <c r="AO452" s="628">
        <f t="shared" si="1325"/>
        <v>600</v>
      </c>
      <c r="AP452" s="628">
        <f t="shared" si="1325"/>
        <v>250</v>
      </c>
      <c r="AQ452" s="628">
        <f t="shared" si="1325"/>
        <v>648</v>
      </c>
      <c r="AR452" s="628">
        <f t="shared" si="1325"/>
        <v>1200</v>
      </c>
      <c r="AS452" s="628" t="str">
        <f t="shared" si="1325"/>
        <v/>
      </c>
      <c r="AT452" s="628">
        <f t="shared" si="1325"/>
        <v>216</v>
      </c>
      <c r="AU452" s="628" t="str">
        <f t="shared" si="1325"/>
        <v/>
      </c>
      <c r="AV452" s="628" t="str">
        <f t="shared" si="1325"/>
        <v/>
      </c>
      <c r="AW452" s="628" t="str">
        <f t="shared" si="1325"/>
        <v/>
      </c>
      <c r="AX452" s="628" t="str">
        <f t="shared" si="1325"/>
        <v/>
      </c>
      <c r="AY452" s="628" t="str">
        <f t="shared" si="1325"/>
        <v/>
      </c>
      <c r="AZ452" s="628" t="str">
        <f t="shared" si="1325"/>
        <v/>
      </c>
      <c r="BA452" s="628" t="str">
        <f t="shared" si="1325"/>
        <v/>
      </c>
      <c r="BB452" s="628" t="str">
        <f t="shared" si="1325"/>
        <v/>
      </c>
      <c r="BC452" s="663"/>
      <c r="BD452" s="628">
        <f t="shared" ref="BD452:BT452" si="1326">IF(BD450="","",BD449*BD450*BD451)</f>
        <v>600</v>
      </c>
      <c r="BE452" s="628">
        <f t="shared" si="1326"/>
        <v>500</v>
      </c>
      <c r="BF452" s="628">
        <f t="shared" si="1326"/>
        <v>500</v>
      </c>
      <c r="BG452" s="628">
        <f t="shared" si="1326"/>
        <v>600</v>
      </c>
      <c r="BH452" s="628">
        <f t="shared" si="1326"/>
        <v>750</v>
      </c>
      <c r="BI452" s="628">
        <f t="shared" si="1326"/>
        <v>162</v>
      </c>
      <c r="BJ452" s="628">
        <f t="shared" si="1326"/>
        <v>324</v>
      </c>
      <c r="BK452" s="628" t="str">
        <f t="shared" si="1326"/>
        <v/>
      </c>
      <c r="BL452" s="628">
        <f t="shared" si="1326"/>
        <v>72</v>
      </c>
      <c r="BM452" s="628" t="str">
        <f t="shared" si="1326"/>
        <v/>
      </c>
      <c r="BN452" s="628" t="str">
        <f t="shared" si="1326"/>
        <v/>
      </c>
      <c r="BO452" s="628" t="str">
        <f t="shared" si="1326"/>
        <v/>
      </c>
      <c r="BP452" s="628" t="str">
        <f t="shared" si="1326"/>
        <v/>
      </c>
      <c r="BQ452" s="628" t="str">
        <f t="shared" si="1326"/>
        <v/>
      </c>
      <c r="BR452" s="628" t="str">
        <f t="shared" si="1326"/>
        <v/>
      </c>
      <c r="BS452" s="628" t="str">
        <f t="shared" si="1326"/>
        <v/>
      </c>
      <c r="BT452" s="628" t="str">
        <f t="shared" si="1326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70"/>
        <v>734.16666666666663</v>
      </c>
      <c r="CA452" s="596">
        <f t="shared" si="1271"/>
        <v>517.57142857142856</v>
      </c>
      <c r="CB452" s="596">
        <f t="shared" si="1272"/>
        <v>658</v>
      </c>
      <c r="CC452" s="690">
        <f t="shared" si="1273"/>
        <v>447.66666666666669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01"/>
        <v/>
      </c>
      <c r="CF452" s="1348" t="str">
        <f t="shared" si="1301"/>
        <v/>
      </c>
      <c r="CG452" s="1348" t="str">
        <f t="shared" si="1301"/>
        <v/>
      </c>
      <c r="CH452" s="1348" t="str">
        <f t="shared" si="1301"/>
        <v/>
      </c>
      <c r="CI452" s="1348">
        <f t="shared" si="1301"/>
        <v>72</v>
      </c>
      <c r="CJ452" s="1348">
        <f t="shared" si="1301"/>
        <v>162</v>
      </c>
      <c r="CK452" s="1349">
        <f t="shared" si="1301"/>
        <v>324</v>
      </c>
      <c r="CL452" s="1349">
        <f t="shared" si="1301"/>
        <v>500</v>
      </c>
      <c r="CM452" s="1349">
        <f t="shared" si="1301"/>
        <v>500</v>
      </c>
      <c r="CN452" s="1348">
        <f t="shared" si="1301"/>
        <v>600</v>
      </c>
      <c r="CO452" s="1348">
        <f t="shared" si="1301"/>
        <v>600</v>
      </c>
      <c r="CP452" s="1348">
        <f t="shared" si="1301"/>
        <v>750</v>
      </c>
      <c r="CQ452" s="1348" t="str">
        <f t="shared" si="1301"/>
        <v/>
      </c>
      <c r="CR452" s="1348" t="str">
        <f t="shared" si="1301"/>
        <v/>
      </c>
      <c r="CS452" s="1347" t="str">
        <f t="shared" si="1301"/>
        <v/>
      </c>
      <c r="CT452" s="1350" t="str">
        <f t="shared" si="1301"/>
        <v/>
      </c>
      <c r="CU452" s="547" t="str">
        <f t="shared" si="1302"/>
        <v/>
      </c>
      <c r="CV452" s="548" t="str">
        <f t="shared" si="1303"/>
        <v/>
      </c>
      <c r="CW452" s="549" t="str">
        <f t="shared" si="1304"/>
        <v/>
      </c>
      <c r="CX452" s="549" t="str">
        <f t="shared" si="1305"/>
        <v/>
      </c>
      <c r="CY452" s="549" t="str">
        <f t="shared" si="1306"/>
        <v/>
      </c>
      <c r="CZ452" s="549">
        <f t="shared" si="1307"/>
        <v>72</v>
      </c>
      <c r="DA452" s="549">
        <f t="shared" si="1308"/>
        <v>162</v>
      </c>
      <c r="DB452" s="550">
        <f t="shared" si="1309"/>
        <v>324</v>
      </c>
      <c r="DC452" s="550">
        <f t="shared" si="1310"/>
        <v>500</v>
      </c>
      <c r="DD452" s="550">
        <f t="shared" si="1311"/>
        <v>500</v>
      </c>
      <c r="DE452" s="549">
        <f t="shared" si="1312"/>
        <v>600</v>
      </c>
      <c r="DF452" s="549">
        <f t="shared" si="1313"/>
        <v>600</v>
      </c>
      <c r="DG452" s="549">
        <f t="shared" si="1314"/>
        <v>750</v>
      </c>
      <c r="DH452" s="549" t="str">
        <f t="shared" si="1315"/>
        <v/>
      </c>
      <c r="DI452" s="549" t="str">
        <f t="shared" si="1316"/>
        <v/>
      </c>
      <c r="DJ452" s="548" t="str">
        <f t="shared" si="1317"/>
        <v/>
      </c>
      <c r="DK452" s="547" t="str">
        <f t="shared" si="1318"/>
        <v/>
      </c>
      <c r="DL452" s="654">
        <f t="shared" si="1319"/>
        <v>8</v>
      </c>
      <c r="DM452" s="106">
        <f t="shared" si="1320"/>
        <v>9</v>
      </c>
      <c r="DN452" s="106">
        <f t="shared" si="1321"/>
        <v>8</v>
      </c>
      <c r="DO452" s="106">
        <f t="shared" si="1322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327">3600*$K$1</f>
        <v>3600</v>
      </c>
      <c r="D453" s="704">
        <f t="shared" si="1327"/>
        <v>3600</v>
      </c>
      <c r="E453" s="704">
        <f t="shared" si="1327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27"/>
        <v>3600</v>
      </c>
      <c r="K453" s="704">
        <f t="shared" si="1327"/>
        <v>3600</v>
      </c>
      <c r="L453" s="704">
        <f t="shared" si="1327"/>
        <v>3600</v>
      </c>
      <c r="M453" s="704">
        <f t="shared" si="1327"/>
        <v>3600</v>
      </c>
      <c r="N453" s="704">
        <f t="shared" si="1327"/>
        <v>3600</v>
      </c>
      <c r="O453" s="704">
        <f t="shared" si="1327"/>
        <v>3600</v>
      </c>
      <c r="P453" s="704">
        <f t="shared" si="1327"/>
        <v>3600</v>
      </c>
      <c r="Q453" s="704">
        <f t="shared" si="1327"/>
        <v>3600</v>
      </c>
      <c r="R453" s="704">
        <f t="shared" si="1327"/>
        <v>3600</v>
      </c>
      <c r="S453" s="720"/>
      <c r="T453" s="704">
        <f>3600*$K$1</f>
        <v>3600</v>
      </c>
      <c r="U453" s="704">
        <f t="shared" ref="U453:AJ453" si="1328">3600*$K$1</f>
        <v>3600</v>
      </c>
      <c r="V453" s="704">
        <f t="shared" si="1328"/>
        <v>3600</v>
      </c>
      <c r="W453" s="704">
        <f t="shared" si="1328"/>
        <v>3600</v>
      </c>
      <c r="X453" s="704">
        <f t="shared" si="1328"/>
        <v>3600</v>
      </c>
      <c r="Y453" s="704">
        <f t="shared" si="1328"/>
        <v>3600</v>
      </c>
      <c r="Z453" s="704">
        <f t="shared" si="1328"/>
        <v>3600</v>
      </c>
      <c r="AA453" s="704">
        <f t="shared" si="1328"/>
        <v>3600</v>
      </c>
      <c r="AB453" s="704">
        <f t="shared" si="1328"/>
        <v>3600</v>
      </c>
      <c r="AC453" s="704">
        <f t="shared" si="1328"/>
        <v>3600</v>
      </c>
      <c r="AD453" s="704">
        <f t="shared" si="1328"/>
        <v>3600</v>
      </c>
      <c r="AE453" s="704">
        <f t="shared" si="1328"/>
        <v>3600</v>
      </c>
      <c r="AF453" s="704">
        <f t="shared" si="1328"/>
        <v>3600</v>
      </c>
      <c r="AG453" s="704">
        <f t="shared" si="1328"/>
        <v>3600</v>
      </c>
      <c r="AH453" s="704">
        <f t="shared" si="1328"/>
        <v>3600</v>
      </c>
      <c r="AI453" s="704">
        <f t="shared" si="1328"/>
        <v>3600</v>
      </c>
      <c r="AJ453" s="704">
        <f t="shared" si="1328"/>
        <v>3600</v>
      </c>
      <c r="AK453" s="720"/>
      <c r="AL453" s="704">
        <f>3600*$K$1</f>
        <v>3600</v>
      </c>
      <c r="AM453" s="704">
        <f t="shared" ref="AM453:BB453" si="1329">3600*$K$1</f>
        <v>3600</v>
      </c>
      <c r="AN453" s="704">
        <f t="shared" si="1329"/>
        <v>3600</v>
      </c>
      <c r="AO453" s="704">
        <f t="shared" si="1329"/>
        <v>3600</v>
      </c>
      <c r="AP453" s="704">
        <f t="shared" si="1329"/>
        <v>3600</v>
      </c>
      <c r="AQ453" s="704">
        <f t="shared" si="1329"/>
        <v>3600</v>
      </c>
      <c r="AR453" s="704">
        <f t="shared" si="1329"/>
        <v>3600</v>
      </c>
      <c r="AS453" s="704">
        <f t="shared" si="1329"/>
        <v>3600</v>
      </c>
      <c r="AT453" s="704">
        <f t="shared" si="1329"/>
        <v>3600</v>
      </c>
      <c r="AU453" s="704">
        <f t="shared" si="1329"/>
        <v>3600</v>
      </c>
      <c r="AV453" s="704">
        <f t="shared" si="1329"/>
        <v>3600</v>
      </c>
      <c r="AW453" s="704">
        <f t="shared" si="1329"/>
        <v>3600</v>
      </c>
      <c r="AX453" s="704">
        <f t="shared" si="1329"/>
        <v>3600</v>
      </c>
      <c r="AY453" s="704">
        <f t="shared" si="1329"/>
        <v>3600</v>
      </c>
      <c r="AZ453" s="704">
        <f t="shared" si="1329"/>
        <v>3600</v>
      </c>
      <c r="BA453" s="704">
        <f t="shared" si="1329"/>
        <v>3600</v>
      </c>
      <c r="BB453" s="704">
        <f t="shared" si="1329"/>
        <v>3600</v>
      </c>
      <c r="BC453" s="720"/>
      <c r="BD453" s="704">
        <f>3600*$K$1</f>
        <v>3600</v>
      </c>
      <c r="BE453" s="704">
        <f t="shared" ref="BE453:BY453" si="1330">3600*$K$1</f>
        <v>3600</v>
      </c>
      <c r="BF453" s="704">
        <f t="shared" si="1330"/>
        <v>3600</v>
      </c>
      <c r="BG453" s="704">
        <f t="shared" si="1330"/>
        <v>3600</v>
      </c>
      <c r="BH453" s="704">
        <f t="shared" si="1330"/>
        <v>3600</v>
      </c>
      <c r="BI453" s="704">
        <f t="shared" si="1330"/>
        <v>3600</v>
      </c>
      <c r="BJ453" s="704">
        <f t="shared" si="1330"/>
        <v>3600</v>
      </c>
      <c r="BK453" s="704">
        <f t="shared" si="1330"/>
        <v>3600</v>
      </c>
      <c r="BL453" s="704">
        <f t="shared" si="1330"/>
        <v>3600</v>
      </c>
      <c r="BM453" s="704">
        <f t="shared" si="1330"/>
        <v>3600</v>
      </c>
      <c r="BN453" s="704">
        <f t="shared" si="1330"/>
        <v>3600</v>
      </c>
      <c r="BO453" s="704">
        <f t="shared" si="1330"/>
        <v>3600</v>
      </c>
      <c r="BP453" s="704">
        <f t="shared" si="1330"/>
        <v>3600</v>
      </c>
      <c r="BQ453" s="704">
        <f t="shared" si="1330"/>
        <v>3600</v>
      </c>
      <c r="BR453" s="704">
        <f t="shared" si="1330"/>
        <v>3600</v>
      </c>
      <c r="BS453" s="704">
        <f t="shared" si="1330"/>
        <v>3600</v>
      </c>
      <c r="BT453" s="704">
        <f t="shared" si="1330"/>
        <v>3600</v>
      </c>
      <c r="BU453" s="720"/>
      <c r="BV453" s="704">
        <f t="shared" si="1330"/>
        <v>3600</v>
      </c>
      <c r="BW453" s="704">
        <f t="shared" si="1330"/>
        <v>3600</v>
      </c>
      <c r="BX453" s="704">
        <f t="shared" si="1330"/>
        <v>3600</v>
      </c>
      <c r="BY453" s="704">
        <f t="shared" si="1330"/>
        <v>3600</v>
      </c>
      <c r="BZ453" s="596">
        <f t="shared" si="1270"/>
        <v>3606</v>
      </c>
      <c r="CA453" s="596">
        <f t="shared" si="1271"/>
        <v>3600</v>
      </c>
      <c r="CB453" s="596">
        <f t="shared" si="1272"/>
        <v>3600</v>
      </c>
      <c r="CC453" s="690">
        <f t="shared" si="1273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01"/>
        <v>3600</v>
      </c>
      <c r="CF453" s="1348">
        <f t="shared" si="1301"/>
        <v>3600</v>
      </c>
      <c r="CG453" s="1348">
        <f t="shared" si="1301"/>
        <v>3600</v>
      </c>
      <c r="CH453" s="1348">
        <f t="shared" si="1301"/>
        <v>3600</v>
      </c>
      <c r="CI453" s="1348">
        <f t="shared" si="1301"/>
        <v>3600</v>
      </c>
      <c r="CJ453" s="1348">
        <f t="shared" si="1301"/>
        <v>3600</v>
      </c>
      <c r="CK453" s="1349">
        <f t="shared" si="1301"/>
        <v>3600</v>
      </c>
      <c r="CL453" s="1349">
        <f t="shared" si="1301"/>
        <v>3600</v>
      </c>
      <c r="CM453" s="1349">
        <f t="shared" si="1301"/>
        <v>3600</v>
      </c>
      <c r="CN453" s="1348">
        <f t="shared" si="1301"/>
        <v>3600</v>
      </c>
      <c r="CO453" s="1348">
        <f t="shared" si="1301"/>
        <v>3600</v>
      </c>
      <c r="CP453" s="1348">
        <f t="shared" si="1301"/>
        <v>3600</v>
      </c>
      <c r="CQ453" s="1348">
        <f t="shared" si="1301"/>
        <v>3600</v>
      </c>
      <c r="CR453" s="1348">
        <f t="shared" si="1301"/>
        <v>3600</v>
      </c>
      <c r="CS453" s="1347">
        <f t="shared" si="1301"/>
        <v>3600</v>
      </c>
      <c r="CT453" s="1350">
        <f t="shared" si="1301"/>
        <v>3600</v>
      </c>
      <c r="CU453" s="547">
        <f t="shared" si="1302"/>
        <v>3600</v>
      </c>
      <c r="CV453" s="548">
        <f t="shared" si="1303"/>
        <v>3600</v>
      </c>
      <c r="CW453" s="549">
        <f t="shared" si="1304"/>
        <v>3600</v>
      </c>
      <c r="CX453" s="549">
        <f t="shared" si="1305"/>
        <v>3600</v>
      </c>
      <c r="CY453" s="549">
        <f t="shared" si="1306"/>
        <v>3600</v>
      </c>
      <c r="CZ453" s="549">
        <f t="shared" si="1307"/>
        <v>3600</v>
      </c>
      <c r="DA453" s="549">
        <f t="shared" si="1308"/>
        <v>3600</v>
      </c>
      <c r="DB453" s="550">
        <f t="shared" si="1309"/>
        <v>3600</v>
      </c>
      <c r="DC453" s="550">
        <f t="shared" si="1310"/>
        <v>3600</v>
      </c>
      <c r="DD453" s="550">
        <f t="shared" si="1311"/>
        <v>3600</v>
      </c>
      <c r="DE453" s="549">
        <f t="shared" si="1312"/>
        <v>3600</v>
      </c>
      <c r="DF453" s="549">
        <f t="shared" si="1313"/>
        <v>3600</v>
      </c>
      <c r="DG453" s="549">
        <f t="shared" si="1314"/>
        <v>3600</v>
      </c>
      <c r="DH453" s="549">
        <f t="shared" si="1315"/>
        <v>3600</v>
      </c>
      <c r="DI453" s="549">
        <f t="shared" si="1316"/>
        <v>3600</v>
      </c>
      <c r="DJ453" s="548">
        <f t="shared" si="1317"/>
        <v>3600</v>
      </c>
      <c r="DK453" s="547">
        <f t="shared" si="1318"/>
        <v>3600</v>
      </c>
      <c r="DL453" s="654">
        <f t="shared" si="1319"/>
        <v>17</v>
      </c>
      <c r="DM453" s="106">
        <f t="shared" si="1320"/>
        <v>17</v>
      </c>
      <c r="DN453" s="106">
        <f t="shared" si="1321"/>
        <v>17</v>
      </c>
      <c r="DO453" s="106">
        <f t="shared" si="1322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$H$1 &amp; " (%)"</f>
        <v>kcal (%)</v>
      </c>
      <c r="B454" s="631">
        <f t="shared" ref="B454:R454" si="1331">IF(B452="","",B452*B453/B$46/365/$G$1)</f>
        <v>0.2504892367906067</v>
      </c>
      <c r="C454" s="631">
        <f t="shared" si="1331"/>
        <v>0.17612524461839529</v>
      </c>
      <c r="D454" s="631" t="str">
        <f t="shared" si="1331"/>
        <v/>
      </c>
      <c r="E454" s="631">
        <f t="shared" si="1331"/>
        <v>6.2622309197651674E-2</v>
      </c>
      <c r="F454" s="631">
        <f t="shared" si="1331"/>
        <v>0.14207436399217221</v>
      </c>
      <c r="G454" s="631">
        <f t="shared" si="1331"/>
        <v>0.39780821917808218</v>
      </c>
      <c r="H454" s="631">
        <f t="shared" si="1331"/>
        <v>0.47358121330724073</v>
      </c>
      <c r="I454" s="631">
        <f t="shared" si="1331"/>
        <v>0.58013698630136978</v>
      </c>
      <c r="J454" s="631">
        <f t="shared" si="1331"/>
        <v>0.67095331283198212</v>
      </c>
      <c r="K454" s="631" t="str">
        <f t="shared" si="1331"/>
        <v/>
      </c>
      <c r="L454" s="631" t="str">
        <f t="shared" si="1331"/>
        <v/>
      </c>
      <c r="M454" s="631" t="str">
        <f t="shared" si="1331"/>
        <v/>
      </c>
      <c r="N454" s="631" t="str">
        <f t="shared" si="1331"/>
        <v/>
      </c>
      <c r="O454" s="631" t="str">
        <f t="shared" si="1331"/>
        <v/>
      </c>
      <c r="P454" s="631" t="str">
        <f t="shared" si="1331"/>
        <v/>
      </c>
      <c r="Q454" s="631" t="str">
        <f t="shared" si="1331"/>
        <v/>
      </c>
      <c r="R454" s="631" t="str">
        <f t="shared" si="1331"/>
        <v/>
      </c>
      <c r="S454" s="653"/>
      <c r="T454" s="631">
        <f t="shared" ref="T454:AJ454" si="1332">IF(T452="","",T452*T453/T$46/365/$G$1)</f>
        <v>0.4696673189823875</v>
      </c>
      <c r="U454" s="631">
        <f t="shared" si="1332"/>
        <v>5.8708414872798438E-2</v>
      </c>
      <c r="V454" s="631">
        <f t="shared" si="1332"/>
        <v>0.11741682974559688</v>
      </c>
      <c r="W454" s="631">
        <f t="shared" si="1332"/>
        <v>0.264187866927593</v>
      </c>
      <c r="X454" s="631">
        <f t="shared" si="1332"/>
        <v>0.338160469667319</v>
      </c>
      <c r="Y454" s="631">
        <f t="shared" si="1332"/>
        <v>0.23483365949119375</v>
      </c>
      <c r="Z454" s="631">
        <f t="shared" si="1332"/>
        <v>0.73804864411518023</v>
      </c>
      <c r="AA454" s="631">
        <f t="shared" si="1332"/>
        <v>7.0450097847358117E-2</v>
      </c>
      <c r="AB454" s="631">
        <f t="shared" si="1332"/>
        <v>0.37573385518590996</v>
      </c>
      <c r="AC454" s="631" t="str">
        <f t="shared" si="1332"/>
        <v/>
      </c>
      <c r="AD454" s="631" t="str">
        <f t="shared" si="1332"/>
        <v/>
      </c>
      <c r="AE454" s="631" t="str">
        <f t="shared" si="1332"/>
        <v/>
      </c>
      <c r="AF454" s="631" t="str">
        <f t="shared" si="1332"/>
        <v/>
      </c>
      <c r="AG454" s="631" t="str">
        <f t="shared" si="1332"/>
        <v/>
      </c>
      <c r="AH454" s="631" t="str">
        <f t="shared" si="1332"/>
        <v/>
      </c>
      <c r="AI454" s="631" t="str">
        <f t="shared" si="1332"/>
        <v/>
      </c>
      <c r="AJ454" s="631" t="str">
        <f t="shared" si="1332"/>
        <v/>
      </c>
      <c r="AK454" s="653"/>
      <c r="AL454" s="631">
        <f t="shared" ref="AL454:BB454" si="1333">IF(AL452="","",AL452*AL453/AL$46/365/$G$1)</f>
        <v>0.30821917808219179</v>
      </c>
      <c r="AM454" s="631">
        <f t="shared" si="1333"/>
        <v>0.18786692759295498</v>
      </c>
      <c r="AN454" s="631">
        <f t="shared" si="1333"/>
        <v>0.26838132513279284</v>
      </c>
      <c r="AO454" s="631">
        <f t="shared" si="1333"/>
        <v>0.23483365949119375</v>
      </c>
      <c r="AP454" s="631">
        <f t="shared" si="1333"/>
        <v>9.7847358121330719E-2</v>
      </c>
      <c r="AQ454" s="631">
        <f t="shared" si="1333"/>
        <v>0.38043052837573388</v>
      </c>
      <c r="AR454" s="631">
        <f t="shared" si="1333"/>
        <v>0.70450097847358117</v>
      </c>
      <c r="AS454" s="631" t="str">
        <f t="shared" si="1333"/>
        <v/>
      </c>
      <c r="AT454" s="631">
        <f t="shared" si="1333"/>
        <v>0.14492591557170814</v>
      </c>
      <c r="AU454" s="631" t="str">
        <f t="shared" si="1333"/>
        <v/>
      </c>
      <c r="AV454" s="631" t="str">
        <f t="shared" si="1333"/>
        <v/>
      </c>
      <c r="AW454" s="631" t="str">
        <f t="shared" si="1333"/>
        <v/>
      </c>
      <c r="AX454" s="631" t="str">
        <f t="shared" si="1333"/>
        <v/>
      </c>
      <c r="AY454" s="631" t="str">
        <f t="shared" si="1333"/>
        <v/>
      </c>
      <c r="AZ454" s="631" t="str">
        <f t="shared" si="1333"/>
        <v/>
      </c>
      <c r="BA454" s="631" t="str">
        <f t="shared" si="1333"/>
        <v/>
      </c>
      <c r="BB454" s="631" t="str">
        <f t="shared" si="1333"/>
        <v/>
      </c>
      <c r="BC454" s="653"/>
      <c r="BD454" s="631">
        <f t="shared" ref="BD454:BT454" si="1334">IF(BD452="","",BD452*BD453/BD$46/365/$G$1)</f>
        <v>0.18786692759295498</v>
      </c>
      <c r="BE454" s="631">
        <f t="shared" si="1334"/>
        <v>0.15655577299412915</v>
      </c>
      <c r="BF454" s="631">
        <f t="shared" si="1334"/>
        <v>0.58708414872798431</v>
      </c>
      <c r="BG454" s="631">
        <f t="shared" si="1334"/>
        <v>0.23483365949119375</v>
      </c>
      <c r="BH454" s="631">
        <f t="shared" si="1334"/>
        <v>0.35225048923679059</v>
      </c>
      <c r="BI454" s="631">
        <f t="shared" si="1334"/>
        <v>7.6086105675146773E-2</v>
      </c>
      <c r="BJ454" s="631">
        <f t="shared" si="1334"/>
        <v>0.21738887335756218</v>
      </c>
      <c r="BK454" s="631" t="str">
        <f t="shared" si="1334"/>
        <v/>
      </c>
      <c r="BL454" s="631">
        <f t="shared" si="1334"/>
        <v>3.3816046966731898E-2</v>
      </c>
      <c r="BM454" s="631" t="str">
        <f t="shared" si="1334"/>
        <v/>
      </c>
      <c r="BN454" s="631" t="str">
        <f t="shared" si="1334"/>
        <v/>
      </c>
      <c r="BO454" s="631" t="str">
        <f t="shared" si="1334"/>
        <v/>
      </c>
      <c r="BP454" s="631" t="str">
        <f t="shared" si="1334"/>
        <v/>
      </c>
      <c r="BQ454" s="631" t="str">
        <f t="shared" si="1334"/>
        <v/>
      </c>
      <c r="BR454" s="631" t="str">
        <f t="shared" si="1334"/>
        <v/>
      </c>
      <c r="BS454" s="631" t="str">
        <f t="shared" si="1334"/>
        <v/>
      </c>
      <c r="BT454" s="631" t="str">
        <f t="shared" si="1334"/>
        <v/>
      </c>
      <c r="BU454" s="653"/>
      <c r="BV454" s="631">
        <f>IF(BV452="","",BV452*BV453/BV$46/365/$G$1)</f>
        <v>0.35225048923679059</v>
      </c>
      <c r="BW454" s="631">
        <f>IF(BW452="","",BW452*BW453/BW$46/365/$G$1)</f>
        <v>0.21135029354207438</v>
      </c>
      <c r="BX454" s="631">
        <f>IF(BX452="","",BX452*BX453/BX$46/365/$G$1)</f>
        <v>0.14090019569471623</v>
      </c>
      <c r="BY454" s="631">
        <f>IF(BY452="","",BY452*BY453/BY$46/365/$G$1)</f>
        <v>0.1690802348336595</v>
      </c>
      <c r="BZ454" s="621">
        <f t="shared" si="1270"/>
        <v>0.33670254403131117</v>
      </c>
      <c r="CA454" s="621">
        <f t="shared" si="1271"/>
        <v>0.26720715683533686</v>
      </c>
      <c r="CB454" s="621">
        <f t="shared" si="1272"/>
        <v>0.25410958904109587</v>
      </c>
      <c r="CC454" s="621">
        <f t="shared" si="1273"/>
        <v>0.20416363805796289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01"/>
        <v/>
      </c>
      <c r="CF454" s="1353" t="str">
        <f t="shared" si="1301"/>
        <v/>
      </c>
      <c r="CG454" s="1353" t="str">
        <f t="shared" si="1301"/>
        <v/>
      </c>
      <c r="CH454" s="1353" t="str">
        <f t="shared" si="1301"/>
        <v/>
      </c>
      <c r="CI454" s="1353">
        <f t="shared" si="1301"/>
        <v>3.3816046966731898E-2</v>
      </c>
      <c r="CJ454" s="1353">
        <f t="shared" si="1301"/>
        <v>7.6086105675146773E-2</v>
      </c>
      <c r="CK454" s="1354">
        <f t="shared" si="1301"/>
        <v>0.15655577299412915</v>
      </c>
      <c r="CL454" s="1354">
        <f t="shared" si="1301"/>
        <v>0.18786692759295498</v>
      </c>
      <c r="CM454" s="1354">
        <f t="shared" si="1301"/>
        <v>0.21738887335756218</v>
      </c>
      <c r="CN454" s="1353">
        <f t="shared" si="1301"/>
        <v>0.23483365949119375</v>
      </c>
      <c r="CO454" s="1353">
        <f t="shared" si="1301"/>
        <v>0.35225048923679059</v>
      </c>
      <c r="CP454" s="1353">
        <f t="shared" si="1301"/>
        <v>0.58708414872798431</v>
      </c>
      <c r="CQ454" s="1353" t="str">
        <f t="shared" si="1301"/>
        <v/>
      </c>
      <c r="CR454" s="1353" t="str">
        <f t="shared" si="1301"/>
        <v/>
      </c>
      <c r="CS454" s="1352" t="str">
        <f t="shared" si="1301"/>
        <v/>
      </c>
      <c r="CT454" s="1355" t="str">
        <f t="shared" si="1301"/>
        <v/>
      </c>
      <c r="CU454" s="535" t="str">
        <f t="shared" si="1302"/>
        <v/>
      </c>
      <c r="CV454" s="536" t="str">
        <f t="shared" si="1303"/>
        <v/>
      </c>
      <c r="CW454" s="537" t="str">
        <f t="shared" si="1304"/>
        <v/>
      </c>
      <c r="CX454" s="537" t="str">
        <f t="shared" si="1305"/>
        <v/>
      </c>
      <c r="CY454" s="537" t="str">
        <f t="shared" si="1306"/>
        <v/>
      </c>
      <c r="CZ454" s="537">
        <f t="shared" si="1307"/>
        <v>3.3816046966731898E-2</v>
      </c>
      <c r="DA454" s="537">
        <f t="shared" si="1308"/>
        <v>7.6086105675146773E-2</v>
      </c>
      <c r="DB454" s="538">
        <f t="shared" si="1309"/>
        <v>0.15655577299412915</v>
      </c>
      <c r="DC454" s="538">
        <f t="shared" si="1310"/>
        <v>0.18786692759295498</v>
      </c>
      <c r="DD454" s="538">
        <f t="shared" si="1311"/>
        <v>0.21738887335756218</v>
      </c>
      <c r="DE454" s="537">
        <f t="shared" si="1312"/>
        <v>0.23483365949119375</v>
      </c>
      <c r="DF454" s="537">
        <f t="shared" si="1313"/>
        <v>0.35225048923679059</v>
      </c>
      <c r="DG454" s="537">
        <f t="shared" si="1314"/>
        <v>0.58708414872798431</v>
      </c>
      <c r="DH454" s="537" t="str">
        <f t="shared" si="1315"/>
        <v/>
      </c>
      <c r="DI454" s="537" t="str">
        <f t="shared" si="1316"/>
        <v/>
      </c>
      <c r="DJ454" s="536" t="str">
        <f t="shared" si="1317"/>
        <v/>
      </c>
      <c r="DK454" s="535" t="str">
        <f t="shared" si="1318"/>
        <v/>
      </c>
      <c r="DL454" s="654">
        <f t="shared" si="1319"/>
        <v>8</v>
      </c>
      <c r="DM454" s="106">
        <f t="shared" si="1320"/>
        <v>9</v>
      </c>
      <c r="DN454" s="106">
        <f t="shared" si="1321"/>
        <v>8</v>
      </c>
      <c r="DO454" s="106">
        <f t="shared" si="1322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70"/>
        <v>41.666666666666664</v>
      </c>
      <c r="CA455" s="596">
        <f t="shared" si="1271"/>
        <v>47.142857142857146</v>
      </c>
      <c r="CB455" s="596">
        <f t="shared" si="1272"/>
        <v>61.38888883333334</v>
      </c>
      <c r="CC455" s="690">
        <f t="shared" si="1273"/>
        <v>45</v>
      </c>
      <c r="CD455" s="1346" t="str">
        <f t="shared" ref="CD455:CS456" si="133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35"/>
        <v/>
      </c>
      <c r="CF455" s="1348" t="str">
        <f t="shared" si="1335"/>
        <v/>
      </c>
      <c r="CG455" s="1348" t="str">
        <f t="shared" si="1335"/>
        <v/>
      </c>
      <c r="CH455" s="1348" t="str">
        <f t="shared" si="1335"/>
        <v/>
      </c>
      <c r="CI455" s="1348">
        <f t="shared" si="1335"/>
        <v>9</v>
      </c>
      <c r="CJ455" s="1348">
        <f t="shared" si="1335"/>
        <v>20</v>
      </c>
      <c r="CK455" s="1349">
        <f t="shared" si="1335"/>
        <v>30</v>
      </c>
      <c r="CL455" s="1349">
        <f t="shared" si="1335"/>
        <v>30</v>
      </c>
      <c r="CM455" s="1349">
        <f t="shared" si="1335"/>
        <v>40</v>
      </c>
      <c r="CN455" s="1348">
        <f t="shared" si="1335"/>
        <v>60</v>
      </c>
      <c r="CO455" s="1348">
        <f t="shared" si="1335"/>
        <v>90</v>
      </c>
      <c r="CP455" s="1348">
        <f t="shared" si="1335"/>
        <v>150</v>
      </c>
      <c r="CQ455" s="1348" t="str">
        <f t="shared" si="1335"/>
        <v/>
      </c>
      <c r="CR455" s="1348" t="str">
        <f t="shared" si="1335"/>
        <v/>
      </c>
      <c r="CS455" s="1347" t="str">
        <f t="shared" si="1335"/>
        <v/>
      </c>
      <c r="CT455" s="1350" t="str">
        <f t="shared" ref="CE455:CT456" si="133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02"/>
        <v/>
      </c>
      <c r="CV455" s="548" t="str">
        <f t="shared" si="1303"/>
        <v/>
      </c>
      <c r="CW455" s="549" t="str">
        <f t="shared" si="1304"/>
        <v/>
      </c>
      <c r="CX455" s="549" t="str">
        <f t="shared" si="1305"/>
        <v/>
      </c>
      <c r="CY455" s="549" t="str">
        <f t="shared" si="1306"/>
        <v/>
      </c>
      <c r="CZ455" s="549">
        <f t="shared" si="1307"/>
        <v>9</v>
      </c>
      <c r="DA455" s="549">
        <f t="shared" si="1308"/>
        <v>20</v>
      </c>
      <c r="DB455" s="550">
        <f t="shared" si="1309"/>
        <v>30</v>
      </c>
      <c r="DC455" s="550">
        <f t="shared" si="1310"/>
        <v>30</v>
      </c>
      <c r="DD455" s="550">
        <f t="shared" si="1311"/>
        <v>40</v>
      </c>
      <c r="DE455" s="549">
        <f t="shared" si="1312"/>
        <v>60</v>
      </c>
      <c r="DF455" s="549">
        <f t="shared" si="1313"/>
        <v>90</v>
      </c>
      <c r="DG455" s="549">
        <f t="shared" si="1314"/>
        <v>150</v>
      </c>
      <c r="DH455" s="549" t="str">
        <f t="shared" si="1315"/>
        <v/>
      </c>
      <c r="DI455" s="549" t="str">
        <f t="shared" si="1316"/>
        <v/>
      </c>
      <c r="DJ455" s="548" t="str">
        <f t="shared" si="1317"/>
        <v/>
      </c>
      <c r="DK455" s="547" t="str">
        <f t="shared" si="1318"/>
        <v/>
      </c>
      <c r="DL455" s="654">
        <f t="shared" si="1319"/>
        <v>8</v>
      </c>
      <c r="DM455" s="106">
        <f t="shared" si="1320"/>
        <v>9</v>
      </c>
      <c r="DN455" s="106">
        <f t="shared" si="1321"/>
        <v>8</v>
      </c>
      <c r="DO455" s="106">
        <f t="shared" si="1322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337">IF(B455="","",B450*B455*B451)</f>
        <v>640</v>
      </c>
      <c r="C456" s="628">
        <f t="shared" si="1337"/>
        <v>480</v>
      </c>
      <c r="D456" s="628" t="str">
        <f t="shared" si="1337"/>
        <v/>
      </c>
      <c r="E456" s="628">
        <f t="shared" si="1337"/>
        <v>280</v>
      </c>
      <c r="F456" s="628">
        <f t="shared" si="1337"/>
        <v>480</v>
      </c>
      <c r="G456" s="628">
        <f t="shared" si="1337"/>
        <v>1260</v>
      </c>
      <c r="H456" s="628">
        <f t="shared" si="1337"/>
        <v>1800</v>
      </c>
      <c r="I456" s="628">
        <f t="shared" si="1337"/>
        <v>2695</v>
      </c>
      <c r="J456" s="628">
        <f t="shared" si="1337"/>
        <v>2560</v>
      </c>
      <c r="K456" s="628" t="str">
        <f t="shared" si="1337"/>
        <v/>
      </c>
      <c r="L456" s="628" t="str">
        <f t="shared" si="1337"/>
        <v/>
      </c>
      <c r="M456" s="628" t="str">
        <f t="shared" si="1337"/>
        <v/>
      </c>
      <c r="N456" s="628" t="str">
        <f t="shared" si="1337"/>
        <v/>
      </c>
      <c r="O456" s="628" t="str">
        <f t="shared" si="1337"/>
        <v/>
      </c>
      <c r="P456" s="628" t="str">
        <f t="shared" si="1337"/>
        <v/>
      </c>
      <c r="Q456" s="628" t="str">
        <f t="shared" si="1337"/>
        <v/>
      </c>
      <c r="R456" s="628" t="str">
        <f t="shared" si="1337"/>
        <v/>
      </c>
      <c r="S456" s="663"/>
      <c r="T456" s="628">
        <f t="shared" ref="T456:AJ456" si="1338">IF(T455="","",T450*T455*T451)</f>
        <v>960</v>
      </c>
      <c r="U456" s="628">
        <f t="shared" si="1338"/>
        <v>240</v>
      </c>
      <c r="V456" s="628">
        <f t="shared" si="1338"/>
        <v>525</v>
      </c>
      <c r="W456" s="628">
        <f t="shared" si="1338"/>
        <v>675</v>
      </c>
      <c r="X456" s="628">
        <f t="shared" si="1338"/>
        <v>1620</v>
      </c>
      <c r="Y456" s="628">
        <f t="shared" si="1338"/>
        <v>1050</v>
      </c>
      <c r="Z456" s="628">
        <f t="shared" si="1338"/>
        <v>1320</v>
      </c>
      <c r="AA456" s="628">
        <f t="shared" si="1338"/>
        <v>240</v>
      </c>
      <c r="AB456" s="628">
        <f t="shared" si="1338"/>
        <v>1200</v>
      </c>
      <c r="AC456" s="628" t="str">
        <f t="shared" si="1338"/>
        <v/>
      </c>
      <c r="AD456" s="628" t="str">
        <f t="shared" si="1338"/>
        <v/>
      </c>
      <c r="AE456" s="628" t="str">
        <f t="shared" si="1338"/>
        <v/>
      </c>
      <c r="AF456" s="628" t="str">
        <f t="shared" si="1338"/>
        <v/>
      </c>
      <c r="AG456" s="628" t="str">
        <f t="shared" si="1338"/>
        <v/>
      </c>
      <c r="AH456" s="628" t="str">
        <f t="shared" si="1338"/>
        <v/>
      </c>
      <c r="AI456" s="628" t="str">
        <f t="shared" si="1338"/>
        <v/>
      </c>
      <c r="AJ456" s="628" t="str">
        <f t="shared" si="1338"/>
        <v/>
      </c>
      <c r="AK456" s="663"/>
      <c r="AL456" s="628">
        <f t="shared" ref="AL456:BB456" si="1339">IF(AL455="","",AL450*AL455*AL451)</f>
        <v>1575</v>
      </c>
      <c r="AM456" s="628">
        <f t="shared" si="1339"/>
        <v>1080</v>
      </c>
      <c r="AN456" s="628">
        <f t="shared" si="1339"/>
        <v>3840</v>
      </c>
      <c r="AO456" s="628">
        <f t="shared" si="1339"/>
        <v>1080</v>
      </c>
      <c r="AP456" s="628">
        <f t="shared" si="1339"/>
        <v>450</v>
      </c>
      <c r="AQ456" s="628">
        <f t="shared" si="1339"/>
        <v>1259.9712</v>
      </c>
      <c r="AR456" s="628">
        <f t="shared" si="1339"/>
        <v>960</v>
      </c>
      <c r="AS456" s="628" t="str">
        <f t="shared" si="1339"/>
        <v/>
      </c>
      <c r="AT456" s="628">
        <f t="shared" si="1339"/>
        <v>719.99992799999995</v>
      </c>
      <c r="AU456" s="628" t="str">
        <f t="shared" si="1339"/>
        <v/>
      </c>
      <c r="AV456" s="628" t="str">
        <f t="shared" si="1339"/>
        <v/>
      </c>
      <c r="AW456" s="628" t="str">
        <f t="shared" si="1339"/>
        <v/>
      </c>
      <c r="AX456" s="628" t="str">
        <f t="shared" si="1339"/>
        <v/>
      </c>
      <c r="AY456" s="628" t="str">
        <f t="shared" si="1339"/>
        <v/>
      </c>
      <c r="AZ456" s="628" t="str">
        <f t="shared" si="1339"/>
        <v/>
      </c>
      <c r="BA456" s="628" t="str">
        <f t="shared" si="1339"/>
        <v/>
      </c>
      <c r="BB456" s="628" t="str">
        <f t="shared" si="1339"/>
        <v/>
      </c>
      <c r="BC456" s="663"/>
      <c r="BD456" s="628">
        <f t="shared" ref="BD456:BT456" si="1340">IF(BD455="","",BD450*BD455*BD451)</f>
        <v>720</v>
      </c>
      <c r="BE456" s="628">
        <f t="shared" si="1340"/>
        <v>450</v>
      </c>
      <c r="BF456" s="628">
        <f t="shared" si="1340"/>
        <v>300</v>
      </c>
      <c r="BG456" s="628">
        <f t="shared" si="1340"/>
        <v>1200</v>
      </c>
      <c r="BH456" s="628">
        <f t="shared" si="1340"/>
        <v>1350</v>
      </c>
      <c r="BI456" s="628">
        <f t="shared" si="1340"/>
        <v>180</v>
      </c>
      <c r="BJ456" s="628">
        <f t="shared" si="1340"/>
        <v>540</v>
      </c>
      <c r="BK456" s="628" t="str">
        <f t="shared" si="1340"/>
        <v/>
      </c>
      <c r="BL456" s="628">
        <f t="shared" si="1340"/>
        <v>160</v>
      </c>
      <c r="BM456" s="628" t="str">
        <f t="shared" si="1340"/>
        <v/>
      </c>
      <c r="BN456" s="628" t="str">
        <f t="shared" si="1340"/>
        <v/>
      </c>
      <c r="BO456" s="628" t="str">
        <f t="shared" si="1340"/>
        <v/>
      </c>
      <c r="BP456" s="628" t="str">
        <f t="shared" si="1340"/>
        <v/>
      </c>
      <c r="BQ456" s="628" t="str">
        <f t="shared" si="1340"/>
        <v/>
      </c>
      <c r="BR456" s="628" t="str">
        <f t="shared" si="1340"/>
        <v/>
      </c>
      <c r="BS456" s="628" t="str">
        <f t="shared" si="1340"/>
        <v/>
      </c>
      <c r="BT456" s="628" t="str">
        <f t="shared" si="1340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70"/>
        <v>1203.3333333333333</v>
      </c>
      <c r="CA456" s="596">
        <f t="shared" si="1271"/>
        <v>852.85714285714289</v>
      </c>
      <c r="CB456" s="596">
        <f t="shared" si="1272"/>
        <v>1112.4951879999999</v>
      </c>
      <c r="CC456" s="690">
        <f t="shared" si="1273"/>
        <v>565</v>
      </c>
      <c r="CD456" s="1346" t="str">
        <f t="shared" si="1335"/>
        <v/>
      </c>
      <c r="CE456" s="1347" t="str">
        <f t="shared" si="1336"/>
        <v/>
      </c>
      <c r="CF456" s="1348" t="str">
        <f t="shared" si="1336"/>
        <v/>
      </c>
      <c r="CG456" s="1348" t="str">
        <f t="shared" si="1336"/>
        <v/>
      </c>
      <c r="CH456" s="1348" t="str">
        <f t="shared" si="1336"/>
        <v/>
      </c>
      <c r="CI456" s="1348">
        <f t="shared" si="1336"/>
        <v>160</v>
      </c>
      <c r="CJ456" s="1348">
        <f t="shared" si="1336"/>
        <v>180</v>
      </c>
      <c r="CK456" s="1349">
        <f t="shared" si="1336"/>
        <v>300</v>
      </c>
      <c r="CL456" s="1349">
        <f t="shared" si="1336"/>
        <v>450</v>
      </c>
      <c r="CM456" s="1349">
        <f t="shared" si="1336"/>
        <v>540</v>
      </c>
      <c r="CN456" s="1348">
        <f t="shared" si="1336"/>
        <v>720</v>
      </c>
      <c r="CO456" s="1348">
        <f t="shared" si="1336"/>
        <v>1200</v>
      </c>
      <c r="CP456" s="1348">
        <f t="shared" si="1336"/>
        <v>1350</v>
      </c>
      <c r="CQ456" s="1348" t="str">
        <f t="shared" si="1336"/>
        <v/>
      </c>
      <c r="CR456" s="1348" t="str">
        <f t="shared" si="1336"/>
        <v/>
      </c>
      <c r="CS456" s="1347" t="str">
        <f t="shared" si="1336"/>
        <v/>
      </c>
      <c r="CT456" s="1350" t="str">
        <f t="shared" si="1336"/>
        <v/>
      </c>
      <c r="CU456" s="547" t="str">
        <f t="shared" si="1302"/>
        <v/>
      </c>
      <c r="CV456" s="548" t="str">
        <f t="shared" si="1303"/>
        <v/>
      </c>
      <c r="CW456" s="549" t="str">
        <f t="shared" si="1304"/>
        <v/>
      </c>
      <c r="CX456" s="549" t="str">
        <f t="shared" si="1305"/>
        <v/>
      </c>
      <c r="CY456" s="549" t="str">
        <f t="shared" si="1306"/>
        <v/>
      </c>
      <c r="CZ456" s="549">
        <f t="shared" si="1307"/>
        <v>160</v>
      </c>
      <c r="DA456" s="549">
        <f t="shared" si="1308"/>
        <v>180</v>
      </c>
      <c r="DB456" s="550">
        <f t="shared" si="1309"/>
        <v>300</v>
      </c>
      <c r="DC456" s="550">
        <f t="shared" si="1310"/>
        <v>450</v>
      </c>
      <c r="DD456" s="550">
        <f t="shared" si="1311"/>
        <v>540</v>
      </c>
      <c r="DE456" s="549">
        <f t="shared" si="1312"/>
        <v>720</v>
      </c>
      <c r="DF456" s="549">
        <f t="shared" si="1313"/>
        <v>1200</v>
      </c>
      <c r="DG456" s="549">
        <f t="shared" si="1314"/>
        <v>1350</v>
      </c>
      <c r="DH456" s="549" t="str">
        <f t="shared" si="1315"/>
        <v/>
      </c>
      <c r="DI456" s="549" t="str">
        <f t="shared" si="1316"/>
        <v/>
      </c>
      <c r="DJ456" s="548" t="str">
        <f t="shared" si="1317"/>
        <v/>
      </c>
      <c r="DK456" s="547" t="str">
        <f t="shared" si="1318"/>
        <v/>
      </c>
      <c r="DL456" s="654">
        <f t="shared" si="1319"/>
        <v>8</v>
      </c>
      <c r="DM456" s="106">
        <f t="shared" si="1320"/>
        <v>9</v>
      </c>
      <c r="DN456" s="106">
        <f t="shared" si="1321"/>
        <v>8</v>
      </c>
      <c r="DO456" s="106">
        <f t="shared" si="1322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1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872</v>
      </c>
      <c r="G457" s="641"/>
      <c r="H457" s="641" t="s">
        <v>872</v>
      </c>
      <c r="I457" s="641" t="s">
        <v>874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872</v>
      </c>
      <c r="W457" s="641" t="s">
        <v>276</v>
      </c>
      <c r="X457" s="641" t="s">
        <v>872</v>
      </c>
      <c r="Y457" s="641" t="s">
        <v>872</v>
      </c>
      <c r="Z457" s="641" t="s">
        <v>874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270"/>
        <v/>
      </c>
      <c r="CA457" s="588" t="str">
        <f t="shared" si="1271"/>
        <v/>
      </c>
      <c r="CB457" s="588" t="str">
        <f t="shared" si="1272"/>
        <v/>
      </c>
      <c r="CC457" s="688" t="str">
        <f t="shared" si="1273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70"/>
        <v>25</v>
      </c>
      <c r="CA458" s="596">
        <f t="shared" si="1271"/>
        <v>16.666666666666668</v>
      </c>
      <c r="CB458" s="596">
        <f t="shared" si="1272"/>
        <v>35</v>
      </c>
      <c r="CC458" s="690" t="str">
        <f t="shared" si="1273"/>
        <v/>
      </c>
      <c r="CD458" s="1346" t="str">
        <f t="shared" ref="CD458:CS458" si="134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41"/>
        <v/>
      </c>
      <c r="CF458" s="1348" t="str">
        <f t="shared" si="1341"/>
        <v/>
      </c>
      <c r="CG458" s="1348" t="str">
        <f t="shared" si="1341"/>
        <v/>
      </c>
      <c r="CH458" s="1348" t="str">
        <f t="shared" si="1341"/>
        <v/>
      </c>
      <c r="CI458" s="1348" t="str">
        <f t="shared" si="1341"/>
        <v/>
      </c>
      <c r="CJ458" s="1348" t="str">
        <f t="shared" si="1341"/>
        <v/>
      </c>
      <c r="CK458" s="1349" t="str">
        <f t="shared" si="1341"/>
        <v/>
      </c>
      <c r="CL458" s="1349">
        <f t="shared" si="1341"/>
        <v>25</v>
      </c>
      <c r="CM458" s="1349">
        <f t="shared" si="1341"/>
        <v>25</v>
      </c>
      <c r="CN458" s="1348" t="str">
        <f t="shared" si="1341"/>
        <v/>
      </c>
      <c r="CO458" s="1348" t="str">
        <f t="shared" si="1341"/>
        <v/>
      </c>
      <c r="CP458" s="1348" t="str">
        <f t="shared" si="1341"/>
        <v/>
      </c>
      <c r="CQ458" s="1348" t="str">
        <f t="shared" si="1341"/>
        <v/>
      </c>
      <c r="CR458" s="1348" t="str">
        <f t="shared" si="1341"/>
        <v/>
      </c>
      <c r="CS458" s="1347" t="str">
        <f t="shared" si="1341"/>
        <v/>
      </c>
      <c r="CT458" s="1350" t="str">
        <f t="shared" ref="CE458:CT463" si="134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4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4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4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4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4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4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4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5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5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5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5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5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5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5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5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5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5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0">COUNT(B458:R458)</f>
        <v>6</v>
      </c>
      <c r="DM458" s="106">
        <f t="shared" ref="DM458:DM465" si="1361">COUNT(T458:AJ458)</f>
        <v>5</v>
      </c>
      <c r="DN458" s="106">
        <f t="shared" ref="DN458:DN465" si="1362">COUNT(AL458:BB458)</f>
        <v>6</v>
      </c>
      <c r="DO458" s="106">
        <f t="shared" ref="DO458:DO465" si="1363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70"/>
        <v>3</v>
      </c>
      <c r="CA459" s="596">
        <f t="shared" si="1271"/>
        <v>2.6666666666666665</v>
      </c>
      <c r="CB459" s="596">
        <f t="shared" si="1272"/>
        <v>2</v>
      </c>
      <c r="CC459" s="690" t="str">
        <f t="shared" si="1273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42"/>
        <v/>
      </c>
      <c r="CF459" s="1348" t="str">
        <f t="shared" si="1342"/>
        <v/>
      </c>
      <c r="CG459" s="1348" t="str">
        <f t="shared" si="1342"/>
        <v/>
      </c>
      <c r="CH459" s="1348" t="str">
        <f t="shared" si="1342"/>
        <v/>
      </c>
      <c r="CI459" s="1348" t="str">
        <f t="shared" si="1342"/>
        <v/>
      </c>
      <c r="CJ459" s="1348" t="str">
        <f t="shared" si="1342"/>
        <v/>
      </c>
      <c r="CK459" s="1349" t="str">
        <f t="shared" si="1342"/>
        <v/>
      </c>
      <c r="CL459" s="1349">
        <f t="shared" si="1342"/>
        <v>4</v>
      </c>
      <c r="CM459" s="1349">
        <f t="shared" si="1342"/>
        <v>6</v>
      </c>
      <c r="CN459" s="1348" t="str">
        <f t="shared" si="1342"/>
        <v/>
      </c>
      <c r="CO459" s="1348" t="str">
        <f t="shared" si="1342"/>
        <v/>
      </c>
      <c r="CP459" s="1348" t="str">
        <f t="shared" si="1342"/>
        <v/>
      </c>
      <c r="CQ459" s="1348" t="str">
        <f t="shared" si="1342"/>
        <v/>
      </c>
      <c r="CR459" s="1348" t="str">
        <f t="shared" si="1342"/>
        <v/>
      </c>
      <c r="CS459" s="1347" t="str">
        <f t="shared" si="1342"/>
        <v/>
      </c>
      <c r="CT459" s="1350" t="str">
        <f t="shared" si="1342"/>
        <v/>
      </c>
      <c r="CU459" s="547" t="str">
        <f t="shared" si="1343"/>
        <v/>
      </c>
      <c r="CV459" s="548" t="str">
        <f t="shared" si="1344"/>
        <v/>
      </c>
      <c r="CW459" s="549" t="str">
        <f t="shared" si="1345"/>
        <v/>
      </c>
      <c r="CX459" s="549" t="str">
        <f t="shared" si="1346"/>
        <v/>
      </c>
      <c r="CY459" s="549" t="str">
        <f t="shared" si="1347"/>
        <v/>
      </c>
      <c r="CZ459" s="549" t="str">
        <f t="shared" si="1348"/>
        <v/>
      </c>
      <c r="DA459" s="549" t="str">
        <f t="shared" si="1349"/>
        <v/>
      </c>
      <c r="DB459" s="550" t="str">
        <f t="shared" si="1350"/>
        <v/>
      </c>
      <c r="DC459" s="550">
        <f t="shared" si="1351"/>
        <v>4</v>
      </c>
      <c r="DD459" s="550">
        <f t="shared" si="1352"/>
        <v>6</v>
      </c>
      <c r="DE459" s="549" t="str">
        <f t="shared" si="1353"/>
        <v/>
      </c>
      <c r="DF459" s="549" t="str">
        <f t="shared" si="1354"/>
        <v/>
      </c>
      <c r="DG459" s="549" t="str">
        <f t="shared" si="1355"/>
        <v/>
      </c>
      <c r="DH459" s="549" t="str">
        <f t="shared" si="1356"/>
        <v/>
      </c>
      <c r="DI459" s="549" t="str">
        <f t="shared" si="1357"/>
        <v/>
      </c>
      <c r="DJ459" s="548" t="str">
        <f t="shared" si="1358"/>
        <v/>
      </c>
      <c r="DK459" s="547" t="str">
        <f t="shared" si="1359"/>
        <v/>
      </c>
      <c r="DL459" s="654">
        <f t="shared" si="1360"/>
        <v>6</v>
      </c>
      <c r="DM459" s="106">
        <f t="shared" si="1361"/>
        <v>5</v>
      </c>
      <c r="DN459" s="106">
        <f t="shared" si="1362"/>
        <v>6</v>
      </c>
      <c r="DO459" s="106">
        <f t="shared" si="1363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70"/>
        <v>6.75</v>
      </c>
      <c r="CA460" s="596">
        <f t="shared" si="1271"/>
        <v>5.666666666666667</v>
      </c>
      <c r="CB460" s="596">
        <f t="shared" si="1272"/>
        <v>5.75</v>
      </c>
      <c r="CC460" s="690" t="str">
        <f t="shared" si="1273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42"/>
        <v/>
      </c>
      <c r="CF460" s="1348" t="str">
        <f t="shared" si="1342"/>
        <v/>
      </c>
      <c r="CG460" s="1348" t="str">
        <f t="shared" si="1342"/>
        <v/>
      </c>
      <c r="CH460" s="1348" t="str">
        <f t="shared" si="1342"/>
        <v/>
      </c>
      <c r="CI460" s="1348" t="str">
        <f t="shared" si="1342"/>
        <v/>
      </c>
      <c r="CJ460" s="1348" t="str">
        <f t="shared" si="1342"/>
        <v/>
      </c>
      <c r="CK460" s="1349" t="str">
        <f t="shared" si="1342"/>
        <v/>
      </c>
      <c r="CL460" s="1349">
        <f t="shared" si="1342"/>
        <v>6</v>
      </c>
      <c r="CM460" s="1349">
        <f t="shared" si="1342"/>
        <v>10</v>
      </c>
      <c r="CN460" s="1348" t="str">
        <f t="shared" si="1342"/>
        <v/>
      </c>
      <c r="CO460" s="1348" t="str">
        <f t="shared" si="1342"/>
        <v/>
      </c>
      <c r="CP460" s="1348" t="str">
        <f t="shared" si="1342"/>
        <v/>
      </c>
      <c r="CQ460" s="1348" t="str">
        <f t="shared" si="1342"/>
        <v/>
      </c>
      <c r="CR460" s="1348" t="str">
        <f t="shared" si="1342"/>
        <v/>
      </c>
      <c r="CS460" s="1347" t="str">
        <f t="shared" si="1342"/>
        <v/>
      </c>
      <c r="CT460" s="1350" t="str">
        <f t="shared" si="1342"/>
        <v/>
      </c>
      <c r="CU460" s="547" t="str">
        <f t="shared" si="1343"/>
        <v/>
      </c>
      <c r="CV460" s="548" t="str">
        <f t="shared" si="1344"/>
        <v/>
      </c>
      <c r="CW460" s="549" t="str">
        <f t="shared" si="1345"/>
        <v/>
      </c>
      <c r="CX460" s="549" t="str">
        <f t="shared" si="1346"/>
        <v/>
      </c>
      <c r="CY460" s="549" t="str">
        <f t="shared" si="1347"/>
        <v/>
      </c>
      <c r="CZ460" s="549" t="str">
        <f t="shared" si="1348"/>
        <v/>
      </c>
      <c r="DA460" s="549" t="str">
        <f t="shared" si="1349"/>
        <v/>
      </c>
      <c r="DB460" s="550" t="str">
        <f t="shared" si="1350"/>
        <v/>
      </c>
      <c r="DC460" s="550">
        <f t="shared" si="1351"/>
        <v>6</v>
      </c>
      <c r="DD460" s="550">
        <f t="shared" si="1352"/>
        <v>10</v>
      </c>
      <c r="DE460" s="549" t="str">
        <f t="shared" si="1353"/>
        <v/>
      </c>
      <c r="DF460" s="549" t="str">
        <f t="shared" si="1354"/>
        <v/>
      </c>
      <c r="DG460" s="549" t="str">
        <f t="shared" si="1355"/>
        <v/>
      </c>
      <c r="DH460" s="549" t="str">
        <f t="shared" si="1356"/>
        <v/>
      </c>
      <c r="DI460" s="549" t="str">
        <f t="shared" si="1357"/>
        <v/>
      </c>
      <c r="DJ460" s="548" t="str">
        <f t="shared" si="1358"/>
        <v/>
      </c>
      <c r="DK460" s="547" t="str">
        <f t="shared" si="1359"/>
        <v/>
      </c>
      <c r="DL460" s="654">
        <f t="shared" si="1360"/>
        <v>6</v>
      </c>
      <c r="DM460" s="106">
        <f t="shared" si="1361"/>
        <v>5</v>
      </c>
      <c r="DN460" s="106">
        <f t="shared" si="1362"/>
        <v>6</v>
      </c>
      <c r="DO460" s="106">
        <f t="shared" si="1363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364">IF(B459="","",B458*B459*B460)</f>
        <v>250</v>
      </c>
      <c r="C461" s="628">
        <f t="shared" si="1364"/>
        <v>100</v>
      </c>
      <c r="D461" s="628" t="str">
        <f t="shared" si="1364"/>
        <v/>
      </c>
      <c r="E461" s="628">
        <f t="shared" si="1364"/>
        <v>800</v>
      </c>
      <c r="F461" s="628">
        <f t="shared" si="1364"/>
        <v>200</v>
      </c>
      <c r="G461" s="628" t="str">
        <f t="shared" si="1364"/>
        <v/>
      </c>
      <c r="H461" s="628">
        <f t="shared" si="1364"/>
        <v>300</v>
      </c>
      <c r="I461" s="628">
        <f t="shared" si="1364"/>
        <v>84.000000000000014</v>
      </c>
      <c r="J461" s="628" t="str">
        <f t="shared" si="1364"/>
        <v/>
      </c>
      <c r="K461" s="764" t="str">
        <f t="shared" si="1364"/>
        <v/>
      </c>
      <c r="L461" s="628" t="str">
        <f t="shared" si="1364"/>
        <v/>
      </c>
      <c r="M461" s="764" t="str">
        <f t="shared" si="1364"/>
        <v/>
      </c>
      <c r="N461" s="628" t="str">
        <f t="shared" si="1364"/>
        <v/>
      </c>
      <c r="O461" s="764" t="str">
        <f t="shared" si="1364"/>
        <v/>
      </c>
      <c r="P461" s="628" t="str">
        <f t="shared" si="1364"/>
        <v/>
      </c>
      <c r="Q461" s="764" t="str">
        <f t="shared" si="1364"/>
        <v/>
      </c>
      <c r="R461" s="628" t="str">
        <f t="shared" si="1364"/>
        <v/>
      </c>
      <c r="S461" s="663"/>
      <c r="T461" s="628" t="str">
        <f t="shared" ref="T461:AJ461" si="1365">IF(T459="","",T458*T459*T460)</f>
        <v/>
      </c>
      <c r="U461" s="628" t="str">
        <f t="shared" si="1365"/>
        <v/>
      </c>
      <c r="V461" s="628">
        <f t="shared" si="1365"/>
        <v>180</v>
      </c>
      <c r="W461" s="628">
        <f t="shared" si="1365"/>
        <v>150</v>
      </c>
      <c r="X461" s="628">
        <f t="shared" si="1365"/>
        <v>50</v>
      </c>
      <c r="Y461" s="628">
        <f t="shared" si="1365"/>
        <v>960</v>
      </c>
      <c r="Z461" s="628">
        <f t="shared" si="1365"/>
        <v>54</v>
      </c>
      <c r="AA461" s="628" t="str">
        <f t="shared" si="1365"/>
        <v/>
      </c>
      <c r="AB461" s="628" t="str">
        <f t="shared" si="1365"/>
        <v/>
      </c>
      <c r="AC461" s="628" t="str">
        <f t="shared" si="1365"/>
        <v/>
      </c>
      <c r="AD461" s="628" t="str">
        <f t="shared" si="1365"/>
        <v/>
      </c>
      <c r="AE461" s="628" t="str">
        <f t="shared" si="1365"/>
        <v/>
      </c>
      <c r="AF461" s="628" t="str">
        <f t="shared" si="1365"/>
        <v/>
      </c>
      <c r="AG461" s="628" t="str">
        <f t="shared" si="1365"/>
        <v/>
      </c>
      <c r="AH461" s="628" t="str">
        <f t="shared" si="1365"/>
        <v/>
      </c>
      <c r="AI461" s="628" t="str">
        <f t="shared" si="1365"/>
        <v/>
      </c>
      <c r="AJ461" s="628" t="str">
        <f t="shared" si="1365"/>
        <v/>
      </c>
      <c r="AK461" s="663"/>
      <c r="AL461" s="628" t="str">
        <f t="shared" ref="AL461:BB461" si="1366">IF(AL459="","",AL458*AL459*AL460)</f>
        <v/>
      </c>
      <c r="AM461" s="628" t="str">
        <f t="shared" si="1366"/>
        <v/>
      </c>
      <c r="AN461" s="628">
        <f t="shared" si="1366"/>
        <v>600</v>
      </c>
      <c r="AO461" s="628">
        <f t="shared" si="1366"/>
        <v>100</v>
      </c>
      <c r="AP461" s="628">
        <f t="shared" si="1366"/>
        <v>720</v>
      </c>
      <c r="AQ461" s="628">
        <f t="shared" si="1366"/>
        <v>160</v>
      </c>
      <c r="AR461" s="628">
        <f t="shared" si="1366"/>
        <v>500</v>
      </c>
      <c r="AS461" s="628" t="str">
        <f t="shared" si="1366"/>
        <v/>
      </c>
      <c r="AT461" s="628">
        <f t="shared" si="1366"/>
        <v>70</v>
      </c>
      <c r="AU461" s="628" t="str">
        <f t="shared" si="1366"/>
        <v/>
      </c>
      <c r="AV461" s="628" t="str">
        <f t="shared" si="1366"/>
        <v/>
      </c>
      <c r="AW461" s="628" t="str">
        <f t="shared" si="1366"/>
        <v/>
      </c>
      <c r="AX461" s="628" t="str">
        <f t="shared" si="1366"/>
        <v/>
      </c>
      <c r="AY461" s="628" t="str">
        <f t="shared" si="1366"/>
        <v/>
      </c>
      <c r="AZ461" s="628" t="str">
        <f t="shared" si="1366"/>
        <v/>
      </c>
      <c r="BA461" s="628" t="str">
        <f t="shared" si="1366"/>
        <v/>
      </c>
      <c r="BB461" s="628" t="str">
        <f t="shared" si="1366"/>
        <v/>
      </c>
      <c r="BC461" s="663"/>
      <c r="BD461" s="628">
        <f t="shared" ref="BD461:BT461" si="1367">IF(BD459="","",BD458*BD459*BD460)</f>
        <v>1000</v>
      </c>
      <c r="BE461" s="628" t="str">
        <f t="shared" si="1367"/>
        <v/>
      </c>
      <c r="BF461" s="628" t="str">
        <f t="shared" si="1367"/>
        <v/>
      </c>
      <c r="BG461" s="628" t="str">
        <f t="shared" si="1367"/>
        <v/>
      </c>
      <c r="BH461" s="628" t="str">
        <f t="shared" si="1367"/>
        <v/>
      </c>
      <c r="BI461" s="628" t="str">
        <f t="shared" si="1367"/>
        <v/>
      </c>
      <c r="BJ461" s="628">
        <f t="shared" si="1367"/>
        <v>900</v>
      </c>
      <c r="BK461" s="628" t="str">
        <f t="shared" si="1367"/>
        <v/>
      </c>
      <c r="BL461" s="628" t="str">
        <f t="shared" si="1367"/>
        <v/>
      </c>
      <c r="BM461" s="628" t="str">
        <f t="shared" si="1367"/>
        <v/>
      </c>
      <c r="BN461" s="628" t="str">
        <f t="shared" si="1367"/>
        <v/>
      </c>
      <c r="BO461" s="628" t="str">
        <f t="shared" si="1367"/>
        <v/>
      </c>
      <c r="BP461" s="628" t="str">
        <f t="shared" si="1367"/>
        <v/>
      </c>
      <c r="BQ461" s="628" t="str">
        <f t="shared" si="1367"/>
        <v/>
      </c>
      <c r="BR461" s="628" t="str">
        <f t="shared" si="1367"/>
        <v/>
      </c>
      <c r="BS461" s="628" t="str">
        <f t="shared" si="1367"/>
        <v/>
      </c>
      <c r="BT461" s="628" t="str">
        <f t="shared" si="1367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70"/>
        <v>212.5</v>
      </c>
      <c r="CA461" s="596">
        <f t="shared" si="1271"/>
        <v>128</v>
      </c>
      <c r="CB461" s="596">
        <f t="shared" si="1272"/>
        <v>340</v>
      </c>
      <c r="CC461" s="690" t="str">
        <f t="shared" si="1273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42"/>
        <v/>
      </c>
      <c r="CF461" s="1348" t="str">
        <f t="shared" si="1342"/>
        <v/>
      </c>
      <c r="CG461" s="1348" t="str">
        <f t="shared" si="1342"/>
        <v/>
      </c>
      <c r="CH461" s="1348" t="str">
        <f t="shared" si="1342"/>
        <v/>
      </c>
      <c r="CI461" s="1348" t="str">
        <f t="shared" si="1342"/>
        <v/>
      </c>
      <c r="CJ461" s="1348" t="str">
        <f t="shared" si="1342"/>
        <v/>
      </c>
      <c r="CK461" s="1349" t="str">
        <f t="shared" si="1342"/>
        <v/>
      </c>
      <c r="CL461" s="1349">
        <f t="shared" si="1342"/>
        <v>900</v>
      </c>
      <c r="CM461" s="1349">
        <f t="shared" si="1342"/>
        <v>1000</v>
      </c>
      <c r="CN461" s="1348" t="str">
        <f t="shared" si="1342"/>
        <v/>
      </c>
      <c r="CO461" s="1348" t="str">
        <f t="shared" si="1342"/>
        <v/>
      </c>
      <c r="CP461" s="1348" t="str">
        <f t="shared" si="1342"/>
        <v/>
      </c>
      <c r="CQ461" s="1348" t="str">
        <f t="shared" si="1342"/>
        <v/>
      </c>
      <c r="CR461" s="1348" t="str">
        <f t="shared" si="1342"/>
        <v/>
      </c>
      <c r="CS461" s="1347" t="str">
        <f t="shared" si="1342"/>
        <v/>
      </c>
      <c r="CT461" s="1350" t="str">
        <f t="shared" si="1342"/>
        <v/>
      </c>
      <c r="CU461" s="547" t="str">
        <f t="shared" si="1343"/>
        <v/>
      </c>
      <c r="CV461" s="548" t="str">
        <f t="shared" si="1344"/>
        <v/>
      </c>
      <c r="CW461" s="549" t="str">
        <f t="shared" si="1345"/>
        <v/>
      </c>
      <c r="CX461" s="549" t="str">
        <f t="shared" si="1346"/>
        <v/>
      </c>
      <c r="CY461" s="549" t="str">
        <f t="shared" si="1347"/>
        <v/>
      </c>
      <c r="CZ461" s="549" t="str">
        <f t="shared" si="1348"/>
        <v/>
      </c>
      <c r="DA461" s="549" t="str">
        <f t="shared" si="1349"/>
        <v/>
      </c>
      <c r="DB461" s="550" t="str">
        <f t="shared" si="1350"/>
        <v/>
      </c>
      <c r="DC461" s="550">
        <f t="shared" si="1351"/>
        <v>900</v>
      </c>
      <c r="DD461" s="550">
        <f t="shared" si="1352"/>
        <v>1000</v>
      </c>
      <c r="DE461" s="549" t="str">
        <f t="shared" si="1353"/>
        <v/>
      </c>
      <c r="DF461" s="549" t="str">
        <f t="shared" si="1354"/>
        <v/>
      </c>
      <c r="DG461" s="549" t="str">
        <f t="shared" si="1355"/>
        <v/>
      </c>
      <c r="DH461" s="549" t="str">
        <f t="shared" si="1356"/>
        <v/>
      </c>
      <c r="DI461" s="549" t="str">
        <f t="shared" si="1357"/>
        <v/>
      </c>
      <c r="DJ461" s="548" t="str">
        <f t="shared" si="1358"/>
        <v/>
      </c>
      <c r="DK461" s="547" t="str">
        <f t="shared" si="1359"/>
        <v/>
      </c>
      <c r="DL461" s="654">
        <f t="shared" si="1360"/>
        <v>6</v>
      </c>
      <c r="DM461" s="106">
        <f t="shared" si="1361"/>
        <v>5</v>
      </c>
      <c r="DN461" s="106">
        <f t="shared" si="1362"/>
        <v>6</v>
      </c>
      <c r="DO461" s="106">
        <f t="shared" si="1363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$H$1 &amp; "/kg"</f>
        <v>kcal/kg</v>
      </c>
      <c r="B462" s="765">
        <f t="shared" ref="B462:R462" si="1368">3630*$K$1</f>
        <v>3630</v>
      </c>
      <c r="C462" s="765">
        <f t="shared" si="1368"/>
        <v>3630</v>
      </c>
      <c r="D462" s="765">
        <f t="shared" si="1368"/>
        <v>3630</v>
      </c>
      <c r="E462" s="765">
        <f t="shared" si="1368"/>
        <v>3630</v>
      </c>
      <c r="F462" s="765">
        <v>3600</v>
      </c>
      <c r="G462" s="765">
        <f t="shared" si="1368"/>
        <v>3630</v>
      </c>
      <c r="H462" s="765">
        <f t="shared" si="1368"/>
        <v>3630</v>
      </c>
      <c r="I462" s="765">
        <f t="shared" si="1368"/>
        <v>3630</v>
      </c>
      <c r="J462" s="765">
        <f t="shared" si="1368"/>
        <v>3630</v>
      </c>
      <c r="K462" s="765">
        <f t="shared" si="1368"/>
        <v>3630</v>
      </c>
      <c r="L462" s="765">
        <f t="shared" si="1368"/>
        <v>3630</v>
      </c>
      <c r="M462" s="765">
        <f t="shared" si="1368"/>
        <v>3630</v>
      </c>
      <c r="N462" s="765">
        <f t="shared" si="1368"/>
        <v>3630</v>
      </c>
      <c r="O462" s="765">
        <f t="shared" si="1368"/>
        <v>3630</v>
      </c>
      <c r="P462" s="765">
        <f t="shared" si="1368"/>
        <v>3630</v>
      </c>
      <c r="Q462" s="765">
        <f t="shared" si="1368"/>
        <v>3630</v>
      </c>
      <c r="R462" s="765">
        <f t="shared" si="1368"/>
        <v>3630</v>
      </c>
      <c r="S462" s="759"/>
      <c r="T462" s="765">
        <f t="shared" ref="T462:AJ462" si="1369">3630*$K$1</f>
        <v>3630</v>
      </c>
      <c r="U462" s="765">
        <f t="shared" si="1369"/>
        <v>3630</v>
      </c>
      <c r="V462" s="765">
        <f t="shared" si="1369"/>
        <v>3630</v>
      </c>
      <c r="W462" s="765">
        <f t="shared" si="1369"/>
        <v>3630</v>
      </c>
      <c r="X462" s="765">
        <f t="shared" si="1369"/>
        <v>3630</v>
      </c>
      <c r="Y462" s="765">
        <f t="shared" si="1369"/>
        <v>3630</v>
      </c>
      <c r="Z462" s="765">
        <f t="shared" si="1369"/>
        <v>3630</v>
      </c>
      <c r="AA462" s="765">
        <f t="shared" si="1369"/>
        <v>3630</v>
      </c>
      <c r="AB462" s="765">
        <f t="shared" si="1369"/>
        <v>3630</v>
      </c>
      <c r="AC462" s="765">
        <f t="shared" si="1369"/>
        <v>3630</v>
      </c>
      <c r="AD462" s="765">
        <f t="shared" si="1369"/>
        <v>3630</v>
      </c>
      <c r="AE462" s="765">
        <f t="shared" si="1369"/>
        <v>3630</v>
      </c>
      <c r="AF462" s="765">
        <f t="shared" si="1369"/>
        <v>3630</v>
      </c>
      <c r="AG462" s="765">
        <f t="shared" si="1369"/>
        <v>3630</v>
      </c>
      <c r="AH462" s="765">
        <f t="shared" si="1369"/>
        <v>3630</v>
      </c>
      <c r="AI462" s="765">
        <f t="shared" si="1369"/>
        <v>3630</v>
      </c>
      <c r="AJ462" s="765">
        <f t="shared" si="1369"/>
        <v>3630</v>
      </c>
      <c r="AK462" s="759"/>
      <c r="AL462" s="765">
        <f t="shared" ref="AL462:BB462" si="1370">3630*$K$1</f>
        <v>3630</v>
      </c>
      <c r="AM462" s="765">
        <f t="shared" si="1370"/>
        <v>3630</v>
      </c>
      <c r="AN462" s="765">
        <f t="shared" si="1370"/>
        <v>3630</v>
      </c>
      <c r="AO462" s="765">
        <f t="shared" si="1370"/>
        <v>3630</v>
      </c>
      <c r="AP462" s="765">
        <f t="shared" si="1370"/>
        <v>3630</v>
      </c>
      <c r="AQ462" s="765">
        <f t="shared" si="1370"/>
        <v>3630</v>
      </c>
      <c r="AR462" s="765">
        <f t="shared" si="1370"/>
        <v>3630</v>
      </c>
      <c r="AS462" s="765">
        <f t="shared" si="1370"/>
        <v>3630</v>
      </c>
      <c r="AT462" s="765">
        <f t="shared" si="1370"/>
        <v>3630</v>
      </c>
      <c r="AU462" s="765">
        <f t="shared" si="1370"/>
        <v>3630</v>
      </c>
      <c r="AV462" s="765">
        <f t="shared" si="1370"/>
        <v>3630</v>
      </c>
      <c r="AW462" s="765">
        <f t="shared" si="1370"/>
        <v>3630</v>
      </c>
      <c r="AX462" s="765">
        <f t="shared" si="1370"/>
        <v>3630</v>
      </c>
      <c r="AY462" s="765">
        <f t="shared" si="1370"/>
        <v>3630</v>
      </c>
      <c r="AZ462" s="765">
        <f t="shared" si="1370"/>
        <v>3630</v>
      </c>
      <c r="BA462" s="765">
        <f t="shared" si="1370"/>
        <v>3630</v>
      </c>
      <c r="BB462" s="765">
        <f t="shared" si="1370"/>
        <v>3630</v>
      </c>
      <c r="BC462" s="759"/>
      <c r="BD462" s="765">
        <f t="shared" ref="BD462:BT462" si="1371">3630*$K$1</f>
        <v>3630</v>
      </c>
      <c r="BE462" s="765">
        <f t="shared" si="1371"/>
        <v>3630</v>
      </c>
      <c r="BF462" s="765">
        <f t="shared" si="1371"/>
        <v>3630</v>
      </c>
      <c r="BG462" s="765">
        <f t="shared" si="1371"/>
        <v>3630</v>
      </c>
      <c r="BH462" s="765">
        <f t="shared" si="1371"/>
        <v>3630</v>
      </c>
      <c r="BI462" s="765">
        <f t="shared" si="1371"/>
        <v>3630</v>
      </c>
      <c r="BJ462" s="765">
        <f t="shared" si="1371"/>
        <v>3630</v>
      </c>
      <c r="BK462" s="765">
        <f t="shared" si="1371"/>
        <v>3630</v>
      </c>
      <c r="BL462" s="765">
        <f t="shared" si="1371"/>
        <v>3630</v>
      </c>
      <c r="BM462" s="765">
        <f t="shared" si="1371"/>
        <v>3630</v>
      </c>
      <c r="BN462" s="765">
        <f t="shared" si="1371"/>
        <v>3630</v>
      </c>
      <c r="BO462" s="765">
        <f t="shared" si="1371"/>
        <v>3630</v>
      </c>
      <c r="BP462" s="765">
        <f t="shared" si="1371"/>
        <v>3630</v>
      </c>
      <c r="BQ462" s="765">
        <f t="shared" si="1371"/>
        <v>3630</v>
      </c>
      <c r="BR462" s="765">
        <f t="shared" si="1371"/>
        <v>3630</v>
      </c>
      <c r="BS462" s="765">
        <f t="shared" si="1371"/>
        <v>3630</v>
      </c>
      <c r="BT462" s="765">
        <f t="shared" si="1371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70"/>
        <v>3630</v>
      </c>
      <c r="CA462" s="596">
        <f t="shared" si="1271"/>
        <v>3630</v>
      </c>
      <c r="CB462" s="596">
        <f t="shared" si="1272"/>
        <v>3630</v>
      </c>
      <c r="CC462" s="690">
        <f t="shared" si="1273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42"/>
        <v>3630</v>
      </c>
      <c r="CF462" s="1348">
        <f t="shared" si="1342"/>
        <v>3630</v>
      </c>
      <c r="CG462" s="1348">
        <f t="shared" si="1342"/>
        <v>3630</v>
      </c>
      <c r="CH462" s="1348">
        <f t="shared" si="1342"/>
        <v>3630</v>
      </c>
      <c r="CI462" s="1348">
        <f t="shared" si="1342"/>
        <v>3630</v>
      </c>
      <c r="CJ462" s="1348">
        <f t="shared" si="1342"/>
        <v>3630</v>
      </c>
      <c r="CK462" s="1349">
        <f t="shared" si="1342"/>
        <v>3630</v>
      </c>
      <c r="CL462" s="1349">
        <f t="shared" si="1342"/>
        <v>3630</v>
      </c>
      <c r="CM462" s="1349">
        <f t="shared" si="1342"/>
        <v>3630</v>
      </c>
      <c r="CN462" s="1348">
        <f t="shared" si="1342"/>
        <v>3630</v>
      </c>
      <c r="CO462" s="1348">
        <f t="shared" si="1342"/>
        <v>3630</v>
      </c>
      <c r="CP462" s="1348">
        <f t="shared" si="1342"/>
        <v>3630</v>
      </c>
      <c r="CQ462" s="1348">
        <f t="shared" si="1342"/>
        <v>3630</v>
      </c>
      <c r="CR462" s="1348">
        <f t="shared" si="1342"/>
        <v>3630</v>
      </c>
      <c r="CS462" s="1347">
        <f t="shared" si="1342"/>
        <v>3630</v>
      </c>
      <c r="CT462" s="1350">
        <f t="shared" si="1342"/>
        <v>3630</v>
      </c>
      <c r="CU462" s="547">
        <f t="shared" si="1343"/>
        <v>3630</v>
      </c>
      <c r="CV462" s="548">
        <f t="shared" si="1344"/>
        <v>3630</v>
      </c>
      <c r="CW462" s="549">
        <f t="shared" si="1345"/>
        <v>3630</v>
      </c>
      <c r="CX462" s="549">
        <f t="shared" si="1346"/>
        <v>3630</v>
      </c>
      <c r="CY462" s="549">
        <f t="shared" si="1347"/>
        <v>3630</v>
      </c>
      <c r="CZ462" s="549">
        <f t="shared" si="1348"/>
        <v>3630</v>
      </c>
      <c r="DA462" s="549">
        <f t="shared" si="1349"/>
        <v>3630</v>
      </c>
      <c r="DB462" s="550">
        <f t="shared" si="1350"/>
        <v>3630</v>
      </c>
      <c r="DC462" s="550">
        <f t="shared" si="1351"/>
        <v>3630</v>
      </c>
      <c r="DD462" s="550">
        <f t="shared" si="1352"/>
        <v>3630</v>
      </c>
      <c r="DE462" s="549">
        <f t="shared" si="1353"/>
        <v>3630</v>
      </c>
      <c r="DF462" s="549">
        <f t="shared" si="1354"/>
        <v>3630</v>
      </c>
      <c r="DG462" s="549">
        <f t="shared" si="1355"/>
        <v>3630</v>
      </c>
      <c r="DH462" s="549">
        <f t="shared" si="1356"/>
        <v>3630</v>
      </c>
      <c r="DI462" s="549">
        <f t="shared" si="1357"/>
        <v>3630</v>
      </c>
      <c r="DJ462" s="548">
        <f t="shared" si="1358"/>
        <v>3630</v>
      </c>
      <c r="DK462" s="547">
        <f t="shared" si="1359"/>
        <v>3630</v>
      </c>
      <c r="DL462" s="654">
        <f t="shared" si="1360"/>
        <v>17</v>
      </c>
      <c r="DM462" s="106">
        <f t="shared" si="1361"/>
        <v>17</v>
      </c>
      <c r="DN462" s="106">
        <f t="shared" si="1362"/>
        <v>17</v>
      </c>
      <c r="DO462" s="106">
        <f t="shared" si="1363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$H$1 &amp; " (%)"</f>
        <v>kcal (%)</v>
      </c>
      <c r="B463" s="631">
        <f t="shared" ref="B463:R463" si="1372">IF(B461="","",B461*B462/B$46/365/$G$1)</f>
        <v>0.19732550554468362</v>
      </c>
      <c r="C463" s="631">
        <f t="shared" si="1372"/>
        <v>5.9197651663405092E-2</v>
      </c>
      <c r="D463" s="631" t="str">
        <f t="shared" si="1372"/>
        <v/>
      </c>
      <c r="E463" s="631">
        <f t="shared" si="1372"/>
        <v>0.25257664709719507</v>
      </c>
      <c r="F463" s="631">
        <f t="shared" si="1372"/>
        <v>9.393346379647749E-2</v>
      </c>
      <c r="G463" s="631" t="str">
        <f t="shared" si="1372"/>
        <v/>
      </c>
      <c r="H463" s="631">
        <f t="shared" si="1372"/>
        <v>9.4716242661448138E-2</v>
      </c>
      <c r="I463" s="631">
        <f t="shared" si="1372"/>
        <v>3.9780821917808226E-2</v>
      </c>
      <c r="J463" s="631" t="str">
        <f t="shared" si="1372"/>
        <v/>
      </c>
      <c r="K463" s="631" t="str">
        <f t="shared" si="1372"/>
        <v/>
      </c>
      <c r="L463" s="631" t="str">
        <f t="shared" si="1372"/>
        <v/>
      </c>
      <c r="M463" s="631" t="str">
        <f t="shared" si="1372"/>
        <v/>
      </c>
      <c r="N463" s="631" t="str">
        <f t="shared" si="1372"/>
        <v/>
      </c>
      <c r="O463" s="631" t="str">
        <f t="shared" si="1372"/>
        <v/>
      </c>
      <c r="P463" s="631" t="str">
        <f t="shared" si="1372"/>
        <v/>
      </c>
      <c r="Q463" s="631" t="str">
        <f t="shared" si="1372"/>
        <v/>
      </c>
      <c r="R463" s="631" t="str">
        <f t="shared" si="1372"/>
        <v/>
      </c>
      <c r="S463" s="653"/>
      <c r="T463" s="631" t="str">
        <f t="shared" ref="T463:AJ463" si="1373">IF(T461="","",T461*T462/T$46/365/$G$1)</f>
        <v/>
      </c>
      <c r="U463" s="631" t="str">
        <f t="shared" si="1373"/>
        <v/>
      </c>
      <c r="V463" s="631">
        <f t="shared" si="1373"/>
        <v>5.6829745596868889E-2</v>
      </c>
      <c r="W463" s="631">
        <f t="shared" si="1373"/>
        <v>8.8796477495107634E-2</v>
      </c>
      <c r="X463" s="631">
        <f t="shared" si="1373"/>
        <v>2.6310067405957819E-2</v>
      </c>
      <c r="Y463" s="631">
        <f t="shared" si="1373"/>
        <v>0.37886497064579255</v>
      </c>
      <c r="Z463" s="631">
        <f t="shared" si="1373"/>
        <v>3.6533407883701421E-2</v>
      </c>
      <c r="AA463" s="631" t="str">
        <f t="shared" si="1373"/>
        <v/>
      </c>
      <c r="AB463" s="631" t="str">
        <f t="shared" si="1373"/>
        <v/>
      </c>
      <c r="AC463" s="631" t="str">
        <f t="shared" si="1373"/>
        <v/>
      </c>
      <c r="AD463" s="631" t="str">
        <f t="shared" si="1373"/>
        <v/>
      </c>
      <c r="AE463" s="631" t="str">
        <f t="shared" si="1373"/>
        <v/>
      </c>
      <c r="AF463" s="631" t="str">
        <f t="shared" si="1373"/>
        <v/>
      </c>
      <c r="AG463" s="631" t="str">
        <f t="shared" si="1373"/>
        <v/>
      </c>
      <c r="AH463" s="631" t="str">
        <f t="shared" si="1373"/>
        <v/>
      </c>
      <c r="AI463" s="631" t="str">
        <f t="shared" si="1373"/>
        <v/>
      </c>
      <c r="AJ463" s="631" t="str">
        <f t="shared" si="1373"/>
        <v/>
      </c>
      <c r="AK463" s="653"/>
      <c r="AL463" s="631" t="str">
        <f t="shared" ref="AL463:BB463" si="1374">IF(AL461="","",AL461*AL462/AL$46/365/$G$1)</f>
        <v/>
      </c>
      <c r="AM463" s="631" t="str">
        <f t="shared" si="1374"/>
        <v/>
      </c>
      <c r="AN463" s="631">
        <f t="shared" si="1374"/>
        <v>0.20296337713167462</v>
      </c>
      <c r="AO463" s="631">
        <f t="shared" si="1374"/>
        <v>3.946510110893673E-2</v>
      </c>
      <c r="AP463" s="631">
        <f t="shared" si="1374"/>
        <v>0.28414872798434443</v>
      </c>
      <c r="AQ463" s="631">
        <f t="shared" si="1374"/>
        <v>9.4716242661448138E-2</v>
      </c>
      <c r="AR463" s="631">
        <f t="shared" si="1374"/>
        <v>0.29598825831702547</v>
      </c>
      <c r="AS463" s="631" t="str">
        <f t="shared" si="1374"/>
        <v/>
      </c>
      <c r="AT463" s="631">
        <f t="shared" si="1374"/>
        <v>4.7358121330724069E-2</v>
      </c>
      <c r="AU463" s="631" t="str">
        <f t="shared" si="1374"/>
        <v/>
      </c>
      <c r="AV463" s="631" t="str">
        <f t="shared" si="1374"/>
        <v/>
      </c>
      <c r="AW463" s="631" t="str">
        <f t="shared" si="1374"/>
        <v/>
      </c>
      <c r="AX463" s="631" t="str">
        <f t="shared" si="1374"/>
        <v/>
      </c>
      <c r="AY463" s="631" t="str">
        <f t="shared" si="1374"/>
        <v/>
      </c>
      <c r="AZ463" s="631" t="str">
        <f t="shared" si="1374"/>
        <v/>
      </c>
      <c r="BA463" s="631" t="str">
        <f t="shared" si="1374"/>
        <v/>
      </c>
      <c r="BB463" s="631" t="str">
        <f t="shared" si="1374"/>
        <v/>
      </c>
      <c r="BC463" s="653"/>
      <c r="BD463" s="631">
        <f t="shared" ref="BD463:BT463" si="1375">IF(BD461="","",BD461*BD462/BD$46/365/$G$1)</f>
        <v>0.31572080887149384</v>
      </c>
      <c r="BE463" s="631" t="str">
        <f t="shared" si="1375"/>
        <v/>
      </c>
      <c r="BF463" s="631" t="str">
        <f t="shared" si="1375"/>
        <v/>
      </c>
      <c r="BG463" s="631" t="str">
        <f t="shared" si="1375"/>
        <v/>
      </c>
      <c r="BH463" s="631" t="str">
        <f t="shared" si="1375"/>
        <v/>
      </c>
      <c r="BI463" s="631" t="str">
        <f t="shared" si="1375"/>
        <v/>
      </c>
      <c r="BJ463" s="631">
        <f t="shared" si="1375"/>
        <v>0.60889013139502379</v>
      </c>
      <c r="BK463" s="631" t="str">
        <f t="shared" si="1375"/>
        <v/>
      </c>
      <c r="BL463" s="631" t="str">
        <f t="shared" si="1375"/>
        <v/>
      </c>
      <c r="BM463" s="631" t="str">
        <f t="shared" si="1375"/>
        <v/>
      </c>
      <c r="BN463" s="631" t="str">
        <f t="shared" si="1375"/>
        <v/>
      </c>
      <c r="BO463" s="631" t="str">
        <f t="shared" si="1375"/>
        <v/>
      </c>
      <c r="BP463" s="631" t="str">
        <f t="shared" si="1375"/>
        <v/>
      </c>
      <c r="BQ463" s="631" t="str">
        <f t="shared" si="1375"/>
        <v/>
      </c>
      <c r="BR463" s="631" t="str">
        <f t="shared" si="1375"/>
        <v/>
      </c>
      <c r="BS463" s="631" t="str">
        <f t="shared" si="1375"/>
        <v/>
      </c>
      <c r="BT463" s="631" t="str">
        <f t="shared" si="1375"/>
        <v/>
      </c>
      <c r="BU463" s="653"/>
      <c r="BV463" s="631">
        <f>IF(BV461="","",BV461*BV462/BV$46/365/$G$1)</f>
        <v>3.3827229521945765E-2</v>
      </c>
      <c r="BW463" s="631">
        <f>IF(BW461="","",BW461*BW462/BW$46/365/$G$1)</f>
        <v>2.9598825831702546E-2</v>
      </c>
      <c r="BX463" s="631">
        <f>IF(BX461="","",BX461*BX462/BX$46/365/$G$1)</f>
        <v>9.4716242661448138E-2</v>
      </c>
      <c r="BY463" s="631">
        <f>IF(BY461="","",BY461*BY462/BY$46/365/$G$1)</f>
        <v>0.31572080887149384</v>
      </c>
      <c r="BZ463" s="621">
        <f>IF(DL463&lt;3,"",(SUM(B463:R463)-MIN(B463:R463)-MAX(B463:R463))/(DL463-2))</f>
        <v>0.1112932159165036</v>
      </c>
      <c r="CA463" s="621">
        <f t="shared" si="1271"/>
        <v>6.071987699189265E-2</v>
      </c>
      <c r="CB463" s="621">
        <f t="shared" si="1272"/>
        <v>0.1572966172770478</v>
      </c>
      <c r="CC463" s="621" t="str">
        <f t="shared" si="1273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42"/>
        <v/>
      </c>
      <c r="CF463" s="1353" t="str">
        <f t="shared" si="1342"/>
        <v/>
      </c>
      <c r="CG463" s="1353" t="str">
        <f t="shared" si="1342"/>
        <v/>
      </c>
      <c r="CH463" s="1353" t="str">
        <f t="shared" si="1342"/>
        <v/>
      </c>
      <c r="CI463" s="1353" t="str">
        <f t="shared" si="1342"/>
        <v/>
      </c>
      <c r="CJ463" s="1353" t="str">
        <f t="shared" si="1342"/>
        <v/>
      </c>
      <c r="CK463" s="1354" t="str">
        <f t="shared" si="1342"/>
        <v/>
      </c>
      <c r="CL463" s="1354">
        <f t="shared" si="1342"/>
        <v>0.31572080887149384</v>
      </c>
      <c r="CM463" s="1354">
        <f t="shared" si="1342"/>
        <v>0.60889013139502379</v>
      </c>
      <c r="CN463" s="1353" t="str">
        <f t="shared" si="1342"/>
        <v/>
      </c>
      <c r="CO463" s="1353" t="str">
        <f t="shared" si="1342"/>
        <v/>
      </c>
      <c r="CP463" s="1353" t="str">
        <f t="shared" si="1342"/>
        <v/>
      </c>
      <c r="CQ463" s="1353" t="str">
        <f t="shared" si="1342"/>
        <v/>
      </c>
      <c r="CR463" s="1353" t="str">
        <f t="shared" si="1342"/>
        <v/>
      </c>
      <c r="CS463" s="1352" t="str">
        <f t="shared" si="1342"/>
        <v/>
      </c>
      <c r="CT463" s="1355" t="str">
        <f t="shared" si="1342"/>
        <v/>
      </c>
      <c r="CU463" s="535" t="str">
        <f t="shared" si="1343"/>
        <v/>
      </c>
      <c r="CV463" s="536" t="str">
        <f t="shared" si="1344"/>
        <v/>
      </c>
      <c r="CW463" s="537" t="str">
        <f t="shared" si="1345"/>
        <v/>
      </c>
      <c r="CX463" s="537" t="str">
        <f t="shared" si="1346"/>
        <v/>
      </c>
      <c r="CY463" s="537" t="str">
        <f t="shared" si="1347"/>
        <v/>
      </c>
      <c r="CZ463" s="537" t="str">
        <f t="shared" si="1348"/>
        <v/>
      </c>
      <c r="DA463" s="537" t="str">
        <f t="shared" si="1349"/>
        <v/>
      </c>
      <c r="DB463" s="538" t="str">
        <f t="shared" si="1350"/>
        <v/>
      </c>
      <c r="DC463" s="538">
        <f t="shared" si="1351"/>
        <v>0.31572080887149384</v>
      </c>
      <c r="DD463" s="538">
        <f t="shared" si="1352"/>
        <v>0.60889013139502379</v>
      </c>
      <c r="DE463" s="537" t="str">
        <f t="shared" si="1353"/>
        <v/>
      </c>
      <c r="DF463" s="537" t="str">
        <f t="shared" si="1354"/>
        <v/>
      </c>
      <c r="DG463" s="537" t="str">
        <f t="shared" si="1355"/>
        <v/>
      </c>
      <c r="DH463" s="537" t="str">
        <f t="shared" si="1356"/>
        <v/>
      </c>
      <c r="DI463" s="537" t="str">
        <f t="shared" si="1357"/>
        <v/>
      </c>
      <c r="DJ463" s="536" t="str">
        <f t="shared" si="1358"/>
        <v/>
      </c>
      <c r="DK463" s="535" t="str">
        <f t="shared" si="1359"/>
        <v/>
      </c>
      <c r="DL463" s="654">
        <f t="shared" si="1360"/>
        <v>6</v>
      </c>
      <c r="DM463" s="106">
        <f t="shared" si="1361"/>
        <v>5</v>
      </c>
      <c r="DN463" s="106">
        <f t="shared" si="1362"/>
        <v>6</v>
      </c>
      <c r="DO463" s="106">
        <f t="shared" si="1363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70"/>
        <v>57.5</v>
      </c>
      <c r="CA464" s="596">
        <f t="shared" si="1271"/>
        <v>26.666666666666668</v>
      </c>
      <c r="CB464" s="596">
        <f t="shared" si="1272"/>
        <v>77.5</v>
      </c>
      <c r="CC464" s="690" t="str">
        <f t="shared" si="1273"/>
        <v/>
      </c>
      <c r="CD464" s="1346" t="str">
        <f t="shared" ref="CD464:CS465" si="137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76"/>
        <v/>
      </c>
      <c r="CF464" s="1348" t="str">
        <f t="shared" si="1376"/>
        <v/>
      </c>
      <c r="CG464" s="1348" t="str">
        <f t="shared" si="1376"/>
        <v/>
      </c>
      <c r="CH464" s="1348" t="str">
        <f t="shared" si="1376"/>
        <v/>
      </c>
      <c r="CI464" s="1348" t="str">
        <f t="shared" si="1376"/>
        <v/>
      </c>
      <c r="CJ464" s="1348" t="str">
        <f t="shared" si="1376"/>
        <v/>
      </c>
      <c r="CK464" s="1349" t="str">
        <f t="shared" si="1376"/>
        <v/>
      </c>
      <c r="CL464" s="1349">
        <f t="shared" si="1376"/>
        <v>1.8</v>
      </c>
      <c r="CM464" s="1349">
        <f t="shared" si="1376"/>
        <v>75</v>
      </c>
      <c r="CN464" s="1348" t="str">
        <f t="shared" si="1376"/>
        <v/>
      </c>
      <c r="CO464" s="1348" t="str">
        <f t="shared" si="1376"/>
        <v/>
      </c>
      <c r="CP464" s="1348" t="str">
        <f t="shared" si="1376"/>
        <v/>
      </c>
      <c r="CQ464" s="1348" t="str">
        <f t="shared" si="1376"/>
        <v/>
      </c>
      <c r="CR464" s="1348" t="str">
        <f t="shared" si="1376"/>
        <v/>
      </c>
      <c r="CS464" s="1347" t="str">
        <f t="shared" si="1376"/>
        <v/>
      </c>
      <c r="CT464" s="1350" t="str">
        <f t="shared" ref="CE464:CT465" si="137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43"/>
        <v/>
      </c>
      <c r="CV464" s="548" t="str">
        <f t="shared" si="1344"/>
        <v/>
      </c>
      <c r="CW464" s="549" t="str">
        <f t="shared" si="1345"/>
        <v/>
      </c>
      <c r="CX464" s="549" t="str">
        <f t="shared" si="1346"/>
        <v/>
      </c>
      <c r="CY464" s="549" t="str">
        <f t="shared" si="1347"/>
        <v/>
      </c>
      <c r="CZ464" s="549" t="str">
        <f t="shared" si="1348"/>
        <v/>
      </c>
      <c r="DA464" s="549" t="str">
        <f t="shared" si="1349"/>
        <v/>
      </c>
      <c r="DB464" s="550" t="str">
        <f t="shared" si="1350"/>
        <v/>
      </c>
      <c r="DC464" s="550">
        <f t="shared" si="1351"/>
        <v>1.8</v>
      </c>
      <c r="DD464" s="550">
        <f t="shared" si="1352"/>
        <v>75</v>
      </c>
      <c r="DE464" s="549" t="str">
        <f t="shared" si="1353"/>
        <v/>
      </c>
      <c r="DF464" s="549" t="str">
        <f t="shared" si="1354"/>
        <v/>
      </c>
      <c r="DG464" s="549" t="str">
        <f t="shared" si="1355"/>
        <v/>
      </c>
      <c r="DH464" s="549" t="str">
        <f t="shared" si="1356"/>
        <v/>
      </c>
      <c r="DI464" s="549" t="str">
        <f t="shared" si="1357"/>
        <v/>
      </c>
      <c r="DJ464" s="548" t="str">
        <f t="shared" si="1358"/>
        <v/>
      </c>
      <c r="DK464" s="547" t="str">
        <f t="shared" si="1359"/>
        <v/>
      </c>
      <c r="DL464" s="654">
        <f t="shared" si="1360"/>
        <v>6</v>
      </c>
      <c r="DM464" s="106">
        <f t="shared" si="1361"/>
        <v>5</v>
      </c>
      <c r="DN464" s="106">
        <f t="shared" si="1362"/>
        <v>6</v>
      </c>
      <c r="DO464" s="106">
        <f t="shared" si="1363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378">IF(B464="","",B459*B464*B460)</f>
        <v>800</v>
      </c>
      <c r="C465" s="628">
        <f t="shared" si="1378"/>
        <v>280</v>
      </c>
      <c r="D465" s="628" t="str">
        <f t="shared" si="1378"/>
        <v/>
      </c>
      <c r="E465" s="628">
        <f t="shared" si="1378"/>
        <v>1440</v>
      </c>
      <c r="F465" s="628">
        <f t="shared" si="1378"/>
        <v>720</v>
      </c>
      <c r="G465" s="628" t="str">
        <f t="shared" si="1378"/>
        <v/>
      </c>
      <c r="H465" s="628">
        <f t="shared" si="1378"/>
        <v>420</v>
      </c>
      <c r="I465" s="628">
        <f t="shared" si="1378"/>
        <v>420</v>
      </c>
      <c r="J465" s="628" t="str">
        <f t="shared" si="1378"/>
        <v/>
      </c>
      <c r="K465" s="628" t="str">
        <f t="shared" si="1378"/>
        <v/>
      </c>
      <c r="L465" s="628" t="str">
        <f t="shared" si="1378"/>
        <v/>
      </c>
      <c r="M465" s="628" t="str">
        <f t="shared" si="1378"/>
        <v/>
      </c>
      <c r="N465" s="628" t="str">
        <f t="shared" si="1378"/>
        <v/>
      </c>
      <c r="O465" s="628" t="str">
        <f t="shared" si="1378"/>
        <v/>
      </c>
      <c r="P465" s="628" t="str">
        <f t="shared" si="1378"/>
        <v/>
      </c>
      <c r="Q465" s="628" t="str">
        <f t="shared" si="1378"/>
        <v/>
      </c>
      <c r="R465" s="628" t="str">
        <f t="shared" si="1378"/>
        <v/>
      </c>
      <c r="S465" s="663"/>
      <c r="T465" s="628" t="str">
        <f t="shared" ref="T465:AJ465" si="1379">IF(T464="","",T459*T464*T460)</f>
        <v/>
      </c>
      <c r="U465" s="628" t="str">
        <f t="shared" si="1379"/>
        <v/>
      </c>
      <c r="V465" s="628">
        <f t="shared" si="1379"/>
        <v>450</v>
      </c>
      <c r="W465" s="628">
        <f t="shared" si="1379"/>
        <v>420</v>
      </c>
      <c r="X465" s="628">
        <f t="shared" si="1379"/>
        <v>70</v>
      </c>
      <c r="Y465" s="628">
        <f t="shared" si="1379"/>
        <v>1280</v>
      </c>
      <c r="Z465" s="628">
        <f t="shared" si="1379"/>
        <v>72</v>
      </c>
      <c r="AA465" s="628" t="str">
        <f t="shared" si="1379"/>
        <v/>
      </c>
      <c r="AB465" s="628" t="str">
        <f t="shared" si="1379"/>
        <v/>
      </c>
      <c r="AC465" s="628" t="str">
        <f t="shared" si="1379"/>
        <v/>
      </c>
      <c r="AD465" s="628" t="str">
        <f t="shared" si="1379"/>
        <v/>
      </c>
      <c r="AE465" s="628" t="str">
        <f t="shared" si="1379"/>
        <v/>
      </c>
      <c r="AF465" s="628" t="str">
        <f t="shared" si="1379"/>
        <v/>
      </c>
      <c r="AG465" s="628" t="str">
        <f t="shared" si="1379"/>
        <v/>
      </c>
      <c r="AH465" s="628" t="str">
        <f t="shared" si="1379"/>
        <v/>
      </c>
      <c r="AI465" s="628" t="str">
        <f t="shared" si="1379"/>
        <v/>
      </c>
      <c r="AJ465" s="628" t="str">
        <f t="shared" si="1379"/>
        <v/>
      </c>
      <c r="AK465" s="663"/>
      <c r="AL465" s="628" t="str">
        <f t="shared" ref="AL465:BB465" si="1380">IF(AL464="","",AL459*AL464*AL460)</f>
        <v/>
      </c>
      <c r="AM465" s="628" t="str">
        <f t="shared" si="1380"/>
        <v/>
      </c>
      <c r="AN465" s="628">
        <f t="shared" si="1380"/>
        <v>1800</v>
      </c>
      <c r="AO465" s="628">
        <f t="shared" si="1380"/>
        <v>280</v>
      </c>
      <c r="AP465" s="628">
        <f t="shared" si="1380"/>
        <v>2880</v>
      </c>
      <c r="AQ465" s="628">
        <f t="shared" si="1380"/>
        <v>320</v>
      </c>
      <c r="AR465" s="628">
        <f t="shared" si="1380"/>
        <v>1600</v>
      </c>
      <c r="AS465" s="628" t="str">
        <f t="shared" si="1380"/>
        <v/>
      </c>
      <c r="AT465" s="628">
        <f t="shared" si="1380"/>
        <v>70</v>
      </c>
      <c r="AU465" s="628" t="str">
        <f t="shared" si="1380"/>
        <v/>
      </c>
      <c r="AV465" s="628" t="str">
        <f t="shared" si="1380"/>
        <v/>
      </c>
      <c r="AW465" s="628" t="str">
        <f t="shared" si="1380"/>
        <v/>
      </c>
      <c r="AX465" s="628" t="str">
        <f t="shared" si="1380"/>
        <v/>
      </c>
      <c r="AY465" s="628" t="str">
        <f t="shared" si="1380"/>
        <v/>
      </c>
      <c r="AZ465" s="628" t="str">
        <f t="shared" si="1380"/>
        <v/>
      </c>
      <c r="BA465" s="628" t="str">
        <f t="shared" si="1380"/>
        <v/>
      </c>
      <c r="BB465" s="628" t="str">
        <f t="shared" si="1380"/>
        <v/>
      </c>
      <c r="BC465" s="663"/>
      <c r="BD465" s="628">
        <f t="shared" ref="BD465:BT465" si="1381">IF(BD464="","",BD459*BD464*BD460)</f>
        <v>72</v>
      </c>
      <c r="BE465" s="628" t="str">
        <f t="shared" si="1381"/>
        <v/>
      </c>
      <c r="BF465" s="628" t="str">
        <f t="shared" si="1381"/>
        <v/>
      </c>
      <c r="BG465" s="628" t="str">
        <f t="shared" si="1381"/>
        <v/>
      </c>
      <c r="BH465" s="628" t="str">
        <f t="shared" si="1381"/>
        <v/>
      </c>
      <c r="BI465" s="628" t="str">
        <f t="shared" si="1381"/>
        <v/>
      </c>
      <c r="BJ465" s="628">
        <f t="shared" si="1381"/>
        <v>2700</v>
      </c>
      <c r="BK465" s="628" t="str">
        <f t="shared" si="1381"/>
        <v/>
      </c>
      <c r="BL465" s="628" t="str">
        <f t="shared" si="1381"/>
        <v/>
      </c>
      <c r="BM465" s="628" t="str">
        <f t="shared" si="1381"/>
        <v/>
      </c>
      <c r="BN465" s="628" t="str">
        <f t="shared" si="1381"/>
        <v/>
      </c>
      <c r="BO465" s="628" t="str">
        <f t="shared" si="1381"/>
        <v/>
      </c>
      <c r="BP465" s="628" t="str">
        <f t="shared" si="1381"/>
        <v/>
      </c>
      <c r="BQ465" s="628" t="str">
        <f t="shared" si="1381"/>
        <v/>
      </c>
      <c r="BR465" s="628" t="str">
        <f t="shared" si="1381"/>
        <v/>
      </c>
      <c r="BS465" s="628" t="str">
        <f t="shared" si="1381"/>
        <v/>
      </c>
      <c r="BT465" s="628" t="str">
        <f t="shared" si="1381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70"/>
        <v>590</v>
      </c>
      <c r="CA465" s="596">
        <f t="shared" si="1271"/>
        <v>314</v>
      </c>
      <c r="CB465" s="596">
        <f t="shared" si="1272"/>
        <v>1000</v>
      </c>
      <c r="CC465" s="690" t="str">
        <f t="shared" si="1273"/>
        <v/>
      </c>
      <c r="CD465" s="1346" t="str">
        <f t="shared" si="1376"/>
        <v/>
      </c>
      <c r="CE465" s="1347" t="str">
        <f t="shared" si="1377"/>
        <v/>
      </c>
      <c r="CF465" s="1348" t="str">
        <f t="shared" si="1377"/>
        <v/>
      </c>
      <c r="CG465" s="1348" t="str">
        <f t="shared" si="1377"/>
        <v/>
      </c>
      <c r="CH465" s="1348" t="str">
        <f t="shared" si="1377"/>
        <v/>
      </c>
      <c r="CI465" s="1348" t="str">
        <f t="shared" si="1377"/>
        <v/>
      </c>
      <c r="CJ465" s="1348" t="str">
        <f t="shared" si="1377"/>
        <v/>
      </c>
      <c r="CK465" s="1349" t="str">
        <f t="shared" si="1377"/>
        <v/>
      </c>
      <c r="CL465" s="1349">
        <f t="shared" si="1377"/>
        <v>72</v>
      </c>
      <c r="CM465" s="1349">
        <f t="shared" si="1377"/>
        <v>2700</v>
      </c>
      <c r="CN465" s="1348" t="str">
        <f t="shared" si="1377"/>
        <v/>
      </c>
      <c r="CO465" s="1348" t="str">
        <f t="shared" si="1377"/>
        <v/>
      </c>
      <c r="CP465" s="1348" t="str">
        <f t="shared" si="1377"/>
        <v/>
      </c>
      <c r="CQ465" s="1348" t="str">
        <f t="shared" si="1377"/>
        <v/>
      </c>
      <c r="CR465" s="1348" t="str">
        <f t="shared" si="1377"/>
        <v/>
      </c>
      <c r="CS465" s="1347" t="str">
        <f t="shared" si="1377"/>
        <v/>
      </c>
      <c r="CT465" s="1350" t="str">
        <f t="shared" si="1377"/>
        <v/>
      </c>
      <c r="CU465" s="547" t="str">
        <f t="shared" si="1343"/>
        <v/>
      </c>
      <c r="CV465" s="548" t="str">
        <f t="shared" si="1344"/>
        <v/>
      </c>
      <c r="CW465" s="549" t="str">
        <f t="shared" si="1345"/>
        <v/>
      </c>
      <c r="CX465" s="549" t="str">
        <f t="shared" si="1346"/>
        <v/>
      </c>
      <c r="CY465" s="549" t="str">
        <f t="shared" si="1347"/>
        <v/>
      </c>
      <c r="CZ465" s="549" t="str">
        <f t="shared" si="1348"/>
        <v/>
      </c>
      <c r="DA465" s="549" t="str">
        <f t="shared" si="1349"/>
        <v/>
      </c>
      <c r="DB465" s="550" t="str">
        <f t="shared" si="1350"/>
        <v/>
      </c>
      <c r="DC465" s="550">
        <f t="shared" si="1351"/>
        <v>72</v>
      </c>
      <c r="DD465" s="550">
        <f t="shared" si="1352"/>
        <v>2700</v>
      </c>
      <c r="DE465" s="549" t="str">
        <f t="shared" si="1353"/>
        <v/>
      </c>
      <c r="DF465" s="549" t="str">
        <f t="shared" si="1354"/>
        <v/>
      </c>
      <c r="DG465" s="549" t="str">
        <f t="shared" si="1355"/>
        <v/>
      </c>
      <c r="DH465" s="549" t="str">
        <f t="shared" si="1356"/>
        <v/>
      </c>
      <c r="DI465" s="549" t="str">
        <f t="shared" si="1357"/>
        <v/>
      </c>
      <c r="DJ465" s="548" t="str">
        <f t="shared" si="1358"/>
        <v/>
      </c>
      <c r="DK465" s="547" t="str">
        <f t="shared" si="1359"/>
        <v/>
      </c>
      <c r="DL465" s="654">
        <f t="shared" si="1360"/>
        <v>6</v>
      </c>
      <c r="DM465" s="106">
        <f t="shared" si="1361"/>
        <v>5</v>
      </c>
      <c r="DN465" s="106">
        <f t="shared" si="1362"/>
        <v>6</v>
      </c>
      <c r="DO465" s="106">
        <f t="shared" si="1363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1" t="s">
        <v>729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270"/>
        <v/>
      </c>
      <c r="CA466" s="588" t="str">
        <f t="shared" si="1271"/>
        <v/>
      </c>
      <c r="CB466" s="588" t="str">
        <f t="shared" si="1272"/>
        <v/>
      </c>
      <c r="CC466" s="688" t="str">
        <f t="shared" si="1273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70"/>
        <v/>
      </c>
      <c r="CA467" s="596" t="str">
        <f t="shared" si="1271"/>
        <v/>
      </c>
      <c r="CB467" s="596" t="str">
        <f t="shared" si="1272"/>
        <v/>
      </c>
      <c r="CC467" s="690">
        <f t="shared" si="1273"/>
        <v>4</v>
      </c>
      <c r="CD467" s="1346" t="str">
        <f t="shared" ref="CD467:CS467" si="138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82"/>
        <v/>
      </c>
      <c r="CF467" s="1348" t="str">
        <f t="shared" si="1382"/>
        <v/>
      </c>
      <c r="CG467" s="1348" t="str">
        <f t="shared" si="1382"/>
        <v/>
      </c>
      <c r="CH467" s="1348" t="str">
        <f t="shared" si="1382"/>
        <v/>
      </c>
      <c r="CI467" s="1348" t="str">
        <f t="shared" si="1382"/>
        <v/>
      </c>
      <c r="CJ467" s="1348" t="str">
        <f t="shared" si="1382"/>
        <v/>
      </c>
      <c r="CK467" s="1349">
        <f t="shared" si="1382"/>
        <v>1</v>
      </c>
      <c r="CL467" s="1349">
        <f t="shared" si="1382"/>
        <v>4</v>
      </c>
      <c r="CM467" s="1349">
        <f t="shared" si="1382"/>
        <v>10</v>
      </c>
      <c r="CN467" s="1348" t="str">
        <f t="shared" si="1382"/>
        <v/>
      </c>
      <c r="CO467" s="1348" t="str">
        <f t="shared" si="1382"/>
        <v/>
      </c>
      <c r="CP467" s="1348" t="str">
        <f t="shared" si="1382"/>
        <v/>
      </c>
      <c r="CQ467" s="1348" t="str">
        <f t="shared" si="1382"/>
        <v/>
      </c>
      <c r="CR467" s="1348" t="str">
        <f t="shared" si="1382"/>
        <v/>
      </c>
      <c r="CS467" s="1347" t="str">
        <f t="shared" si="1382"/>
        <v/>
      </c>
      <c r="CT467" s="1350" t="str">
        <f t="shared" ref="CE467:CT472" si="138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38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38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38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38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38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38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39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39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39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39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39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39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39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39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39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39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0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1">COUNT(B467:R467)</f>
        <v>0</v>
      </c>
      <c r="DM467" s="106">
        <f t="shared" ref="DM467:DM474" si="1402">COUNT(T467:AJ467)</f>
        <v>0</v>
      </c>
      <c r="DN467" s="106">
        <f t="shared" ref="DN467:DN474" si="1403">COUNT(AL467:BB467)</f>
        <v>0</v>
      </c>
      <c r="DO467" s="106">
        <f t="shared" ref="DO467:DO474" si="1404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70"/>
        <v/>
      </c>
      <c r="CA468" s="596" t="str">
        <f t="shared" si="1271"/>
        <v/>
      </c>
      <c r="CB468" s="596" t="str">
        <f t="shared" si="1272"/>
        <v/>
      </c>
      <c r="CC468" s="690">
        <f t="shared" si="1273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83"/>
        <v/>
      </c>
      <c r="CF468" s="1348" t="str">
        <f t="shared" si="1383"/>
        <v/>
      </c>
      <c r="CG468" s="1348" t="str">
        <f t="shared" si="1383"/>
        <v/>
      </c>
      <c r="CH468" s="1348" t="str">
        <f t="shared" si="1383"/>
        <v/>
      </c>
      <c r="CI468" s="1348" t="str">
        <f t="shared" si="1383"/>
        <v/>
      </c>
      <c r="CJ468" s="1348" t="str">
        <f t="shared" si="1383"/>
        <v/>
      </c>
      <c r="CK468" s="1349">
        <f t="shared" si="1383"/>
        <v>1</v>
      </c>
      <c r="CL468" s="1349">
        <f t="shared" si="1383"/>
        <v>1</v>
      </c>
      <c r="CM468" s="1349">
        <f t="shared" si="1383"/>
        <v>10</v>
      </c>
      <c r="CN468" s="1348" t="str">
        <f t="shared" si="1383"/>
        <v/>
      </c>
      <c r="CO468" s="1348" t="str">
        <f t="shared" si="1383"/>
        <v/>
      </c>
      <c r="CP468" s="1348" t="str">
        <f t="shared" si="1383"/>
        <v/>
      </c>
      <c r="CQ468" s="1348" t="str">
        <f t="shared" si="1383"/>
        <v/>
      </c>
      <c r="CR468" s="1348" t="str">
        <f t="shared" si="1383"/>
        <v/>
      </c>
      <c r="CS468" s="1347" t="str">
        <f t="shared" si="1383"/>
        <v/>
      </c>
      <c r="CT468" s="1350" t="str">
        <f t="shared" si="1383"/>
        <v/>
      </c>
      <c r="CU468" s="547" t="str">
        <f t="shared" si="1384"/>
        <v/>
      </c>
      <c r="CV468" s="548" t="str">
        <f t="shared" si="1385"/>
        <v/>
      </c>
      <c r="CW468" s="549" t="str">
        <f t="shared" si="1386"/>
        <v/>
      </c>
      <c r="CX468" s="549" t="str">
        <f t="shared" si="1387"/>
        <v/>
      </c>
      <c r="CY468" s="549" t="str">
        <f t="shared" si="1388"/>
        <v/>
      </c>
      <c r="CZ468" s="549" t="str">
        <f t="shared" si="1389"/>
        <v/>
      </c>
      <c r="DA468" s="549" t="str">
        <f t="shared" si="1390"/>
        <v/>
      </c>
      <c r="DB468" s="550">
        <f t="shared" si="1391"/>
        <v>1</v>
      </c>
      <c r="DC468" s="550">
        <f t="shared" si="1392"/>
        <v>1</v>
      </c>
      <c r="DD468" s="550">
        <f t="shared" si="1393"/>
        <v>10</v>
      </c>
      <c r="DE468" s="549" t="str">
        <f t="shared" si="1394"/>
        <v/>
      </c>
      <c r="DF468" s="549" t="str">
        <f t="shared" si="1395"/>
        <v/>
      </c>
      <c r="DG468" s="549" t="str">
        <f t="shared" si="1396"/>
        <v/>
      </c>
      <c r="DH468" s="549" t="str">
        <f t="shared" si="1397"/>
        <v/>
      </c>
      <c r="DI468" s="549" t="str">
        <f t="shared" si="1398"/>
        <v/>
      </c>
      <c r="DJ468" s="548" t="str">
        <f t="shared" si="1399"/>
        <v/>
      </c>
      <c r="DK468" s="547" t="str">
        <f t="shared" si="1400"/>
        <v/>
      </c>
      <c r="DL468" s="654">
        <f t="shared" si="1401"/>
        <v>0</v>
      </c>
      <c r="DM468" s="106">
        <f t="shared" si="1402"/>
        <v>0</v>
      </c>
      <c r="DN468" s="106">
        <f t="shared" si="1403"/>
        <v>0</v>
      </c>
      <c r="DO468" s="106">
        <f t="shared" si="1404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70"/>
        <v/>
      </c>
      <c r="CA469" s="596" t="str">
        <f t="shared" si="1271"/>
        <v/>
      </c>
      <c r="CB469" s="596" t="str">
        <f t="shared" si="1272"/>
        <v/>
      </c>
      <c r="CC469" s="690">
        <f t="shared" si="1273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83"/>
        <v/>
      </c>
      <c r="CF469" s="1348" t="str">
        <f t="shared" si="1383"/>
        <v/>
      </c>
      <c r="CG469" s="1348" t="str">
        <f t="shared" si="1383"/>
        <v/>
      </c>
      <c r="CH469" s="1348" t="str">
        <f t="shared" si="1383"/>
        <v/>
      </c>
      <c r="CI469" s="1348" t="str">
        <f t="shared" si="1383"/>
        <v/>
      </c>
      <c r="CJ469" s="1348" t="str">
        <f t="shared" si="1383"/>
        <v/>
      </c>
      <c r="CK469" s="1349">
        <f t="shared" si="1383"/>
        <v>2</v>
      </c>
      <c r="CL469" s="1349">
        <f t="shared" si="1383"/>
        <v>12</v>
      </c>
      <c r="CM469" s="1349">
        <f t="shared" si="1383"/>
        <v>12</v>
      </c>
      <c r="CN469" s="1348" t="str">
        <f t="shared" si="1383"/>
        <v/>
      </c>
      <c r="CO469" s="1348" t="str">
        <f t="shared" si="1383"/>
        <v/>
      </c>
      <c r="CP469" s="1348" t="str">
        <f t="shared" si="1383"/>
        <v/>
      </c>
      <c r="CQ469" s="1348" t="str">
        <f t="shared" si="1383"/>
        <v/>
      </c>
      <c r="CR469" s="1348" t="str">
        <f t="shared" si="1383"/>
        <v/>
      </c>
      <c r="CS469" s="1347" t="str">
        <f t="shared" si="1383"/>
        <v/>
      </c>
      <c r="CT469" s="1350" t="str">
        <f t="shared" si="1383"/>
        <v/>
      </c>
      <c r="CU469" s="547" t="str">
        <f t="shared" si="1384"/>
        <v/>
      </c>
      <c r="CV469" s="548" t="str">
        <f t="shared" si="1385"/>
        <v/>
      </c>
      <c r="CW469" s="549" t="str">
        <f t="shared" si="1386"/>
        <v/>
      </c>
      <c r="CX469" s="549" t="str">
        <f t="shared" si="1387"/>
        <v/>
      </c>
      <c r="CY469" s="549" t="str">
        <f t="shared" si="1388"/>
        <v/>
      </c>
      <c r="CZ469" s="549" t="str">
        <f t="shared" si="1389"/>
        <v/>
      </c>
      <c r="DA469" s="549" t="str">
        <f t="shared" si="1390"/>
        <v/>
      </c>
      <c r="DB469" s="550">
        <f t="shared" si="1391"/>
        <v>2</v>
      </c>
      <c r="DC469" s="550">
        <f t="shared" si="1392"/>
        <v>12</v>
      </c>
      <c r="DD469" s="550">
        <f t="shared" si="1393"/>
        <v>12</v>
      </c>
      <c r="DE469" s="549" t="str">
        <f t="shared" si="1394"/>
        <v/>
      </c>
      <c r="DF469" s="549" t="str">
        <f t="shared" si="1395"/>
        <v/>
      </c>
      <c r="DG469" s="549" t="str">
        <f t="shared" si="1396"/>
        <v/>
      </c>
      <c r="DH469" s="549" t="str">
        <f t="shared" si="1397"/>
        <v/>
      </c>
      <c r="DI469" s="549" t="str">
        <f t="shared" si="1398"/>
        <v/>
      </c>
      <c r="DJ469" s="548" t="str">
        <f t="shared" si="1399"/>
        <v/>
      </c>
      <c r="DK469" s="547" t="str">
        <f t="shared" si="1400"/>
        <v/>
      </c>
      <c r="DL469" s="654">
        <f t="shared" si="1401"/>
        <v>0</v>
      </c>
      <c r="DM469" s="106">
        <f t="shared" si="1402"/>
        <v>0</v>
      </c>
      <c r="DN469" s="106">
        <f t="shared" si="1403"/>
        <v>0</v>
      </c>
      <c r="DO469" s="106">
        <f t="shared" si="1404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405">IF(B468="","",B467*B468*B469)</f>
        <v/>
      </c>
      <c r="C470" s="764" t="str">
        <f t="shared" si="1405"/>
        <v/>
      </c>
      <c r="D470" s="1017" t="str">
        <f t="shared" si="1405"/>
        <v/>
      </c>
      <c r="E470" s="764" t="str">
        <f t="shared" si="1405"/>
        <v/>
      </c>
      <c r="F470" s="1017" t="str">
        <f t="shared" si="1405"/>
        <v/>
      </c>
      <c r="G470" s="764" t="str">
        <f t="shared" si="1405"/>
        <v/>
      </c>
      <c r="H470" s="1017" t="str">
        <f t="shared" si="1405"/>
        <v/>
      </c>
      <c r="I470" s="764" t="str">
        <f t="shared" si="1405"/>
        <v/>
      </c>
      <c r="J470" s="1017" t="str">
        <f t="shared" si="1405"/>
        <v/>
      </c>
      <c r="K470" s="764" t="str">
        <f t="shared" si="1405"/>
        <v/>
      </c>
      <c r="L470" s="1017" t="str">
        <f t="shared" si="1405"/>
        <v/>
      </c>
      <c r="M470" s="764" t="str">
        <f t="shared" si="1405"/>
        <v/>
      </c>
      <c r="N470" s="1017" t="str">
        <f t="shared" si="1405"/>
        <v/>
      </c>
      <c r="O470" s="764" t="str">
        <f t="shared" si="1405"/>
        <v/>
      </c>
      <c r="P470" s="1017" t="str">
        <f t="shared" si="1405"/>
        <v/>
      </c>
      <c r="Q470" s="764" t="str">
        <f t="shared" si="1405"/>
        <v/>
      </c>
      <c r="R470" s="1017" t="str">
        <f t="shared" si="1405"/>
        <v/>
      </c>
      <c r="S470" s="1022"/>
      <c r="T470" s="764" t="str">
        <f t="shared" ref="T470:AJ470" si="1406">IF(T468="","",T467*T468*T469)</f>
        <v/>
      </c>
      <c r="U470" s="1017" t="str">
        <f t="shared" si="1406"/>
        <v/>
      </c>
      <c r="V470" s="764" t="str">
        <f t="shared" si="1406"/>
        <v/>
      </c>
      <c r="W470" s="1017" t="str">
        <f t="shared" si="1406"/>
        <v/>
      </c>
      <c r="X470" s="764" t="str">
        <f t="shared" si="1406"/>
        <v/>
      </c>
      <c r="Y470" s="1017" t="str">
        <f t="shared" si="1406"/>
        <v/>
      </c>
      <c r="Z470" s="764" t="str">
        <f t="shared" si="1406"/>
        <v/>
      </c>
      <c r="AA470" s="1017" t="str">
        <f t="shared" si="1406"/>
        <v/>
      </c>
      <c r="AB470" s="764" t="str">
        <f t="shared" si="1406"/>
        <v/>
      </c>
      <c r="AC470" s="1017" t="str">
        <f t="shared" si="1406"/>
        <v/>
      </c>
      <c r="AD470" s="764" t="str">
        <f t="shared" si="1406"/>
        <v/>
      </c>
      <c r="AE470" s="1017" t="str">
        <f t="shared" si="1406"/>
        <v/>
      </c>
      <c r="AF470" s="764" t="str">
        <f t="shared" si="1406"/>
        <v/>
      </c>
      <c r="AG470" s="1017" t="str">
        <f t="shared" si="1406"/>
        <v/>
      </c>
      <c r="AH470" s="764" t="str">
        <f t="shared" si="1406"/>
        <v/>
      </c>
      <c r="AI470" s="1017" t="str">
        <f t="shared" si="1406"/>
        <v/>
      </c>
      <c r="AJ470" s="764" t="str">
        <f t="shared" si="1406"/>
        <v/>
      </c>
      <c r="AK470" s="1022"/>
      <c r="AL470" s="764" t="str">
        <f t="shared" ref="AL470:BB470" si="1407">IF(AL468="","",AL467*AL468*AL469)</f>
        <v/>
      </c>
      <c r="AM470" s="1017" t="str">
        <f t="shared" si="1407"/>
        <v/>
      </c>
      <c r="AN470" s="764" t="str">
        <f t="shared" si="1407"/>
        <v/>
      </c>
      <c r="AO470" s="1017" t="str">
        <f t="shared" si="1407"/>
        <v/>
      </c>
      <c r="AP470" s="764" t="str">
        <f t="shared" si="1407"/>
        <v/>
      </c>
      <c r="AQ470" s="1017" t="str">
        <f t="shared" si="1407"/>
        <v/>
      </c>
      <c r="AR470" s="764" t="str">
        <f t="shared" si="1407"/>
        <v/>
      </c>
      <c r="AS470" s="1017" t="str">
        <f t="shared" si="1407"/>
        <v/>
      </c>
      <c r="AT470" s="764" t="str">
        <f t="shared" si="1407"/>
        <v/>
      </c>
      <c r="AU470" s="1017" t="str">
        <f t="shared" si="1407"/>
        <v/>
      </c>
      <c r="AV470" s="764" t="str">
        <f t="shared" si="1407"/>
        <v/>
      </c>
      <c r="AW470" s="1017" t="str">
        <f t="shared" si="1407"/>
        <v/>
      </c>
      <c r="AX470" s="764" t="str">
        <f t="shared" si="1407"/>
        <v/>
      </c>
      <c r="AY470" s="1017" t="str">
        <f t="shared" si="1407"/>
        <v/>
      </c>
      <c r="AZ470" s="764" t="str">
        <f t="shared" si="1407"/>
        <v/>
      </c>
      <c r="BA470" s="1017" t="str">
        <f t="shared" si="1407"/>
        <v/>
      </c>
      <c r="BB470" s="764" t="str">
        <f t="shared" si="1407"/>
        <v/>
      </c>
      <c r="BC470" s="1022"/>
      <c r="BD470" s="764" t="str">
        <f t="shared" ref="BD470:BT470" si="1408">IF(BD468="","",BD467*BD468*BD469)</f>
        <v/>
      </c>
      <c r="BE470" s="764" t="str">
        <f t="shared" si="1408"/>
        <v/>
      </c>
      <c r="BF470" s="1017" t="str">
        <f t="shared" si="1408"/>
        <v/>
      </c>
      <c r="BG470" s="764">
        <f t="shared" si="1408"/>
        <v>120</v>
      </c>
      <c r="BH470" s="1017" t="str">
        <f t="shared" si="1408"/>
        <v/>
      </c>
      <c r="BI470" s="764" t="str">
        <f t="shared" si="1408"/>
        <v/>
      </c>
      <c r="BJ470" s="1017">
        <f t="shared" si="1408"/>
        <v>48</v>
      </c>
      <c r="BK470" s="764">
        <f t="shared" si="1408"/>
        <v>20</v>
      </c>
      <c r="BL470" s="1017" t="str">
        <f t="shared" si="1408"/>
        <v/>
      </c>
      <c r="BM470" s="764" t="str">
        <f t="shared" si="1408"/>
        <v/>
      </c>
      <c r="BN470" s="1017" t="str">
        <f t="shared" si="1408"/>
        <v/>
      </c>
      <c r="BO470" s="764" t="str">
        <f t="shared" si="1408"/>
        <v/>
      </c>
      <c r="BP470" s="1017" t="str">
        <f t="shared" si="1408"/>
        <v/>
      </c>
      <c r="BQ470" s="764" t="str">
        <f t="shared" si="1408"/>
        <v/>
      </c>
      <c r="BR470" s="1017" t="str">
        <f t="shared" si="1408"/>
        <v/>
      </c>
      <c r="BS470" s="764" t="str">
        <f t="shared" si="1408"/>
        <v/>
      </c>
      <c r="BT470" s="1017" t="str">
        <f t="shared" si="1408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70"/>
        <v/>
      </c>
      <c r="CA470" s="596" t="str">
        <f t="shared" si="1271"/>
        <v/>
      </c>
      <c r="CB470" s="596" t="str">
        <f t="shared" si="1272"/>
        <v/>
      </c>
      <c r="CC470" s="690">
        <f t="shared" si="1273"/>
        <v>48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83"/>
        <v/>
      </c>
      <c r="CF470" s="1348" t="str">
        <f t="shared" si="1383"/>
        <v/>
      </c>
      <c r="CG470" s="1348" t="str">
        <f t="shared" si="1383"/>
        <v/>
      </c>
      <c r="CH470" s="1348" t="str">
        <f t="shared" si="1383"/>
        <v/>
      </c>
      <c r="CI470" s="1348" t="str">
        <f t="shared" si="1383"/>
        <v/>
      </c>
      <c r="CJ470" s="1348" t="str">
        <f t="shared" si="1383"/>
        <v/>
      </c>
      <c r="CK470" s="1349">
        <f t="shared" si="1383"/>
        <v>20</v>
      </c>
      <c r="CL470" s="1349">
        <f t="shared" si="1383"/>
        <v>48</v>
      </c>
      <c r="CM470" s="1349">
        <f t="shared" si="1383"/>
        <v>120</v>
      </c>
      <c r="CN470" s="1348" t="str">
        <f t="shared" si="1383"/>
        <v/>
      </c>
      <c r="CO470" s="1348" t="str">
        <f t="shared" si="1383"/>
        <v/>
      </c>
      <c r="CP470" s="1348" t="str">
        <f t="shared" si="1383"/>
        <v/>
      </c>
      <c r="CQ470" s="1348" t="str">
        <f t="shared" si="1383"/>
        <v/>
      </c>
      <c r="CR470" s="1348" t="str">
        <f t="shared" si="1383"/>
        <v/>
      </c>
      <c r="CS470" s="1347" t="str">
        <f t="shared" si="1383"/>
        <v/>
      </c>
      <c r="CT470" s="1350" t="str">
        <f t="shared" si="1383"/>
        <v/>
      </c>
      <c r="CU470" s="547" t="str">
        <f t="shared" si="1384"/>
        <v/>
      </c>
      <c r="CV470" s="548" t="str">
        <f t="shared" si="1385"/>
        <v/>
      </c>
      <c r="CW470" s="549" t="str">
        <f t="shared" si="1386"/>
        <v/>
      </c>
      <c r="CX470" s="549" t="str">
        <f t="shared" si="1387"/>
        <v/>
      </c>
      <c r="CY470" s="549" t="str">
        <f t="shared" si="1388"/>
        <v/>
      </c>
      <c r="CZ470" s="549" t="str">
        <f t="shared" si="1389"/>
        <v/>
      </c>
      <c r="DA470" s="549" t="str">
        <f t="shared" si="1390"/>
        <v/>
      </c>
      <c r="DB470" s="550">
        <f t="shared" si="1391"/>
        <v>20</v>
      </c>
      <c r="DC470" s="550">
        <f t="shared" si="1392"/>
        <v>48</v>
      </c>
      <c r="DD470" s="550">
        <f t="shared" si="1393"/>
        <v>120</v>
      </c>
      <c r="DE470" s="549" t="str">
        <f t="shared" si="1394"/>
        <v/>
      </c>
      <c r="DF470" s="549" t="str">
        <f t="shared" si="1395"/>
        <v/>
      </c>
      <c r="DG470" s="549" t="str">
        <f t="shared" si="1396"/>
        <v/>
      </c>
      <c r="DH470" s="549" t="str">
        <f t="shared" si="1397"/>
        <v/>
      </c>
      <c r="DI470" s="549" t="str">
        <f t="shared" si="1398"/>
        <v/>
      </c>
      <c r="DJ470" s="548" t="str">
        <f t="shared" si="1399"/>
        <v/>
      </c>
      <c r="DK470" s="547" t="str">
        <f t="shared" si="1400"/>
        <v/>
      </c>
      <c r="DL470" s="654">
        <f t="shared" si="1401"/>
        <v>0</v>
      </c>
      <c r="DM470" s="106">
        <f t="shared" si="1402"/>
        <v>0</v>
      </c>
      <c r="DN470" s="106">
        <f t="shared" si="1403"/>
        <v>0</v>
      </c>
      <c r="DO470" s="106">
        <f t="shared" si="1404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$H$1 &amp; "/kg"</f>
        <v>kcal/kg</v>
      </c>
      <c r="B471" s="1018">
        <f t="shared" ref="B471:R471" si="1409">3540*$K$1</f>
        <v>3540</v>
      </c>
      <c r="C471" s="790">
        <f t="shared" si="1409"/>
        <v>3540</v>
      </c>
      <c r="D471" s="790">
        <f t="shared" si="1409"/>
        <v>3540</v>
      </c>
      <c r="E471" s="790">
        <f t="shared" si="1409"/>
        <v>3540</v>
      </c>
      <c r="F471" s="790">
        <f t="shared" si="1409"/>
        <v>3540</v>
      </c>
      <c r="G471" s="790">
        <f t="shared" si="1409"/>
        <v>3540</v>
      </c>
      <c r="H471" s="790">
        <f t="shared" si="1409"/>
        <v>3540</v>
      </c>
      <c r="I471" s="790">
        <f t="shared" si="1409"/>
        <v>3540</v>
      </c>
      <c r="J471" s="790">
        <f t="shared" si="1409"/>
        <v>3540</v>
      </c>
      <c r="K471" s="790">
        <f t="shared" si="1409"/>
        <v>3540</v>
      </c>
      <c r="L471" s="790">
        <f t="shared" si="1409"/>
        <v>3540</v>
      </c>
      <c r="M471" s="790">
        <f t="shared" si="1409"/>
        <v>3540</v>
      </c>
      <c r="N471" s="790">
        <f t="shared" si="1409"/>
        <v>3540</v>
      </c>
      <c r="O471" s="790">
        <f t="shared" si="1409"/>
        <v>3540</v>
      </c>
      <c r="P471" s="790">
        <f t="shared" si="1409"/>
        <v>3540</v>
      </c>
      <c r="Q471" s="790">
        <f t="shared" si="1409"/>
        <v>3540</v>
      </c>
      <c r="R471" s="790">
        <f t="shared" si="1409"/>
        <v>3540</v>
      </c>
      <c r="S471" s="1021"/>
      <c r="T471" s="1018">
        <f t="shared" ref="T471:AJ471" si="1410">3540*$K$1</f>
        <v>3540</v>
      </c>
      <c r="U471" s="790">
        <f t="shared" si="1410"/>
        <v>3540</v>
      </c>
      <c r="V471" s="790">
        <f t="shared" si="1410"/>
        <v>3540</v>
      </c>
      <c r="W471" s="790">
        <f t="shared" si="1410"/>
        <v>3540</v>
      </c>
      <c r="X471" s="790">
        <f t="shared" si="1410"/>
        <v>3540</v>
      </c>
      <c r="Y471" s="790">
        <f t="shared" si="1410"/>
        <v>3540</v>
      </c>
      <c r="Z471" s="790">
        <f t="shared" si="1410"/>
        <v>3540</v>
      </c>
      <c r="AA471" s="790">
        <f t="shared" si="1410"/>
        <v>3540</v>
      </c>
      <c r="AB471" s="790">
        <f t="shared" si="1410"/>
        <v>3540</v>
      </c>
      <c r="AC471" s="790">
        <f t="shared" si="1410"/>
        <v>3540</v>
      </c>
      <c r="AD471" s="790">
        <f t="shared" si="1410"/>
        <v>3540</v>
      </c>
      <c r="AE471" s="790">
        <f t="shared" si="1410"/>
        <v>3540</v>
      </c>
      <c r="AF471" s="790">
        <f t="shared" si="1410"/>
        <v>3540</v>
      </c>
      <c r="AG471" s="790">
        <f t="shared" si="1410"/>
        <v>3540</v>
      </c>
      <c r="AH471" s="790">
        <f t="shared" si="1410"/>
        <v>3540</v>
      </c>
      <c r="AI471" s="790">
        <f t="shared" si="1410"/>
        <v>3540</v>
      </c>
      <c r="AJ471" s="790">
        <f t="shared" si="1410"/>
        <v>3540</v>
      </c>
      <c r="AK471" s="1021"/>
      <c r="AL471" s="1018">
        <f t="shared" ref="AL471:BB471" si="1411">3540*$K$1</f>
        <v>3540</v>
      </c>
      <c r="AM471" s="790">
        <f t="shared" si="1411"/>
        <v>3540</v>
      </c>
      <c r="AN471" s="790">
        <f t="shared" si="1411"/>
        <v>3540</v>
      </c>
      <c r="AO471" s="790">
        <f t="shared" si="1411"/>
        <v>3540</v>
      </c>
      <c r="AP471" s="790">
        <f t="shared" si="1411"/>
        <v>3540</v>
      </c>
      <c r="AQ471" s="790">
        <f t="shared" si="1411"/>
        <v>3540</v>
      </c>
      <c r="AR471" s="790">
        <f t="shared" si="1411"/>
        <v>3540</v>
      </c>
      <c r="AS471" s="790">
        <f t="shared" si="1411"/>
        <v>3540</v>
      </c>
      <c r="AT471" s="790">
        <f t="shared" si="1411"/>
        <v>3540</v>
      </c>
      <c r="AU471" s="790">
        <f t="shared" si="1411"/>
        <v>3540</v>
      </c>
      <c r="AV471" s="790">
        <f t="shared" si="1411"/>
        <v>3540</v>
      </c>
      <c r="AW471" s="790">
        <f t="shared" si="1411"/>
        <v>3540</v>
      </c>
      <c r="AX471" s="790">
        <f t="shared" si="1411"/>
        <v>3540</v>
      </c>
      <c r="AY471" s="790">
        <f t="shared" si="1411"/>
        <v>3540</v>
      </c>
      <c r="AZ471" s="790">
        <f t="shared" si="1411"/>
        <v>3540</v>
      </c>
      <c r="BA471" s="790">
        <f t="shared" si="1411"/>
        <v>3540</v>
      </c>
      <c r="BB471" s="790">
        <f t="shared" si="1411"/>
        <v>3540</v>
      </c>
      <c r="BC471" s="1021"/>
      <c r="BD471" s="1018">
        <f t="shared" ref="BD471:BT471" si="1412">3540*$K$1</f>
        <v>3540</v>
      </c>
      <c r="BE471" s="790">
        <f t="shared" si="1412"/>
        <v>3540</v>
      </c>
      <c r="BF471" s="790">
        <f t="shared" si="1412"/>
        <v>3540</v>
      </c>
      <c r="BG471" s="790">
        <f t="shared" si="1412"/>
        <v>3540</v>
      </c>
      <c r="BH471" s="790">
        <f t="shared" si="1412"/>
        <v>3540</v>
      </c>
      <c r="BI471" s="790">
        <f t="shared" si="1412"/>
        <v>3540</v>
      </c>
      <c r="BJ471" s="790">
        <f t="shared" si="1412"/>
        <v>3540</v>
      </c>
      <c r="BK471" s="790">
        <f t="shared" si="1412"/>
        <v>3540</v>
      </c>
      <c r="BL471" s="790">
        <f t="shared" si="1412"/>
        <v>3540</v>
      </c>
      <c r="BM471" s="790">
        <f t="shared" si="1412"/>
        <v>3540</v>
      </c>
      <c r="BN471" s="790">
        <f t="shared" si="1412"/>
        <v>3540</v>
      </c>
      <c r="BO471" s="790">
        <f t="shared" si="1412"/>
        <v>3540</v>
      </c>
      <c r="BP471" s="790">
        <f t="shared" si="1412"/>
        <v>3540</v>
      </c>
      <c r="BQ471" s="790">
        <f t="shared" si="1412"/>
        <v>3540</v>
      </c>
      <c r="BR471" s="790">
        <f t="shared" si="1412"/>
        <v>3540</v>
      </c>
      <c r="BS471" s="790">
        <f t="shared" si="1412"/>
        <v>3540</v>
      </c>
      <c r="BT471" s="790">
        <f t="shared" si="1412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70"/>
        <v>3540</v>
      </c>
      <c r="CA471" s="596">
        <f t="shared" si="1271"/>
        <v>3540</v>
      </c>
      <c r="CB471" s="596">
        <f t="shared" si="1272"/>
        <v>3540</v>
      </c>
      <c r="CC471" s="690">
        <f t="shared" si="1273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83"/>
        <v>3540</v>
      </c>
      <c r="CF471" s="1348">
        <f t="shared" si="1383"/>
        <v>3540</v>
      </c>
      <c r="CG471" s="1348">
        <f t="shared" si="1383"/>
        <v>3540</v>
      </c>
      <c r="CH471" s="1348">
        <f t="shared" si="1383"/>
        <v>3540</v>
      </c>
      <c r="CI471" s="1348">
        <f t="shared" si="1383"/>
        <v>3540</v>
      </c>
      <c r="CJ471" s="1348">
        <f t="shared" si="1383"/>
        <v>3540</v>
      </c>
      <c r="CK471" s="1349">
        <f t="shared" si="1383"/>
        <v>3540</v>
      </c>
      <c r="CL471" s="1349">
        <f t="shared" si="1383"/>
        <v>3540</v>
      </c>
      <c r="CM471" s="1349">
        <f t="shared" si="1383"/>
        <v>3540</v>
      </c>
      <c r="CN471" s="1348">
        <f t="shared" si="1383"/>
        <v>3540</v>
      </c>
      <c r="CO471" s="1348">
        <f t="shared" si="1383"/>
        <v>3540</v>
      </c>
      <c r="CP471" s="1348">
        <f t="shared" si="1383"/>
        <v>3540</v>
      </c>
      <c r="CQ471" s="1348">
        <f t="shared" si="1383"/>
        <v>3540</v>
      </c>
      <c r="CR471" s="1348">
        <f t="shared" si="1383"/>
        <v>3540</v>
      </c>
      <c r="CS471" s="1347">
        <f t="shared" si="1383"/>
        <v>3540</v>
      </c>
      <c r="CT471" s="1350">
        <f t="shared" si="1383"/>
        <v>3540</v>
      </c>
      <c r="CU471" s="547">
        <f t="shared" si="1384"/>
        <v>3540</v>
      </c>
      <c r="CV471" s="548">
        <f t="shared" si="1385"/>
        <v>3540</v>
      </c>
      <c r="CW471" s="549">
        <f t="shared" si="1386"/>
        <v>3540</v>
      </c>
      <c r="CX471" s="549">
        <f t="shared" si="1387"/>
        <v>3540</v>
      </c>
      <c r="CY471" s="549">
        <f t="shared" si="1388"/>
        <v>3540</v>
      </c>
      <c r="CZ471" s="549">
        <f t="shared" si="1389"/>
        <v>3540</v>
      </c>
      <c r="DA471" s="549">
        <f t="shared" si="1390"/>
        <v>3540</v>
      </c>
      <c r="DB471" s="550">
        <f t="shared" si="1391"/>
        <v>3540</v>
      </c>
      <c r="DC471" s="550">
        <f t="shared" si="1392"/>
        <v>3540</v>
      </c>
      <c r="DD471" s="550">
        <f t="shared" si="1393"/>
        <v>3540</v>
      </c>
      <c r="DE471" s="549">
        <f t="shared" si="1394"/>
        <v>3540</v>
      </c>
      <c r="DF471" s="549">
        <f t="shared" si="1395"/>
        <v>3540</v>
      </c>
      <c r="DG471" s="549">
        <f t="shared" si="1396"/>
        <v>3540</v>
      </c>
      <c r="DH471" s="549">
        <f t="shared" si="1397"/>
        <v>3540</v>
      </c>
      <c r="DI471" s="549">
        <f t="shared" si="1398"/>
        <v>3540</v>
      </c>
      <c r="DJ471" s="548">
        <f t="shared" si="1399"/>
        <v>3540</v>
      </c>
      <c r="DK471" s="547">
        <f t="shared" si="1400"/>
        <v>3540</v>
      </c>
      <c r="DL471" s="654">
        <f t="shared" si="1401"/>
        <v>17</v>
      </c>
      <c r="DM471" s="106">
        <f t="shared" si="1402"/>
        <v>17</v>
      </c>
      <c r="DN471" s="106">
        <f t="shared" si="1403"/>
        <v>17</v>
      </c>
      <c r="DO471" s="106">
        <f t="shared" si="1404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$H$1 &amp; " (%)"</f>
        <v>kcal (%)</v>
      </c>
      <c r="B472" s="1023" t="str">
        <f t="shared" ref="B472:R472" si="1413">IF(B470="","",B470*B471/B$46/365/$G$1)</f>
        <v/>
      </c>
      <c r="C472" s="1023" t="str">
        <f t="shared" si="1413"/>
        <v/>
      </c>
      <c r="D472" s="1023" t="str">
        <f t="shared" si="1413"/>
        <v/>
      </c>
      <c r="E472" s="1023" t="str">
        <f t="shared" si="1413"/>
        <v/>
      </c>
      <c r="F472" s="1023" t="str">
        <f t="shared" si="1413"/>
        <v/>
      </c>
      <c r="G472" s="1023" t="str">
        <f t="shared" si="1413"/>
        <v/>
      </c>
      <c r="H472" s="1023" t="str">
        <f t="shared" si="1413"/>
        <v/>
      </c>
      <c r="I472" s="1023" t="str">
        <f t="shared" si="1413"/>
        <v/>
      </c>
      <c r="J472" s="1023" t="str">
        <f t="shared" si="1413"/>
        <v/>
      </c>
      <c r="K472" s="1023" t="str">
        <f t="shared" si="1413"/>
        <v/>
      </c>
      <c r="L472" s="1023" t="str">
        <f t="shared" si="1413"/>
        <v/>
      </c>
      <c r="M472" s="1023" t="str">
        <f t="shared" si="1413"/>
        <v/>
      </c>
      <c r="N472" s="1023" t="str">
        <f t="shared" si="1413"/>
        <v/>
      </c>
      <c r="O472" s="1023" t="str">
        <f t="shared" si="1413"/>
        <v/>
      </c>
      <c r="P472" s="1023" t="str">
        <f t="shared" si="1413"/>
        <v/>
      </c>
      <c r="Q472" s="1023" t="str">
        <f t="shared" si="1413"/>
        <v/>
      </c>
      <c r="R472" s="1023" t="str">
        <f t="shared" si="1413"/>
        <v/>
      </c>
      <c r="S472" s="961"/>
      <c r="T472" s="1023" t="str">
        <f t="shared" ref="T472:AJ472" si="1414">IF(T470="","",T470*T471/T$46/365/$G$1)</f>
        <v/>
      </c>
      <c r="U472" s="1023" t="str">
        <f t="shared" si="1414"/>
        <v/>
      </c>
      <c r="V472" s="1023" t="str">
        <f t="shared" si="1414"/>
        <v/>
      </c>
      <c r="W472" s="1023" t="str">
        <f t="shared" si="1414"/>
        <v/>
      </c>
      <c r="X472" s="1023" t="str">
        <f t="shared" si="1414"/>
        <v/>
      </c>
      <c r="Y472" s="1023" t="str">
        <f t="shared" si="1414"/>
        <v/>
      </c>
      <c r="Z472" s="1023" t="str">
        <f t="shared" si="1414"/>
        <v/>
      </c>
      <c r="AA472" s="1023" t="str">
        <f t="shared" si="1414"/>
        <v/>
      </c>
      <c r="AB472" s="1023" t="str">
        <f t="shared" si="1414"/>
        <v/>
      </c>
      <c r="AC472" s="1023" t="str">
        <f t="shared" si="1414"/>
        <v/>
      </c>
      <c r="AD472" s="1023" t="str">
        <f t="shared" si="1414"/>
        <v/>
      </c>
      <c r="AE472" s="1023" t="str">
        <f t="shared" si="1414"/>
        <v/>
      </c>
      <c r="AF472" s="1023" t="str">
        <f t="shared" si="1414"/>
        <v/>
      </c>
      <c r="AG472" s="1023" t="str">
        <f t="shared" si="1414"/>
        <v/>
      </c>
      <c r="AH472" s="1023" t="str">
        <f t="shared" si="1414"/>
        <v/>
      </c>
      <c r="AI472" s="1023" t="str">
        <f t="shared" si="1414"/>
        <v/>
      </c>
      <c r="AJ472" s="1023" t="str">
        <f t="shared" si="1414"/>
        <v/>
      </c>
      <c r="AK472" s="961"/>
      <c r="AL472" s="1023" t="str">
        <f t="shared" ref="AL472:BB472" si="1415">IF(AL470="","",AL470*AL471/AL$46/365/$G$1)</f>
        <v/>
      </c>
      <c r="AM472" s="1023" t="str">
        <f t="shared" si="1415"/>
        <v/>
      </c>
      <c r="AN472" s="1023" t="str">
        <f t="shared" si="1415"/>
        <v/>
      </c>
      <c r="AO472" s="1023" t="str">
        <f t="shared" si="1415"/>
        <v/>
      </c>
      <c r="AP472" s="1023" t="str">
        <f t="shared" si="1415"/>
        <v/>
      </c>
      <c r="AQ472" s="1023" t="str">
        <f t="shared" si="1415"/>
        <v/>
      </c>
      <c r="AR472" s="1023" t="str">
        <f t="shared" si="1415"/>
        <v/>
      </c>
      <c r="AS472" s="1023" t="str">
        <f t="shared" si="1415"/>
        <v/>
      </c>
      <c r="AT472" s="1023" t="str">
        <f t="shared" si="1415"/>
        <v/>
      </c>
      <c r="AU472" s="1023" t="str">
        <f t="shared" si="1415"/>
        <v/>
      </c>
      <c r="AV472" s="1023" t="str">
        <f t="shared" si="1415"/>
        <v/>
      </c>
      <c r="AW472" s="1023" t="str">
        <f t="shared" si="1415"/>
        <v/>
      </c>
      <c r="AX472" s="1023" t="str">
        <f t="shared" si="1415"/>
        <v/>
      </c>
      <c r="AY472" s="1023" t="str">
        <f t="shared" si="1415"/>
        <v/>
      </c>
      <c r="AZ472" s="1023" t="str">
        <f t="shared" si="1415"/>
        <v/>
      </c>
      <c r="BA472" s="1023" t="str">
        <f t="shared" si="1415"/>
        <v/>
      </c>
      <c r="BB472" s="1023" t="str">
        <f t="shared" si="1415"/>
        <v/>
      </c>
      <c r="BC472" s="961"/>
      <c r="BD472" s="1023" t="str">
        <f t="shared" ref="BD472:BT472" si="1416">IF(BD470="","",BD470*BD471/BD$46/365/$G$1)</f>
        <v/>
      </c>
      <c r="BE472" s="1023" t="str">
        <f t="shared" si="1416"/>
        <v/>
      </c>
      <c r="BF472" s="1023" t="str">
        <f t="shared" si="1416"/>
        <v/>
      </c>
      <c r="BG472" s="1023">
        <f t="shared" si="1416"/>
        <v>4.6183953033268103E-2</v>
      </c>
      <c r="BH472" s="1023" t="str">
        <f t="shared" si="1416"/>
        <v/>
      </c>
      <c r="BI472" s="1023" t="str">
        <f t="shared" si="1416"/>
        <v/>
      </c>
      <c r="BJ472" s="1023">
        <f t="shared" si="1416"/>
        <v>3.1668996365669555E-2</v>
      </c>
      <c r="BK472" s="1023">
        <f t="shared" si="1416"/>
        <v>7.697325505544683E-3</v>
      </c>
      <c r="BL472" s="1023" t="str">
        <f t="shared" si="1416"/>
        <v/>
      </c>
      <c r="BM472" s="1023" t="str">
        <f t="shared" si="1416"/>
        <v/>
      </c>
      <c r="BN472" s="1023" t="str">
        <f t="shared" si="1416"/>
        <v/>
      </c>
      <c r="BO472" s="1023" t="str">
        <f t="shared" si="1416"/>
        <v/>
      </c>
      <c r="BP472" s="1023" t="str">
        <f t="shared" si="1416"/>
        <v/>
      </c>
      <c r="BQ472" s="1023" t="str">
        <f t="shared" si="1416"/>
        <v/>
      </c>
      <c r="BR472" s="1023" t="str">
        <f t="shared" si="1416"/>
        <v/>
      </c>
      <c r="BS472" s="1023" t="str">
        <f t="shared" si="1416"/>
        <v/>
      </c>
      <c r="BT472" s="1023" t="str">
        <f t="shared" si="1416"/>
        <v/>
      </c>
      <c r="BU472" s="961"/>
      <c r="BV472" s="1023" t="str">
        <f>IF(BV470="","",BV470*BV471/BV$46/365/$G$1)</f>
        <v/>
      </c>
      <c r="BW472" s="1023" t="str">
        <f>IF(BW470="","",BW470*BW471/BW$46/365/$G$1)</f>
        <v/>
      </c>
      <c r="BX472" s="1023" t="str">
        <f>IF(BX470="","",BX470*BX471/BX$46/365/$G$1)</f>
        <v/>
      </c>
      <c r="BY472" s="1023">
        <f>IF(BY470="","",BY470*BY471/BY$46/365/$G$1)</f>
        <v>2.4631441617742989E-2</v>
      </c>
      <c r="BZ472" s="621" t="str">
        <f>IF(DL472&lt;3,"",(SUM(B472:R472)-MIN(B472:R472)-MAX(B472:R472))/(DL472-2))</f>
        <v/>
      </c>
      <c r="CA472" s="621" t="str">
        <f t="shared" si="1271"/>
        <v/>
      </c>
      <c r="CB472" s="621" t="str">
        <f t="shared" si="1272"/>
        <v/>
      </c>
      <c r="CC472" s="621">
        <f t="shared" si="1273"/>
        <v>3.1668996365669562E-2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83"/>
        <v/>
      </c>
      <c r="CF472" s="1353" t="str">
        <f t="shared" si="1383"/>
        <v/>
      </c>
      <c r="CG472" s="1353" t="str">
        <f t="shared" si="1383"/>
        <v/>
      </c>
      <c r="CH472" s="1353" t="str">
        <f t="shared" si="1383"/>
        <v/>
      </c>
      <c r="CI472" s="1353" t="str">
        <f t="shared" si="1383"/>
        <v/>
      </c>
      <c r="CJ472" s="1353" t="str">
        <f t="shared" si="1383"/>
        <v/>
      </c>
      <c r="CK472" s="1354">
        <f t="shared" si="1383"/>
        <v>7.697325505544683E-3</v>
      </c>
      <c r="CL472" s="1354">
        <f t="shared" si="1383"/>
        <v>3.1668996365669555E-2</v>
      </c>
      <c r="CM472" s="1354">
        <f t="shared" si="1383"/>
        <v>4.6183953033268103E-2</v>
      </c>
      <c r="CN472" s="1353" t="str">
        <f t="shared" si="1383"/>
        <v/>
      </c>
      <c r="CO472" s="1353" t="str">
        <f t="shared" si="1383"/>
        <v/>
      </c>
      <c r="CP472" s="1353" t="str">
        <f t="shared" si="1383"/>
        <v/>
      </c>
      <c r="CQ472" s="1353" t="str">
        <f t="shared" si="1383"/>
        <v/>
      </c>
      <c r="CR472" s="1353" t="str">
        <f t="shared" si="1383"/>
        <v/>
      </c>
      <c r="CS472" s="1352" t="str">
        <f t="shared" si="1383"/>
        <v/>
      </c>
      <c r="CT472" s="1355" t="str">
        <f t="shared" si="1383"/>
        <v/>
      </c>
      <c r="CU472" s="535" t="str">
        <f t="shared" si="1384"/>
        <v/>
      </c>
      <c r="CV472" s="536" t="str">
        <f t="shared" si="1385"/>
        <v/>
      </c>
      <c r="CW472" s="537" t="str">
        <f t="shared" si="1386"/>
        <v/>
      </c>
      <c r="CX472" s="537" t="str">
        <f t="shared" si="1387"/>
        <v/>
      </c>
      <c r="CY472" s="537" t="str">
        <f t="shared" si="1388"/>
        <v/>
      </c>
      <c r="CZ472" s="537" t="str">
        <f t="shared" si="1389"/>
        <v/>
      </c>
      <c r="DA472" s="537" t="str">
        <f t="shared" si="1390"/>
        <v/>
      </c>
      <c r="DB472" s="538">
        <f t="shared" si="1391"/>
        <v>7.697325505544683E-3</v>
      </c>
      <c r="DC472" s="538">
        <f t="shared" si="1392"/>
        <v>3.1668996365669555E-2</v>
      </c>
      <c r="DD472" s="538">
        <f t="shared" si="1393"/>
        <v>4.6183953033268103E-2</v>
      </c>
      <c r="DE472" s="537" t="str">
        <f t="shared" si="1394"/>
        <v/>
      </c>
      <c r="DF472" s="537" t="str">
        <f t="shared" si="1395"/>
        <v/>
      </c>
      <c r="DG472" s="537" t="str">
        <f t="shared" si="1396"/>
        <v/>
      </c>
      <c r="DH472" s="537" t="str">
        <f t="shared" si="1397"/>
        <v/>
      </c>
      <c r="DI472" s="537" t="str">
        <f t="shared" si="1398"/>
        <v/>
      </c>
      <c r="DJ472" s="536" t="str">
        <f t="shared" si="1399"/>
        <v/>
      </c>
      <c r="DK472" s="535" t="str">
        <f t="shared" si="1400"/>
        <v/>
      </c>
      <c r="DL472" s="654">
        <f t="shared" si="1401"/>
        <v>0</v>
      </c>
      <c r="DM472" s="106">
        <f t="shared" si="1402"/>
        <v>0</v>
      </c>
      <c r="DN472" s="106">
        <f t="shared" si="1403"/>
        <v>0</v>
      </c>
      <c r="DO472" s="106">
        <f t="shared" si="1404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70"/>
        <v/>
      </c>
      <c r="CA473" s="596" t="str">
        <f t="shared" si="1271"/>
        <v/>
      </c>
      <c r="CB473" s="596" t="str">
        <f t="shared" si="1272"/>
        <v/>
      </c>
      <c r="CC473" s="690">
        <f t="shared" si="1273"/>
        <v>6</v>
      </c>
      <c r="CD473" s="1346" t="str">
        <f t="shared" ref="CD473:CS474" si="141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417"/>
        <v/>
      </c>
      <c r="CF473" s="1348" t="str">
        <f t="shared" si="1417"/>
        <v/>
      </c>
      <c r="CG473" s="1348" t="str">
        <f t="shared" si="1417"/>
        <v/>
      </c>
      <c r="CH473" s="1348" t="str">
        <f t="shared" si="1417"/>
        <v/>
      </c>
      <c r="CI473" s="1348" t="str">
        <f t="shared" si="1417"/>
        <v/>
      </c>
      <c r="CJ473" s="1348" t="str">
        <f t="shared" si="1417"/>
        <v/>
      </c>
      <c r="CK473" s="1349">
        <f t="shared" si="1417"/>
        <v>5</v>
      </c>
      <c r="CL473" s="1349">
        <f t="shared" si="1417"/>
        <v>6</v>
      </c>
      <c r="CM473" s="1349">
        <f t="shared" si="1417"/>
        <v>10</v>
      </c>
      <c r="CN473" s="1348" t="str">
        <f t="shared" si="1417"/>
        <v/>
      </c>
      <c r="CO473" s="1348" t="str">
        <f t="shared" si="1417"/>
        <v/>
      </c>
      <c r="CP473" s="1348" t="str">
        <f t="shared" si="1417"/>
        <v/>
      </c>
      <c r="CQ473" s="1348" t="str">
        <f t="shared" si="1417"/>
        <v/>
      </c>
      <c r="CR473" s="1348" t="str">
        <f t="shared" si="1417"/>
        <v/>
      </c>
      <c r="CS473" s="1347" t="str">
        <f t="shared" si="1417"/>
        <v/>
      </c>
      <c r="CT473" s="1350" t="str">
        <f t="shared" ref="CE473:CT474" si="141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384"/>
        <v/>
      </c>
      <c r="CV473" s="548" t="str">
        <f t="shared" si="1385"/>
        <v/>
      </c>
      <c r="CW473" s="549" t="str">
        <f t="shared" si="1386"/>
        <v/>
      </c>
      <c r="CX473" s="549" t="str">
        <f t="shared" si="1387"/>
        <v/>
      </c>
      <c r="CY473" s="549" t="str">
        <f t="shared" si="1388"/>
        <v/>
      </c>
      <c r="CZ473" s="549" t="str">
        <f t="shared" si="1389"/>
        <v/>
      </c>
      <c r="DA473" s="549" t="str">
        <f t="shared" si="1390"/>
        <v/>
      </c>
      <c r="DB473" s="550">
        <f t="shared" si="1391"/>
        <v>5</v>
      </c>
      <c r="DC473" s="550">
        <f t="shared" si="1392"/>
        <v>6</v>
      </c>
      <c r="DD473" s="550">
        <f t="shared" si="1393"/>
        <v>10</v>
      </c>
      <c r="DE473" s="549" t="str">
        <f t="shared" si="1394"/>
        <v/>
      </c>
      <c r="DF473" s="549" t="str">
        <f t="shared" si="1395"/>
        <v/>
      </c>
      <c r="DG473" s="549" t="str">
        <f t="shared" si="1396"/>
        <v/>
      </c>
      <c r="DH473" s="549" t="str">
        <f t="shared" si="1397"/>
        <v/>
      </c>
      <c r="DI473" s="549" t="str">
        <f t="shared" si="1398"/>
        <v/>
      </c>
      <c r="DJ473" s="548" t="str">
        <f t="shared" si="1399"/>
        <v/>
      </c>
      <c r="DK473" s="547" t="str">
        <f t="shared" si="1400"/>
        <v/>
      </c>
      <c r="DL473" s="654">
        <f t="shared" si="1401"/>
        <v>0</v>
      </c>
      <c r="DM473" s="106">
        <f t="shared" si="1402"/>
        <v>0</v>
      </c>
      <c r="DN473" s="106">
        <f t="shared" si="1403"/>
        <v>0</v>
      </c>
      <c r="DO473" s="106">
        <f t="shared" si="1404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419">IF(B473="","",B470*B473)</f>
        <v/>
      </c>
      <c r="C474" s="764" t="str">
        <f t="shared" si="1419"/>
        <v/>
      </c>
      <c r="D474" s="1017" t="str">
        <f t="shared" si="1419"/>
        <v/>
      </c>
      <c r="E474" s="764" t="str">
        <f t="shared" si="1419"/>
        <v/>
      </c>
      <c r="F474" s="1017" t="str">
        <f t="shared" si="1419"/>
        <v/>
      </c>
      <c r="G474" s="764" t="str">
        <f t="shared" si="1419"/>
        <v/>
      </c>
      <c r="H474" s="1017" t="str">
        <f t="shared" si="1419"/>
        <v/>
      </c>
      <c r="I474" s="764" t="str">
        <f t="shared" si="1419"/>
        <v/>
      </c>
      <c r="J474" s="1017" t="str">
        <f t="shared" si="1419"/>
        <v/>
      </c>
      <c r="K474" s="1017" t="str">
        <f t="shared" si="1419"/>
        <v/>
      </c>
      <c r="L474" s="1017" t="str">
        <f t="shared" si="1419"/>
        <v/>
      </c>
      <c r="M474" s="1017" t="str">
        <f t="shared" si="1419"/>
        <v/>
      </c>
      <c r="N474" s="1017" t="str">
        <f t="shared" si="1419"/>
        <v/>
      </c>
      <c r="O474" s="1017" t="str">
        <f t="shared" si="1419"/>
        <v/>
      </c>
      <c r="P474" s="1017" t="str">
        <f t="shared" si="1419"/>
        <v/>
      </c>
      <c r="Q474" s="1017" t="str">
        <f t="shared" si="1419"/>
        <v/>
      </c>
      <c r="R474" s="1017" t="str">
        <f t="shared" si="1419"/>
        <v/>
      </c>
      <c r="S474" s="1022"/>
      <c r="T474" s="764" t="str">
        <f t="shared" ref="T474:AJ474" si="1420">IF(T473="","",T470*T473)</f>
        <v/>
      </c>
      <c r="U474" s="1017" t="str">
        <f t="shared" si="1420"/>
        <v/>
      </c>
      <c r="V474" s="764" t="str">
        <f t="shared" si="1420"/>
        <v/>
      </c>
      <c r="W474" s="1017" t="str">
        <f t="shared" si="1420"/>
        <v/>
      </c>
      <c r="X474" s="764" t="str">
        <f t="shared" si="1420"/>
        <v/>
      </c>
      <c r="Y474" s="1017" t="str">
        <f t="shared" si="1420"/>
        <v/>
      </c>
      <c r="Z474" s="764" t="str">
        <f t="shared" si="1420"/>
        <v/>
      </c>
      <c r="AA474" s="1017" t="str">
        <f t="shared" si="1420"/>
        <v/>
      </c>
      <c r="AB474" s="764" t="str">
        <f t="shared" si="1420"/>
        <v/>
      </c>
      <c r="AC474" s="1017" t="str">
        <f t="shared" si="1420"/>
        <v/>
      </c>
      <c r="AD474" s="764" t="str">
        <f t="shared" si="1420"/>
        <v/>
      </c>
      <c r="AE474" s="1017" t="str">
        <f t="shared" si="1420"/>
        <v/>
      </c>
      <c r="AF474" s="764" t="str">
        <f t="shared" si="1420"/>
        <v/>
      </c>
      <c r="AG474" s="1017" t="str">
        <f t="shared" si="1420"/>
        <v/>
      </c>
      <c r="AH474" s="764" t="str">
        <f t="shared" si="1420"/>
        <v/>
      </c>
      <c r="AI474" s="1017" t="str">
        <f t="shared" si="1420"/>
        <v/>
      </c>
      <c r="AJ474" s="764" t="str">
        <f t="shared" si="1420"/>
        <v/>
      </c>
      <c r="AK474" s="1022"/>
      <c r="AL474" s="764" t="str">
        <f t="shared" ref="AL474:BB474" si="1421">IF(AL473="","",AL470*AL473)</f>
        <v/>
      </c>
      <c r="AM474" s="1017" t="str">
        <f t="shared" si="1421"/>
        <v/>
      </c>
      <c r="AN474" s="764" t="str">
        <f t="shared" si="1421"/>
        <v/>
      </c>
      <c r="AO474" s="1017" t="str">
        <f t="shared" si="1421"/>
        <v/>
      </c>
      <c r="AP474" s="764" t="str">
        <f t="shared" si="1421"/>
        <v/>
      </c>
      <c r="AQ474" s="1017" t="str">
        <f t="shared" si="1421"/>
        <v/>
      </c>
      <c r="AR474" s="764" t="str">
        <f t="shared" si="1421"/>
        <v/>
      </c>
      <c r="AS474" s="1017" t="str">
        <f t="shared" si="1421"/>
        <v/>
      </c>
      <c r="AT474" s="764" t="str">
        <f t="shared" si="1421"/>
        <v/>
      </c>
      <c r="AU474" s="1017" t="str">
        <f t="shared" si="1421"/>
        <v/>
      </c>
      <c r="AV474" s="764" t="str">
        <f t="shared" si="1421"/>
        <v/>
      </c>
      <c r="AW474" s="1017" t="str">
        <f t="shared" si="1421"/>
        <v/>
      </c>
      <c r="AX474" s="764" t="str">
        <f t="shared" si="1421"/>
        <v/>
      </c>
      <c r="AY474" s="1017" t="str">
        <f t="shared" si="1421"/>
        <v/>
      </c>
      <c r="AZ474" s="764" t="str">
        <f t="shared" si="1421"/>
        <v/>
      </c>
      <c r="BA474" s="1017" t="str">
        <f t="shared" si="1421"/>
        <v/>
      </c>
      <c r="BB474" s="764" t="str">
        <f t="shared" si="1421"/>
        <v/>
      </c>
      <c r="BC474" s="1022"/>
      <c r="BD474" s="764" t="str">
        <f t="shared" ref="BD474:BT474" si="1422">IF(BD473="","",BD470*BD473)</f>
        <v/>
      </c>
      <c r="BE474" s="764" t="str">
        <f t="shared" si="1422"/>
        <v/>
      </c>
      <c r="BF474" s="1017" t="str">
        <f t="shared" si="1422"/>
        <v/>
      </c>
      <c r="BG474" s="764">
        <f t="shared" si="1422"/>
        <v>1200</v>
      </c>
      <c r="BH474" s="1017" t="str">
        <f t="shared" si="1422"/>
        <v/>
      </c>
      <c r="BI474" s="764" t="str">
        <f t="shared" si="1422"/>
        <v/>
      </c>
      <c r="BJ474" s="1017">
        <f t="shared" si="1422"/>
        <v>240</v>
      </c>
      <c r="BK474" s="764">
        <f t="shared" si="1422"/>
        <v>120</v>
      </c>
      <c r="BL474" s="1017" t="str">
        <f t="shared" si="1422"/>
        <v/>
      </c>
      <c r="BM474" s="764" t="str">
        <f t="shared" si="1422"/>
        <v/>
      </c>
      <c r="BN474" s="1017" t="str">
        <f t="shared" si="1422"/>
        <v/>
      </c>
      <c r="BO474" s="764" t="str">
        <f t="shared" si="1422"/>
        <v/>
      </c>
      <c r="BP474" s="1017" t="str">
        <f t="shared" si="1422"/>
        <v/>
      </c>
      <c r="BQ474" s="764" t="str">
        <f t="shared" si="1422"/>
        <v/>
      </c>
      <c r="BR474" s="1017" t="str">
        <f t="shared" si="1422"/>
        <v/>
      </c>
      <c r="BS474" s="764" t="str">
        <f t="shared" si="1422"/>
        <v/>
      </c>
      <c r="BT474" s="1017" t="str">
        <f t="shared" si="1422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70"/>
        <v/>
      </c>
      <c r="CA474" s="596" t="str">
        <f t="shared" si="1271"/>
        <v/>
      </c>
      <c r="CB474" s="596" t="str">
        <f t="shared" si="1272"/>
        <v/>
      </c>
      <c r="CC474" s="690">
        <f t="shared" si="1273"/>
        <v>240</v>
      </c>
      <c r="CD474" s="1346" t="str">
        <f t="shared" si="1417"/>
        <v/>
      </c>
      <c r="CE474" s="1347" t="str">
        <f t="shared" si="1418"/>
        <v/>
      </c>
      <c r="CF474" s="1348" t="str">
        <f t="shared" si="1418"/>
        <v/>
      </c>
      <c r="CG474" s="1348" t="str">
        <f t="shared" si="1418"/>
        <v/>
      </c>
      <c r="CH474" s="1348" t="str">
        <f t="shared" si="1418"/>
        <v/>
      </c>
      <c r="CI474" s="1348" t="str">
        <f t="shared" si="1418"/>
        <v/>
      </c>
      <c r="CJ474" s="1348" t="str">
        <f t="shared" si="1418"/>
        <v/>
      </c>
      <c r="CK474" s="1349">
        <f t="shared" si="1418"/>
        <v>120</v>
      </c>
      <c r="CL474" s="1349">
        <f t="shared" si="1418"/>
        <v>240</v>
      </c>
      <c r="CM474" s="1349">
        <f t="shared" si="1418"/>
        <v>1200</v>
      </c>
      <c r="CN474" s="1348" t="str">
        <f t="shared" si="1418"/>
        <v/>
      </c>
      <c r="CO474" s="1348" t="str">
        <f t="shared" si="1418"/>
        <v/>
      </c>
      <c r="CP474" s="1348" t="str">
        <f t="shared" si="1418"/>
        <v/>
      </c>
      <c r="CQ474" s="1348" t="str">
        <f t="shared" si="1418"/>
        <v/>
      </c>
      <c r="CR474" s="1348" t="str">
        <f t="shared" si="1418"/>
        <v/>
      </c>
      <c r="CS474" s="1347" t="str">
        <f t="shared" si="1418"/>
        <v/>
      </c>
      <c r="CT474" s="1350" t="str">
        <f t="shared" si="1418"/>
        <v/>
      </c>
      <c r="CU474" s="547" t="str">
        <f t="shared" si="1384"/>
        <v/>
      </c>
      <c r="CV474" s="548" t="str">
        <f t="shared" si="1385"/>
        <v/>
      </c>
      <c r="CW474" s="549" t="str">
        <f t="shared" si="1386"/>
        <v/>
      </c>
      <c r="CX474" s="549" t="str">
        <f t="shared" si="1387"/>
        <v/>
      </c>
      <c r="CY474" s="549" t="str">
        <f t="shared" si="1388"/>
        <v/>
      </c>
      <c r="CZ474" s="549" t="str">
        <f t="shared" si="1389"/>
        <v/>
      </c>
      <c r="DA474" s="549" t="str">
        <f t="shared" si="1390"/>
        <v/>
      </c>
      <c r="DB474" s="550">
        <f t="shared" si="1391"/>
        <v>120</v>
      </c>
      <c r="DC474" s="550">
        <f t="shared" si="1392"/>
        <v>240</v>
      </c>
      <c r="DD474" s="550">
        <f t="shared" si="1393"/>
        <v>1200</v>
      </c>
      <c r="DE474" s="549" t="str">
        <f t="shared" si="1394"/>
        <v/>
      </c>
      <c r="DF474" s="549" t="str">
        <f t="shared" si="1395"/>
        <v/>
      </c>
      <c r="DG474" s="549" t="str">
        <f t="shared" si="1396"/>
        <v/>
      </c>
      <c r="DH474" s="549" t="str">
        <f t="shared" si="1397"/>
        <v/>
      </c>
      <c r="DI474" s="549" t="str">
        <f t="shared" si="1398"/>
        <v/>
      </c>
      <c r="DJ474" s="548" t="str">
        <f t="shared" si="1399"/>
        <v/>
      </c>
      <c r="DK474" s="547" t="str">
        <f t="shared" si="1400"/>
        <v/>
      </c>
      <c r="DL474" s="654">
        <f t="shared" si="1401"/>
        <v>0</v>
      </c>
      <c r="DM474" s="106">
        <f t="shared" si="1402"/>
        <v>0</v>
      </c>
      <c r="DN474" s="106">
        <f t="shared" si="1403"/>
        <v>0</v>
      </c>
      <c r="DO474" s="106">
        <f t="shared" si="1404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1" t="s">
        <v>728</v>
      </c>
      <c r="B475" s="273"/>
      <c r="C475" s="273"/>
      <c r="D475" s="273"/>
      <c r="E475" s="273"/>
      <c r="F475" s="273" t="s">
        <v>872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872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70"/>
        <v/>
      </c>
      <c r="CA475" s="588" t="str">
        <f t="shared" si="1271"/>
        <v/>
      </c>
      <c r="CB475" s="588" t="str">
        <f t="shared" si="1272"/>
        <v/>
      </c>
      <c r="CC475" s="688" t="str">
        <f t="shared" si="1273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70"/>
        <v/>
      </c>
      <c r="CA476" s="596">
        <f t="shared" si="1271"/>
        <v>50</v>
      </c>
      <c r="CB476" s="596" t="str">
        <f t="shared" si="1272"/>
        <v/>
      </c>
      <c r="CC476" s="690" t="str">
        <f t="shared" si="1273"/>
        <v/>
      </c>
      <c r="CD476" s="1346" t="str">
        <f t="shared" ref="CD476:CS476" si="142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23"/>
        <v/>
      </c>
      <c r="CF476" s="1348" t="str">
        <f t="shared" si="1423"/>
        <v/>
      </c>
      <c r="CG476" s="1348" t="str">
        <f t="shared" si="1423"/>
        <v/>
      </c>
      <c r="CH476" s="1348" t="str">
        <f t="shared" si="1423"/>
        <v/>
      </c>
      <c r="CI476" s="1348" t="str">
        <f t="shared" si="1423"/>
        <v/>
      </c>
      <c r="CJ476" s="1348" t="str">
        <f t="shared" si="1423"/>
        <v/>
      </c>
      <c r="CK476" s="1349" t="str">
        <f t="shared" si="1423"/>
        <v/>
      </c>
      <c r="CL476" s="1349" t="str">
        <f t="shared" si="1423"/>
        <v/>
      </c>
      <c r="CM476" s="1349" t="str">
        <f t="shared" si="1423"/>
        <v/>
      </c>
      <c r="CN476" s="1348" t="str">
        <f t="shared" si="1423"/>
        <v/>
      </c>
      <c r="CO476" s="1348" t="str">
        <f t="shared" si="1423"/>
        <v/>
      </c>
      <c r="CP476" s="1348" t="str">
        <f t="shared" si="1423"/>
        <v/>
      </c>
      <c r="CQ476" s="1348" t="str">
        <f t="shared" si="1423"/>
        <v/>
      </c>
      <c r="CR476" s="1348" t="str">
        <f t="shared" si="1423"/>
        <v/>
      </c>
      <c r="CS476" s="1347" t="str">
        <f t="shared" si="1423"/>
        <v/>
      </c>
      <c r="CT476" s="1350" t="str">
        <f t="shared" ref="CE476:CT481" si="142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2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2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2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2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2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3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3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3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3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3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3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3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3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3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3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4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4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2">COUNT(B476:R476)</f>
        <v>2</v>
      </c>
      <c r="DM476" s="106">
        <f t="shared" ref="DM476:DM483" si="1443">COUNT(T476:AJ476)</f>
        <v>3</v>
      </c>
      <c r="DN476" s="106">
        <f t="shared" ref="DN476:DN483" si="1444">COUNT(AL476:BB476)</f>
        <v>2</v>
      </c>
      <c r="DO476" s="106">
        <f t="shared" ref="DO476:DO483" si="1445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70"/>
        <v/>
      </c>
      <c r="CA477" s="596">
        <f t="shared" si="1271"/>
        <v>4</v>
      </c>
      <c r="CB477" s="596" t="str">
        <f t="shared" si="1272"/>
        <v/>
      </c>
      <c r="CC477" s="690" t="str">
        <f t="shared" si="1273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24"/>
        <v/>
      </c>
      <c r="CF477" s="1348" t="str">
        <f t="shared" si="1424"/>
        <v/>
      </c>
      <c r="CG477" s="1348" t="str">
        <f t="shared" si="1424"/>
        <v/>
      </c>
      <c r="CH477" s="1348" t="str">
        <f t="shared" si="1424"/>
        <v/>
      </c>
      <c r="CI477" s="1348" t="str">
        <f t="shared" si="1424"/>
        <v/>
      </c>
      <c r="CJ477" s="1348" t="str">
        <f t="shared" si="1424"/>
        <v/>
      </c>
      <c r="CK477" s="1349" t="str">
        <f t="shared" si="1424"/>
        <v/>
      </c>
      <c r="CL477" s="1349" t="str">
        <f t="shared" si="1424"/>
        <v/>
      </c>
      <c r="CM477" s="1349" t="str">
        <f t="shared" si="1424"/>
        <v/>
      </c>
      <c r="CN477" s="1348" t="str">
        <f t="shared" si="1424"/>
        <v/>
      </c>
      <c r="CO477" s="1348" t="str">
        <f t="shared" si="1424"/>
        <v/>
      </c>
      <c r="CP477" s="1348" t="str">
        <f t="shared" si="1424"/>
        <v/>
      </c>
      <c r="CQ477" s="1348" t="str">
        <f t="shared" si="1424"/>
        <v/>
      </c>
      <c r="CR477" s="1348" t="str">
        <f t="shared" si="1424"/>
        <v/>
      </c>
      <c r="CS477" s="1347" t="str">
        <f t="shared" si="1424"/>
        <v/>
      </c>
      <c r="CT477" s="1350" t="str">
        <f t="shared" si="1424"/>
        <v/>
      </c>
      <c r="CU477" s="547" t="str">
        <f t="shared" si="1425"/>
        <v/>
      </c>
      <c r="CV477" s="548" t="str">
        <f t="shared" si="1426"/>
        <v/>
      </c>
      <c r="CW477" s="549" t="str">
        <f t="shared" si="1427"/>
        <v/>
      </c>
      <c r="CX477" s="549" t="str">
        <f t="shared" si="1428"/>
        <v/>
      </c>
      <c r="CY477" s="549" t="str">
        <f t="shared" si="1429"/>
        <v/>
      </c>
      <c r="CZ477" s="549" t="str">
        <f t="shared" si="1430"/>
        <v/>
      </c>
      <c r="DA477" s="549" t="str">
        <f t="shared" si="1431"/>
        <v/>
      </c>
      <c r="DB477" s="550" t="str">
        <f t="shared" si="1432"/>
        <v/>
      </c>
      <c r="DC477" s="550" t="str">
        <f t="shared" si="1433"/>
        <v/>
      </c>
      <c r="DD477" s="550" t="str">
        <f t="shared" si="1434"/>
        <v/>
      </c>
      <c r="DE477" s="549" t="str">
        <f t="shared" si="1435"/>
        <v/>
      </c>
      <c r="DF477" s="549" t="str">
        <f t="shared" si="1436"/>
        <v/>
      </c>
      <c r="DG477" s="549" t="str">
        <f t="shared" si="1437"/>
        <v/>
      </c>
      <c r="DH477" s="549" t="str">
        <f t="shared" si="1438"/>
        <v/>
      </c>
      <c r="DI477" s="549" t="str">
        <f t="shared" si="1439"/>
        <v/>
      </c>
      <c r="DJ477" s="548" t="str">
        <f t="shared" si="1440"/>
        <v/>
      </c>
      <c r="DK477" s="547" t="str">
        <f t="shared" si="1441"/>
        <v/>
      </c>
      <c r="DL477" s="654">
        <f t="shared" si="1442"/>
        <v>2</v>
      </c>
      <c r="DM477" s="106">
        <f t="shared" si="1443"/>
        <v>3</v>
      </c>
      <c r="DN477" s="106">
        <f t="shared" si="1444"/>
        <v>2</v>
      </c>
      <c r="DO477" s="106">
        <f t="shared" si="1445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70"/>
        <v/>
      </c>
      <c r="CA478" s="596">
        <f t="shared" si="1271"/>
        <v>1</v>
      </c>
      <c r="CB478" s="596" t="str">
        <f t="shared" si="1272"/>
        <v/>
      </c>
      <c r="CC478" s="690" t="str">
        <f t="shared" si="1273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24"/>
        <v/>
      </c>
      <c r="CF478" s="1348" t="str">
        <f t="shared" si="1424"/>
        <v/>
      </c>
      <c r="CG478" s="1348" t="str">
        <f t="shared" si="1424"/>
        <v/>
      </c>
      <c r="CH478" s="1348" t="str">
        <f t="shared" si="1424"/>
        <v/>
      </c>
      <c r="CI478" s="1348" t="str">
        <f t="shared" si="1424"/>
        <v/>
      </c>
      <c r="CJ478" s="1348" t="str">
        <f t="shared" si="1424"/>
        <v/>
      </c>
      <c r="CK478" s="1349" t="str">
        <f t="shared" si="1424"/>
        <v/>
      </c>
      <c r="CL478" s="1349" t="str">
        <f t="shared" si="1424"/>
        <v/>
      </c>
      <c r="CM478" s="1349" t="str">
        <f t="shared" si="1424"/>
        <v/>
      </c>
      <c r="CN478" s="1348" t="str">
        <f t="shared" si="1424"/>
        <v/>
      </c>
      <c r="CO478" s="1348" t="str">
        <f t="shared" si="1424"/>
        <v/>
      </c>
      <c r="CP478" s="1348" t="str">
        <f t="shared" si="1424"/>
        <v/>
      </c>
      <c r="CQ478" s="1348" t="str">
        <f t="shared" si="1424"/>
        <v/>
      </c>
      <c r="CR478" s="1348" t="str">
        <f t="shared" si="1424"/>
        <v/>
      </c>
      <c r="CS478" s="1347" t="str">
        <f t="shared" si="1424"/>
        <v/>
      </c>
      <c r="CT478" s="1350" t="str">
        <f t="shared" si="1424"/>
        <v/>
      </c>
      <c r="CU478" s="547" t="str">
        <f t="shared" si="1425"/>
        <v/>
      </c>
      <c r="CV478" s="548" t="str">
        <f t="shared" si="1426"/>
        <v/>
      </c>
      <c r="CW478" s="549" t="str">
        <f t="shared" si="1427"/>
        <v/>
      </c>
      <c r="CX478" s="549" t="str">
        <f t="shared" si="1428"/>
        <v/>
      </c>
      <c r="CY478" s="549" t="str">
        <f t="shared" si="1429"/>
        <v/>
      </c>
      <c r="CZ478" s="549" t="str">
        <f t="shared" si="1430"/>
        <v/>
      </c>
      <c r="DA478" s="549" t="str">
        <f t="shared" si="1431"/>
        <v/>
      </c>
      <c r="DB478" s="550" t="str">
        <f t="shared" si="1432"/>
        <v/>
      </c>
      <c r="DC478" s="550" t="str">
        <f t="shared" si="1433"/>
        <v/>
      </c>
      <c r="DD478" s="550" t="str">
        <f t="shared" si="1434"/>
        <v/>
      </c>
      <c r="DE478" s="549" t="str">
        <f t="shared" si="1435"/>
        <v/>
      </c>
      <c r="DF478" s="549" t="str">
        <f t="shared" si="1436"/>
        <v/>
      </c>
      <c r="DG478" s="549" t="str">
        <f t="shared" si="1437"/>
        <v/>
      </c>
      <c r="DH478" s="549" t="str">
        <f t="shared" si="1438"/>
        <v/>
      </c>
      <c r="DI478" s="549" t="str">
        <f t="shared" si="1439"/>
        <v/>
      </c>
      <c r="DJ478" s="548" t="str">
        <f t="shared" si="1440"/>
        <v/>
      </c>
      <c r="DK478" s="547" t="str">
        <f t="shared" si="1441"/>
        <v/>
      </c>
      <c r="DL478" s="654">
        <f t="shared" si="1442"/>
        <v>2</v>
      </c>
      <c r="DM478" s="106">
        <f t="shared" si="1443"/>
        <v>3</v>
      </c>
      <c r="DN478" s="106">
        <f t="shared" si="1444"/>
        <v>2</v>
      </c>
      <c r="DO478" s="106">
        <f t="shared" si="1445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446">IF(B477="","",B476*B477*B478)</f>
        <v/>
      </c>
      <c r="C479" s="628" t="str">
        <f t="shared" si="1446"/>
        <v/>
      </c>
      <c r="D479" s="628" t="str">
        <f t="shared" si="1446"/>
        <v/>
      </c>
      <c r="E479" s="628" t="str">
        <f t="shared" si="1446"/>
        <v/>
      </c>
      <c r="F479" s="628">
        <f t="shared" si="1446"/>
        <v>120</v>
      </c>
      <c r="G479" s="628" t="str">
        <f t="shared" si="1446"/>
        <v/>
      </c>
      <c r="H479" s="628" t="str">
        <f t="shared" si="1446"/>
        <v/>
      </c>
      <c r="I479" s="628">
        <f t="shared" si="1446"/>
        <v>30</v>
      </c>
      <c r="J479" s="628" t="str">
        <f t="shared" si="1446"/>
        <v/>
      </c>
      <c r="K479" s="628" t="str">
        <f t="shared" si="1446"/>
        <v/>
      </c>
      <c r="L479" s="628" t="str">
        <f t="shared" si="1446"/>
        <v/>
      </c>
      <c r="M479" s="628" t="str">
        <f t="shared" si="1446"/>
        <v/>
      </c>
      <c r="N479" s="628" t="str">
        <f t="shared" si="1446"/>
        <v/>
      </c>
      <c r="O479" s="628" t="str">
        <f t="shared" si="1446"/>
        <v/>
      </c>
      <c r="P479" s="628" t="str">
        <f t="shared" si="1446"/>
        <v/>
      </c>
      <c r="Q479" s="628" t="str">
        <f t="shared" si="1446"/>
        <v/>
      </c>
      <c r="R479" s="628" t="str">
        <f t="shared" si="1446"/>
        <v/>
      </c>
      <c r="S479" s="663"/>
      <c r="T479" s="628" t="str">
        <f t="shared" ref="T479:AJ479" si="1447">IF(T477="","",T476*T477*T478)</f>
        <v/>
      </c>
      <c r="U479" s="628">
        <f t="shared" si="1447"/>
        <v>120</v>
      </c>
      <c r="V479" s="628">
        <f t="shared" si="1447"/>
        <v>250</v>
      </c>
      <c r="W479" s="628">
        <f t="shared" si="1447"/>
        <v>200</v>
      </c>
      <c r="X479" s="628" t="str">
        <f t="shared" si="1447"/>
        <v/>
      </c>
      <c r="Y479" s="628" t="str">
        <f t="shared" si="1447"/>
        <v/>
      </c>
      <c r="Z479" s="628" t="str">
        <f t="shared" si="1447"/>
        <v/>
      </c>
      <c r="AA479" s="628" t="str">
        <f t="shared" si="1447"/>
        <v/>
      </c>
      <c r="AB479" s="628" t="str">
        <f t="shared" si="1447"/>
        <v/>
      </c>
      <c r="AC479" s="628" t="str">
        <f t="shared" si="1447"/>
        <v/>
      </c>
      <c r="AD479" s="628" t="str">
        <f t="shared" si="1447"/>
        <v/>
      </c>
      <c r="AE479" s="628" t="str">
        <f t="shared" si="1447"/>
        <v/>
      </c>
      <c r="AF479" s="628" t="str">
        <f t="shared" si="1447"/>
        <v/>
      </c>
      <c r="AG479" s="628" t="str">
        <f t="shared" si="1447"/>
        <v/>
      </c>
      <c r="AH479" s="628" t="str">
        <f t="shared" si="1447"/>
        <v/>
      </c>
      <c r="AI479" s="628" t="str">
        <f t="shared" si="1447"/>
        <v/>
      </c>
      <c r="AJ479" s="628" t="str">
        <f t="shared" si="1447"/>
        <v/>
      </c>
      <c r="AK479" s="663"/>
      <c r="AL479" s="628" t="str">
        <f t="shared" ref="AL479:BB479" si="1448">IF(AL477="","",AL476*AL477*AL478)</f>
        <v/>
      </c>
      <c r="AM479" s="628" t="str">
        <f t="shared" si="1448"/>
        <v/>
      </c>
      <c r="AN479" s="628" t="str">
        <f t="shared" si="1448"/>
        <v/>
      </c>
      <c r="AO479" s="628" t="str">
        <f t="shared" si="1448"/>
        <v/>
      </c>
      <c r="AP479" s="628" t="str">
        <f t="shared" si="1448"/>
        <v/>
      </c>
      <c r="AQ479" s="628" t="str">
        <f t="shared" si="1448"/>
        <v/>
      </c>
      <c r="AR479" s="628" t="str">
        <f t="shared" si="1448"/>
        <v/>
      </c>
      <c r="AS479" s="628">
        <f t="shared" si="1448"/>
        <v>320</v>
      </c>
      <c r="AT479" s="628">
        <f t="shared" si="1448"/>
        <v>150</v>
      </c>
      <c r="AU479" s="628" t="str">
        <f t="shared" si="1448"/>
        <v/>
      </c>
      <c r="AV479" s="628" t="str">
        <f t="shared" si="1448"/>
        <v/>
      </c>
      <c r="AW479" s="628" t="str">
        <f t="shared" si="1448"/>
        <v/>
      </c>
      <c r="AX479" s="628" t="str">
        <f t="shared" si="1448"/>
        <v/>
      </c>
      <c r="AY479" s="628" t="str">
        <f t="shared" si="1448"/>
        <v/>
      </c>
      <c r="AZ479" s="628" t="str">
        <f t="shared" si="1448"/>
        <v/>
      </c>
      <c r="BA479" s="628" t="str">
        <f t="shared" si="1448"/>
        <v/>
      </c>
      <c r="BB479" s="628" t="str">
        <f t="shared" si="1448"/>
        <v/>
      </c>
      <c r="BC479" s="663"/>
      <c r="BD479" s="628" t="str">
        <f t="shared" ref="BD479:BT479" si="1449">IF(BD477="","",BD476*BD477*BD478)</f>
        <v/>
      </c>
      <c r="BE479" s="628" t="str">
        <f t="shared" si="1449"/>
        <v/>
      </c>
      <c r="BF479" s="628" t="str">
        <f t="shared" si="1449"/>
        <v/>
      </c>
      <c r="BG479" s="628" t="str">
        <f t="shared" si="1449"/>
        <v/>
      </c>
      <c r="BH479" s="628" t="str">
        <f t="shared" si="1449"/>
        <v/>
      </c>
      <c r="BI479" s="628" t="str">
        <f t="shared" si="1449"/>
        <v/>
      </c>
      <c r="BJ479" s="628" t="str">
        <f t="shared" si="1449"/>
        <v/>
      </c>
      <c r="BK479" s="628" t="str">
        <f t="shared" si="1449"/>
        <v/>
      </c>
      <c r="BL479" s="628" t="str">
        <f t="shared" si="1449"/>
        <v/>
      </c>
      <c r="BM479" s="628" t="str">
        <f t="shared" si="1449"/>
        <v/>
      </c>
      <c r="BN479" s="628" t="str">
        <f t="shared" si="1449"/>
        <v/>
      </c>
      <c r="BO479" s="628" t="str">
        <f t="shared" si="1449"/>
        <v/>
      </c>
      <c r="BP479" s="628" t="str">
        <f t="shared" si="1449"/>
        <v/>
      </c>
      <c r="BQ479" s="628" t="str">
        <f t="shared" si="1449"/>
        <v/>
      </c>
      <c r="BR479" s="628" t="str">
        <f t="shared" si="1449"/>
        <v/>
      </c>
      <c r="BS479" s="628" t="str">
        <f t="shared" si="1449"/>
        <v/>
      </c>
      <c r="BT479" s="628" t="str">
        <f t="shared" si="1449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70"/>
        <v/>
      </c>
      <c r="CA479" s="596">
        <f t="shared" si="1271"/>
        <v>200</v>
      </c>
      <c r="CB479" s="596" t="str">
        <f t="shared" si="1272"/>
        <v/>
      </c>
      <c r="CC479" s="690" t="str">
        <f t="shared" si="1273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24"/>
        <v/>
      </c>
      <c r="CF479" s="1348" t="str">
        <f t="shared" si="1424"/>
        <v/>
      </c>
      <c r="CG479" s="1348" t="str">
        <f t="shared" si="1424"/>
        <v/>
      </c>
      <c r="CH479" s="1348" t="str">
        <f t="shared" si="1424"/>
        <v/>
      </c>
      <c r="CI479" s="1348" t="str">
        <f t="shared" si="1424"/>
        <v/>
      </c>
      <c r="CJ479" s="1348" t="str">
        <f t="shared" si="1424"/>
        <v/>
      </c>
      <c r="CK479" s="1349" t="str">
        <f t="shared" si="1424"/>
        <v/>
      </c>
      <c r="CL479" s="1349" t="str">
        <f t="shared" si="1424"/>
        <v/>
      </c>
      <c r="CM479" s="1349" t="str">
        <f t="shared" si="1424"/>
        <v/>
      </c>
      <c r="CN479" s="1348" t="str">
        <f t="shared" si="1424"/>
        <v/>
      </c>
      <c r="CO479" s="1348" t="str">
        <f t="shared" si="1424"/>
        <v/>
      </c>
      <c r="CP479" s="1348" t="str">
        <f t="shared" si="1424"/>
        <v/>
      </c>
      <c r="CQ479" s="1348" t="str">
        <f t="shared" si="1424"/>
        <v/>
      </c>
      <c r="CR479" s="1348" t="str">
        <f t="shared" si="1424"/>
        <v/>
      </c>
      <c r="CS479" s="1347" t="str">
        <f t="shared" si="1424"/>
        <v/>
      </c>
      <c r="CT479" s="1350" t="str">
        <f t="shared" si="1424"/>
        <v/>
      </c>
      <c r="CU479" s="547" t="str">
        <f t="shared" si="1425"/>
        <v/>
      </c>
      <c r="CV479" s="548" t="str">
        <f t="shared" si="1426"/>
        <v/>
      </c>
      <c r="CW479" s="549" t="str">
        <f t="shared" si="1427"/>
        <v/>
      </c>
      <c r="CX479" s="549" t="str">
        <f t="shared" si="1428"/>
        <v/>
      </c>
      <c r="CY479" s="549" t="str">
        <f t="shared" si="1429"/>
        <v/>
      </c>
      <c r="CZ479" s="549" t="str">
        <f t="shared" si="1430"/>
        <v/>
      </c>
      <c r="DA479" s="549" t="str">
        <f t="shared" si="1431"/>
        <v/>
      </c>
      <c r="DB479" s="550" t="str">
        <f t="shared" si="1432"/>
        <v/>
      </c>
      <c r="DC479" s="550" t="str">
        <f t="shared" si="1433"/>
        <v/>
      </c>
      <c r="DD479" s="550" t="str">
        <f t="shared" si="1434"/>
        <v/>
      </c>
      <c r="DE479" s="549" t="str">
        <f t="shared" si="1435"/>
        <v/>
      </c>
      <c r="DF479" s="549" t="str">
        <f t="shared" si="1436"/>
        <v/>
      </c>
      <c r="DG479" s="549" t="str">
        <f t="shared" si="1437"/>
        <v/>
      </c>
      <c r="DH479" s="549" t="str">
        <f t="shared" si="1438"/>
        <v/>
      </c>
      <c r="DI479" s="549" t="str">
        <f t="shared" si="1439"/>
        <v/>
      </c>
      <c r="DJ479" s="548" t="str">
        <f t="shared" si="1440"/>
        <v/>
      </c>
      <c r="DK479" s="547" t="str">
        <f t="shared" si="1441"/>
        <v/>
      </c>
      <c r="DL479" s="654">
        <f t="shared" si="1442"/>
        <v>2</v>
      </c>
      <c r="DM479" s="106">
        <f t="shared" si="1443"/>
        <v>3</v>
      </c>
      <c r="DN479" s="106">
        <f t="shared" si="1444"/>
        <v>2</v>
      </c>
      <c r="DO479" s="106">
        <f t="shared" si="1445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$H$1 &amp; "/kg"</f>
        <v>kcal/kg</v>
      </c>
      <c r="B480" s="765">
        <f>3550*$K$1</f>
        <v>3550</v>
      </c>
      <c r="C480" s="765">
        <f t="shared" ref="C480:R480" si="1450">3550*$K$1</f>
        <v>3550</v>
      </c>
      <c r="D480" s="765">
        <f t="shared" si="1450"/>
        <v>3550</v>
      </c>
      <c r="E480" s="765">
        <f t="shared" si="1450"/>
        <v>3550</v>
      </c>
      <c r="F480" s="765">
        <f t="shared" si="1450"/>
        <v>3550</v>
      </c>
      <c r="G480" s="765">
        <f t="shared" si="1450"/>
        <v>3550</v>
      </c>
      <c r="H480" s="765">
        <f t="shared" si="1450"/>
        <v>3550</v>
      </c>
      <c r="I480" s="765">
        <f t="shared" si="1450"/>
        <v>3550</v>
      </c>
      <c r="J480" s="765">
        <f t="shared" si="1450"/>
        <v>3550</v>
      </c>
      <c r="K480" s="765">
        <f t="shared" si="1450"/>
        <v>3550</v>
      </c>
      <c r="L480" s="765">
        <f t="shared" si="1450"/>
        <v>3550</v>
      </c>
      <c r="M480" s="765">
        <f t="shared" si="1450"/>
        <v>3550</v>
      </c>
      <c r="N480" s="765">
        <f t="shared" si="1450"/>
        <v>3550</v>
      </c>
      <c r="O480" s="765">
        <f t="shared" si="1450"/>
        <v>3550</v>
      </c>
      <c r="P480" s="765">
        <f t="shared" si="1450"/>
        <v>3550</v>
      </c>
      <c r="Q480" s="765">
        <f t="shared" si="1450"/>
        <v>3550</v>
      </c>
      <c r="R480" s="765">
        <f t="shared" si="1450"/>
        <v>3550</v>
      </c>
      <c r="S480" s="759"/>
      <c r="T480" s="765">
        <f>3550*$K$1</f>
        <v>3550</v>
      </c>
      <c r="U480" s="765">
        <f t="shared" ref="U480:AJ480" si="1451">3550*$K$1</f>
        <v>3550</v>
      </c>
      <c r="V480" s="765">
        <f t="shared" si="1451"/>
        <v>3550</v>
      </c>
      <c r="W480" s="765">
        <f t="shared" si="1451"/>
        <v>3550</v>
      </c>
      <c r="X480" s="765">
        <f t="shared" si="1451"/>
        <v>3550</v>
      </c>
      <c r="Y480" s="765">
        <f t="shared" si="1451"/>
        <v>3550</v>
      </c>
      <c r="Z480" s="765">
        <f t="shared" si="1451"/>
        <v>3550</v>
      </c>
      <c r="AA480" s="765">
        <f t="shared" si="1451"/>
        <v>3550</v>
      </c>
      <c r="AB480" s="765">
        <f t="shared" si="1451"/>
        <v>3550</v>
      </c>
      <c r="AC480" s="765">
        <f t="shared" si="1451"/>
        <v>3550</v>
      </c>
      <c r="AD480" s="765">
        <f t="shared" si="1451"/>
        <v>3550</v>
      </c>
      <c r="AE480" s="765">
        <f t="shared" si="1451"/>
        <v>3550</v>
      </c>
      <c r="AF480" s="765">
        <f t="shared" si="1451"/>
        <v>3550</v>
      </c>
      <c r="AG480" s="765">
        <f t="shared" si="1451"/>
        <v>3550</v>
      </c>
      <c r="AH480" s="765">
        <f t="shared" si="1451"/>
        <v>3550</v>
      </c>
      <c r="AI480" s="765">
        <f t="shared" si="1451"/>
        <v>3550</v>
      </c>
      <c r="AJ480" s="765">
        <f t="shared" si="1451"/>
        <v>3550</v>
      </c>
      <c r="AK480" s="759"/>
      <c r="AL480" s="765">
        <f>3550*$K$1</f>
        <v>3550</v>
      </c>
      <c r="AM480" s="765">
        <f t="shared" ref="AM480:BB480" si="1452">3550*$K$1</f>
        <v>3550</v>
      </c>
      <c r="AN480" s="765">
        <f t="shared" si="1452"/>
        <v>3550</v>
      </c>
      <c r="AO480" s="765">
        <f t="shared" si="1452"/>
        <v>3550</v>
      </c>
      <c r="AP480" s="765">
        <f t="shared" si="1452"/>
        <v>3550</v>
      </c>
      <c r="AQ480" s="765">
        <f t="shared" si="1452"/>
        <v>3550</v>
      </c>
      <c r="AR480" s="765">
        <f t="shared" si="1452"/>
        <v>3550</v>
      </c>
      <c r="AS480" s="765">
        <f t="shared" si="1452"/>
        <v>3550</v>
      </c>
      <c r="AT480" s="765">
        <f t="shared" si="1452"/>
        <v>3550</v>
      </c>
      <c r="AU480" s="765">
        <f t="shared" si="1452"/>
        <v>3550</v>
      </c>
      <c r="AV480" s="765">
        <f t="shared" si="1452"/>
        <v>3550</v>
      </c>
      <c r="AW480" s="765">
        <f t="shared" si="1452"/>
        <v>3550</v>
      </c>
      <c r="AX480" s="765">
        <f t="shared" si="1452"/>
        <v>3550</v>
      </c>
      <c r="AY480" s="765">
        <f t="shared" si="1452"/>
        <v>3550</v>
      </c>
      <c r="AZ480" s="765">
        <f t="shared" si="1452"/>
        <v>3550</v>
      </c>
      <c r="BA480" s="765">
        <f t="shared" si="1452"/>
        <v>3550</v>
      </c>
      <c r="BB480" s="765">
        <f t="shared" si="1452"/>
        <v>3550</v>
      </c>
      <c r="BC480" s="759"/>
      <c r="BD480" s="765">
        <f>3550*$K$1</f>
        <v>3550</v>
      </c>
      <c r="BE480" s="765">
        <f t="shared" ref="BE480:BY480" si="1453">3550*$K$1</f>
        <v>3550</v>
      </c>
      <c r="BF480" s="765">
        <f t="shared" si="1453"/>
        <v>3550</v>
      </c>
      <c r="BG480" s="765">
        <f t="shared" si="1453"/>
        <v>3550</v>
      </c>
      <c r="BH480" s="765">
        <f t="shared" si="1453"/>
        <v>3550</v>
      </c>
      <c r="BI480" s="765">
        <f t="shared" si="1453"/>
        <v>3550</v>
      </c>
      <c r="BJ480" s="765">
        <f t="shared" si="1453"/>
        <v>3550</v>
      </c>
      <c r="BK480" s="765">
        <f t="shared" si="1453"/>
        <v>3550</v>
      </c>
      <c r="BL480" s="765">
        <f t="shared" si="1453"/>
        <v>3550</v>
      </c>
      <c r="BM480" s="765">
        <f t="shared" si="1453"/>
        <v>3550</v>
      </c>
      <c r="BN480" s="765">
        <f t="shared" si="1453"/>
        <v>3550</v>
      </c>
      <c r="BO480" s="765">
        <f t="shared" si="1453"/>
        <v>3550</v>
      </c>
      <c r="BP480" s="765">
        <f t="shared" si="1453"/>
        <v>3550</v>
      </c>
      <c r="BQ480" s="765">
        <f t="shared" si="1453"/>
        <v>3550</v>
      </c>
      <c r="BR480" s="765">
        <f t="shared" si="1453"/>
        <v>3550</v>
      </c>
      <c r="BS480" s="765">
        <f t="shared" si="1453"/>
        <v>3550</v>
      </c>
      <c r="BT480" s="765">
        <f t="shared" si="1453"/>
        <v>3550</v>
      </c>
      <c r="BU480" s="759"/>
      <c r="BV480" s="765">
        <f t="shared" si="1453"/>
        <v>3550</v>
      </c>
      <c r="BW480" s="765">
        <f t="shared" si="1453"/>
        <v>3550</v>
      </c>
      <c r="BX480" s="765">
        <f t="shared" si="1453"/>
        <v>3550</v>
      </c>
      <c r="BY480" s="765">
        <f t="shared" si="1453"/>
        <v>3550</v>
      </c>
      <c r="BZ480" s="596">
        <f t="shared" si="1270"/>
        <v>3550</v>
      </c>
      <c r="CA480" s="596">
        <f t="shared" si="1271"/>
        <v>3550</v>
      </c>
      <c r="CB480" s="596">
        <f t="shared" si="1272"/>
        <v>3550</v>
      </c>
      <c r="CC480" s="690">
        <f t="shared" si="1273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24"/>
        <v>3550</v>
      </c>
      <c r="CF480" s="1348">
        <f t="shared" si="1424"/>
        <v>3550</v>
      </c>
      <c r="CG480" s="1348">
        <f t="shared" si="1424"/>
        <v>3550</v>
      </c>
      <c r="CH480" s="1348">
        <f t="shared" si="1424"/>
        <v>3550</v>
      </c>
      <c r="CI480" s="1348">
        <f t="shared" si="1424"/>
        <v>3550</v>
      </c>
      <c r="CJ480" s="1348">
        <f t="shared" si="1424"/>
        <v>3550</v>
      </c>
      <c r="CK480" s="1349">
        <f t="shared" si="1424"/>
        <v>3550</v>
      </c>
      <c r="CL480" s="1349">
        <f t="shared" si="1424"/>
        <v>3550</v>
      </c>
      <c r="CM480" s="1349">
        <f t="shared" si="1424"/>
        <v>3550</v>
      </c>
      <c r="CN480" s="1348">
        <f t="shared" si="1424"/>
        <v>3550</v>
      </c>
      <c r="CO480" s="1348">
        <f t="shared" si="1424"/>
        <v>3550</v>
      </c>
      <c r="CP480" s="1348">
        <f t="shared" si="1424"/>
        <v>3550</v>
      </c>
      <c r="CQ480" s="1348">
        <f t="shared" si="1424"/>
        <v>3550</v>
      </c>
      <c r="CR480" s="1348">
        <f t="shared" si="1424"/>
        <v>3550</v>
      </c>
      <c r="CS480" s="1347">
        <f t="shared" si="1424"/>
        <v>3550</v>
      </c>
      <c r="CT480" s="1350">
        <f t="shared" si="1424"/>
        <v>3550</v>
      </c>
      <c r="CU480" s="547">
        <f t="shared" si="1425"/>
        <v>3550</v>
      </c>
      <c r="CV480" s="548">
        <f t="shared" si="1426"/>
        <v>3550</v>
      </c>
      <c r="CW480" s="549">
        <f t="shared" si="1427"/>
        <v>3550</v>
      </c>
      <c r="CX480" s="549">
        <f t="shared" si="1428"/>
        <v>3550</v>
      </c>
      <c r="CY480" s="549">
        <f t="shared" si="1429"/>
        <v>3550</v>
      </c>
      <c r="CZ480" s="549">
        <f t="shared" si="1430"/>
        <v>3550</v>
      </c>
      <c r="DA480" s="549">
        <f t="shared" si="1431"/>
        <v>3550</v>
      </c>
      <c r="DB480" s="550">
        <f t="shared" si="1432"/>
        <v>3550</v>
      </c>
      <c r="DC480" s="550">
        <f t="shared" si="1433"/>
        <v>3550</v>
      </c>
      <c r="DD480" s="550">
        <f t="shared" si="1434"/>
        <v>3550</v>
      </c>
      <c r="DE480" s="549">
        <f t="shared" si="1435"/>
        <v>3550</v>
      </c>
      <c r="DF480" s="549">
        <f t="shared" si="1436"/>
        <v>3550</v>
      </c>
      <c r="DG480" s="549">
        <f t="shared" si="1437"/>
        <v>3550</v>
      </c>
      <c r="DH480" s="549">
        <f t="shared" si="1438"/>
        <v>3550</v>
      </c>
      <c r="DI480" s="549">
        <f t="shared" si="1439"/>
        <v>3550</v>
      </c>
      <c r="DJ480" s="548">
        <f t="shared" si="1440"/>
        <v>3550</v>
      </c>
      <c r="DK480" s="547">
        <f t="shared" si="1441"/>
        <v>3550</v>
      </c>
      <c r="DL480" s="654">
        <f t="shared" si="1442"/>
        <v>17</v>
      </c>
      <c r="DM480" s="106">
        <f t="shared" si="1443"/>
        <v>17</v>
      </c>
      <c r="DN480" s="106">
        <f t="shared" si="1444"/>
        <v>17</v>
      </c>
      <c r="DO480" s="106">
        <f t="shared" si="1445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$H$1 &amp; " (%)"</f>
        <v>kcal (%)</v>
      </c>
      <c r="B481" s="631" t="str">
        <f t="shared" ref="B481:R481" si="1454">IF(B479="","",B479*B480/B$46/365/$G$1)</f>
        <v/>
      </c>
      <c r="C481" s="631" t="str">
        <f t="shared" si="1454"/>
        <v/>
      </c>
      <c r="D481" s="631" t="str">
        <f t="shared" si="1454"/>
        <v/>
      </c>
      <c r="E481" s="631" t="str">
        <f t="shared" si="1454"/>
        <v/>
      </c>
      <c r="F481" s="631">
        <f t="shared" si="1454"/>
        <v>5.5577299412915851E-2</v>
      </c>
      <c r="G481" s="631" t="str">
        <f t="shared" si="1454"/>
        <v/>
      </c>
      <c r="H481" s="631" t="str">
        <f t="shared" si="1454"/>
        <v/>
      </c>
      <c r="I481" s="631">
        <f t="shared" si="1454"/>
        <v>1.3894324853228963E-2</v>
      </c>
      <c r="J481" s="631" t="str">
        <f t="shared" si="1454"/>
        <v/>
      </c>
      <c r="K481" s="631" t="str">
        <f t="shared" si="1454"/>
        <v/>
      </c>
      <c r="L481" s="631" t="str">
        <f t="shared" si="1454"/>
        <v/>
      </c>
      <c r="M481" s="631" t="str">
        <f t="shared" si="1454"/>
        <v/>
      </c>
      <c r="N481" s="631" t="str">
        <f t="shared" si="1454"/>
        <v/>
      </c>
      <c r="O481" s="631" t="str">
        <f t="shared" si="1454"/>
        <v/>
      </c>
      <c r="P481" s="631" t="str">
        <f t="shared" si="1454"/>
        <v/>
      </c>
      <c r="Q481" s="631" t="str">
        <f t="shared" si="1454"/>
        <v/>
      </c>
      <c r="R481" s="631" t="str">
        <f t="shared" si="1454"/>
        <v/>
      </c>
      <c r="S481" s="653"/>
      <c r="T481" s="631" t="str">
        <f t="shared" ref="T481:AJ481" si="1455">IF(T479="","",T479*T480/T$46/365/$G$1)</f>
        <v/>
      </c>
      <c r="U481" s="631">
        <f t="shared" si="1455"/>
        <v>4.631441617742988E-2</v>
      </c>
      <c r="V481" s="631">
        <f t="shared" si="1455"/>
        <v>7.7190693629049789E-2</v>
      </c>
      <c r="W481" s="631">
        <f t="shared" si="1455"/>
        <v>0.11578604044357468</v>
      </c>
      <c r="X481" s="631" t="str">
        <f t="shared" si="1455"/>
        <v/>
      </c>
      <c r="Y481" s="631" t="str">
        <f t="shared" si="1455"/>
        <v/>
      </c>
      <c r="Z481" s="631" t="str">
        <f t="shared" si="1455"/>
        <v/>
      </c>
      <c r="AA481" s="631" t="str">
        <f t="shared" si="1455"/>
        <v/>
      </c>
      <c r="AB481" s="631" t="str">
        <f t="shared" si="1455"/>
        <v/>
      </c>
      <c r="AC481" s="631" t="str">
        <f t="shared" si="1455"/>
        <v/>
      </c>
      <c r="AD481" s="631" t="str">
        <f t="shared" si="1455"/>
        <v/>
      </c>
      <c r="AE481" s="631" t="str">
        <f t="shared" si="1455"/>
        <v/>
      </c>
      <c r="AF481" s="631" t="str">
        <f t="shared" si="1455"/>
        <v/>
      </c>
      <c r="AG481" s="631" t="str">
        <f t="shared" si="1455"/>
        <v/>
      </c>
      <c r="AH481" s="631" t="str">
        <f t="shared" si="1455"/>
        <v/>
      </c>
      <c r="AI481" s="631" t="str">
        <f t="shared" si="1455"/>
        <v/>
      </c>
      <c r="AJ481" s="631" t="str">
        <f t="shared" si="1455"/>
        <v/>
      </c>
      <c r="AK481" s="653"/>
      <c r="AL481" s="631" t="str">
        <f t="shared" ref="AL481:BB481" si="1456">IF(AL479="","",AL479*AL480/AL$46/365/$G$1)</f>
        <v/>
      </c>
      <c r="AM481" s="631" t="str">
        <f t="shared" si="1456"/>
        <v/>
      </c>
      <c r="AN481" s="631" t="str">
        <f t="shared" si="1456"/>
        <v/>
      </c>
      <c r="AO481" s="631" t="str">
        <f t="shared" si="1456"/>
        <v/>
      </c>
      <c r="AP481" s="631" t="str">
        <f t="shared" si="1456"/>
        <v/>
      </c>
      <c r="AQ481" s="631" t="str">
        <f t="shared" si="1456"/>
        <v/>
      </c>
      <c r="AR481" s="631" t="str">
        <f t="shared" si="1456"/>
        <v/>
      </c>
      <c r="AS481" s="631">
        <f t="shared" si="1456"/>
        <v>0.12350510980647969</v>
      </c>
      <c r="AT481" s="631">
        <f t="shared" si="1456"/>
        <v>9.9245177523064013E-2</v>
      </c>
      <c r="AU481" s="631" t="str">
        <f t="shared" si="1456"/>
        <v/>
      </c>
      <c r="AV481" s="631" t="str">
        <f t="shared" si="1456"/>
        <v/>
      </c>
      <c r="AW481" s="631" t="str">
        <f t="shared" si="1456"/>
        <v/>
      </c>
      <c r="AX481" s="631" t="str">
        <f t="shared" si="1456"/>
        <v/>
      </c>
      <c r="AY481" s="631" t="str">
        <f t="shared" si="1456"/>
        <v/>
      </c>
      <c r="AZ481" s="631" t="str">
        <f t="shared" si="1456"/>
        <v/>
      </c>
      <c r="BA481" s="631" t="str">
        <f t="shared" si="1456"/>
        <v/>
      </c>
      <c r="BB481" s="631" t="str">
        <f t="shared" si="1456"/>
        <v/>
      </c>
      <c r="BC481" s="653"/>
      <c r="BD481" s="631" t="str">
        <f t="shared" ref="BD481:BT481" si="1457">IF(BD479="","",BD479*BD480/BD$46/365/$G$1)</f>
        <v/>
      </c>
      <c r="BE481" s="631" t="str">
        <f t="shared" si="1457"/>
        <v/>
      </c>
      <c r="BF481" s="631" t="str">
        <f t="shared" si="1457"/>
        <v/>
      </c>
      <c r="BG481" s="631" t="str">
        <f t="shared" si="1457"/>
        <v/>
      </c>
      <c r="BH481" s="631" t="str">
        <f t="shared" si="1457"/>
        <v/>
      </c>
      <c r="BI481" s="631" t="str">
        <f t="shared" si="1457"/>
        <v/>
      </c>
      <c r="BJ481" s="631" t="str">
        <f t="shared" si="1457"/>
        <v/>
      </c>
      <c r="BK481" s="631" t="str">
        <f t="shared" si="1457"/>
        <v/>
      </c>
      <c r="BL481" s="631" t="str">
        <f t="shared" si="1457"/>
        <v/>
      </c>
      <c r="BM481" s="631" t="str">
        <f t="shared" si="1457"/>
        <v/>
      </c>
      <c r="BN481" s="631" t="str">
        <f t="shared" si="1457"/>
        <v/>
      </c>
      <c r="BO481" s="631" t="str">
        <f t="shared" si="1457"/>
        <v/>
      </c>
      <c r="BP481" s="631" t="str">
        <f t="shared" si="1457"/>
        <v/>
      </c>
      <c r="BQ481" s="631" t="str">
        <f t="shared" si="1457"/>
        <v/>
      </c>
      <c r="BR481" s="631" t="str">
        <f t="shared" si="1457"/>
        <v/>
      </c>
      <c r="BS481" s="631" t="str">
        <f t="shared" si="1457"/>
        <v/>
      </c>
      <c r="BT481" s="631" t="str">
        <f t="shared" si="1457"/>
        <v/>
      </c>
      <c r="BU481" s="653"/>
      <c r="BV481" s="631" t="str">
        <f>IF(BV479="","",BV479*BV480/BV$46/365/$G$1)</f>
        <v/>
      </c>
      <c r="BW481" s="631">
        <f>IF(BW479="","",BW479*BW480/BW$46/365/$G$1)</f>
        <v>6.947162426614481E-2</v>
      </c>
      <c r="BX481" s="631">
        <f>IF(BX479="","",BX479*BX480/BX$46/365/$G$1)</f>
        <v>9.2628832354859757E-3</v>
      </c>
      <c r="BY481" s="631" t="str">
        <f>IF(BY479="","",BY479*BY480/BY$46/365/$G$1)</f>
        <v/>
      </c>
      <c r="BZ481" s="621" t="str">
        <f>IF(DL481&lt;3,"",(SUM(B481:R481)-MIN(B481:R481)-MAX(B481:R481))/(DL481-2))</f>
        <v/>
      </c>
      <c r="CA481" s="621">
        <f t="shared" si="1271"/>
        <v>7.7190693629049789E-2</v>
      </c>
      <c r="CB481" s="621" t="str">
        <f t="shared" si="1272"/>
        <v/>
      </c>
      <c r="CC481" s="621" t="str">
        <f t="shared" si="1273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24"/>
        <v/>
      </c>
      <c r="CF481" s="1353" t="str">
        <f t="shared" si="1424"/>
        <v/>
      </c>
      <c r="CG481" s="1353" t="str">
        <f t="shared" si="1424"/>
        <v/>
      </c>
      <c r="CH481" s="1353" t="str">
        <f t="shared" si="1424"/>
        <v/>
      </c>
      <c r="CI481" s="1353" t="str">
        <f t="shared" si="1424"/>
        <v/>
      </c>
      <c r="CJ481" s="1353" t="str">
        <f t="shared" si="1424"/>
        <v/>
      </c>
      <c r="CK481" s="1354" t="str">
        <f t="shared" si="1424"/>
        <v/>
      </c>
      <c r="CL481" s="1354" t="str">
        <f t="shared" si="1424"/>
        <v/>
      </c>
      <c r="CM481" s="1354" t="str">
        <f t="shared" si="1424"/>
        <v/>
      </c>
      <c r="CN481" s="1353" t="str">
        <f t="shared" si="1424"/>
        <v/>
      </c>
      <c r="CO481" s="1353" t="str">
        <f t="shared" si="1424"/>
        <v/>
      </c>
      <c r="CP481" s="1353" t="str">
        <f t="shared" si="1424"/>
        <v/>
      </c>
      <c r="CQ481" s="1353" t="str">
        <f t="shared" si="1424"/>
        <v/>
      </c>
      <c r="CR481" s="1353" t="str">
        <f t="shared" si="1424"/>
        <v/>
      </c>
      <c r="CS481" s="1352" t="str">
        <f t="shared" si="1424"/>
        <v/>
      </c>
      <c r="CT481" s="1355" t="str">
        <f t="shared" si="1424"/>
        <v/>
      </c>
      <c r="CU481" s="535" t="str">
        <f t="shared" si="1425"/>
        <v/>
      </c>
      <c r="CV481" s="536" t="str">
        <f t="shared" si="1426"/>
        <v/>
      </c>
      <c r="CW481" s="537" t="str">
        <f t="shared" si="1427"/>
        <v/>
      </c>
      <c r="CX481" s="537" t="str">
        <f t="shared" si="1428"/>
        <v/>
      </c>
      <c r="CY481" s="537" t="str">
        <f t="shared" si="1429"/>
        <v/>
      </c>
      <c r="CZ481" s="537" t="str">
        <f t="shared" si="1430"/>
        <v/>
      </c>
      <c r="DA481" s="537" t="str">
        <f t="shared" si="1431"/>
        <v/>
      </c>
      <c r="DB481" s="538" t="str">
        <f t="shared" si="1432"/>
        <v/>
      </c>
      <c r="DC481" s="538" t="str">
        <f t="shared" si="1433"/>
        <v/>
      </c>
      <c r="DD481" s="538" t="str">
        <f t="shared" si="1434"/>
        <v/>
      </c>
      <c r="DE481" s="537" t="str">
        <f t="shared" si="1435"/>
        <v/>
      </c>
      <c r="DF481" s="537" t="str">
        <f t="shared" si="1436"/>
        <v/>
      </c>
      <c r="DG481" s="537" t="str">
        <f t="shared" si="1437"/>
        <v/>
      </c>
      <c r="DH481" s="537" t="str">
        <f t="shared" si="1438"/>
        <v/>
      </c>
      <c r="DI481" s="537" t="str">
        <f t="shared" si="1439"/>
        <v/>
      </c>
      <c r="DJ481" s="536" t="str">
        <f t="shared" si="1440"/>
        <v/>
      </c>
      <c r="DK481" s="535" t="str">
        <f t="shared" si="1441"/>
        <v/>
      </c>
      <c r="DL481" s="654">
        <f t="shared" si="1442"/>
        <v>2</v>
      </c>
      <c r="DM481" s="106">
        <f t="shared" si="1443"/>
        <v>3</v>
      </c>
      <c r="DN481" s="106">
        <f t="shared" si="1444"/>
        <v>2</v>
      </c>
      <c r="DO481" s="106">
        <f t="shared" si="1445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70"/>
        <v/>
      </c>
      <c r="CA482" s="596">
        <f t="shared" si="1271"/>
        <v>25</v>
      </c>
      <c r="CB482" s="596" t="str">
        <f t="shared" si="1272"/>
        <v/>
      </c>
      <c r="CC482" s="690" t="str">
        <f t="shared" si="1273"/>
        <v/>
      </c>
      <c r="CD482" s="1346" t="str">
        <f t="shared" ref="CD482:CS483" si="145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58"/>
        <v/>
      </c>
      <c r="CF482" s="1348" t="str">
        <f t="shared" si="1458"/>
        <v/>
      </c>
      <c r="CG482" s="1348" t="str">
        <f t="shared" si="1458"/>
        <v/>
      </c>
      <c r="CH482" s="1348" t="str">
        <f t="shared" si="1458"/>
        <v/>
      </c>
      <c r="CI482" s="1348" t="str">
        <f t="shared" si="1458"/>
        <v/>
      </c>
      <c r="CJ482" s="1348" t="str">
        <f t="shared" si="1458"/>
        <v/>
      </c>
      <c r="CK482" s="1349" t="str">
        <f t="shared" si="1458"/>
        <v/>
      </c>
      <c r="CL482" s="1349" t="str">
        <f t="shared" si="1458"/>
        <v/>
      </c>
      <c r="CM482" s="1349" t="str">
        <f t="shared" si="1458"/>
        <v/>
      </c>
      <c r="CN482" s="1348" t="str">
        <f t="shared" si="1458"/>
        <v/>
      </c>
      <c r="CO482" s="1348" t="str">
        <f t="shared" si="1458"/>
        <v/>
      </c>
      <c r="CP482" s="1348" t="str">
        <f t="shared" si="1458"/>
        <v/>
      </c>
      <c r="CQ482" s="1348" t="str">
        <f t="shared" si="1458"/>
        <v/>
      </c>
      <c r="CR482" s="1348" t="str">
        <f t="shared" si="1458"/>
        <v/>
      </c>
      <c r="CS482" s="1347" t="str">
        <f t="shared" si="1458"/>
        <v/>
      </c>
      <c r="CT482" s="1350" t="str">
        <f t="shared" ref="CE482:CT483" si="145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25"/>
        <v/>
      </c>
      <c r="CV482" s="548" t="str">
        <f t="shared" si="1426"/>
        <v/>
      </c>
      <c r="CW482" s="549" t="str">
        <f t="shared" si="1427"/>
        <v/>
      </c>
      <c r="CX482" s="549" t="str">
        <f t="shared" si="1428"/>
        <v/>
      </c>
      <c r="CY482" s="549" t="str">
        <f t="shared" si="1429"/>
        <v/>
      </c>
      <c r="CZ482" s="549" t="str">
        <f t="shared" si="1430"/>
        <v/>
      </c>
      <c r="DA482" s="549" t="str">
        <f t="shared" si="1431"/>
        <v/>
      </c>
      <c r="DB482" s="550" t="str">
        <f t="shared" si="1432"/>
        <v/>
      </c>
      <c r="DC482" s="550" t="str">
        <f t="shared" si="1433"/>
        <v/>
      </c>
      <c r="DD482" s="550" t="str">
        <f t="shared" si="1434"/>
        <v/>
      </c>
      <c r="DE482" s="549" t="str">
        <f t="shared" si="1435"/>
        <v/>
      </c>
      <c r="DF482" s="549" t="str">
        <f t="shared" si="1436"/>
        <v/>
      </c>
      <c r="DG482" s="549" t="str">
        <f t="shared" si="1437"/>
        <v/>
      </c>
      <c r="DH482" s="549" t="str">
        <f t="shared" si="1438"/>
        <v/>
      </c>
      <c r="DI482" s="549" t="str">
        <f t="shared" si="1439"/>
        <v/>
      </c>
      <c r="DJ482" s="548" t="str">
        <f t="shared" si="1440"/>
        <v/>
      </c>
      <c r="DK482" s="547" t="str">
        <f t="shared" si="1441"/>
        <v/>
      </c>
      <c r="DL482" s="654">
        <f t="shared" si="1442"/>
        <v>2</v>
      </c>
      <c r="DM482" s="106">
        <f t="shared" si="1443"/>
        <v>3</v>
      </c>
      <c r="DN482" s="106">
        <f t="shared" si="1444"/>
        <v>2</v>
      </c>
      <c r="DO482" s="106">
        <f t="shared" si="1445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460">IF(B482="","",B477*B482*B478)</f>
        <v/>
      </c>
      <c r="C483" s="628" t="str">
        <f t="shared" si="1460"/>
        <v/>
      </c>
      <c r="D483" s="628" t="str">
        <f t="shared" si="1460"/>
        <v/>
      </c>
      <c r="E483" s="628" t="str">
        <f t="shared" si="1460"/>
        <v/>
      </c>
      <c r="F483" s="628">
        <f t="shared" si="1460"/>
        <v>240</v>
      </c>
      <c r="G483" s="628" t="str">
        <f t="shared" si="1460"/>
        <v/>
      </c>
      <c r="H483" s="628" t="str">
        <f t="shared" si="1460"/>
        <v/>
      </c>
      <c r="I483" s="628">
        <f t="shared" si="1460"/>
        <v>300</v>
      </c>
      <c r="J483" s="628" t="str">
        <f t="shared" si="1460"/>
        <v/>
      </c>
      <c r="K483" s="628" t="str">
        <f t="shared" si="1460"/>
        <v/>
      </c>
      <c r="L483" s="628" t="str">
        <f t="shared" si="1460"/>
        <v/>
      </c>
      <c r="M483" s="628" t="str">
        <f t="shared" si="1460"/>
        <v/>
      </c>
      <c r="N483" s="628" t="str">
        <f t="shared" si="1460"/>
        <v/>
      </c>
      <c r="O483" s="628" t="str">
        <f t="shared" si="1460"/>
        <v/>
      </c>
      <c r="P483" s="628" t="str">
        <f t="shared" si="1460"/>
        <v/>
      </c>
      <c r="Q483" s="628" t="str">
        <f t="shared" si="1460"/>
        <v/>
      </c>
      <c r="R483" s="628" t="str">
        <f t="shared" si="1460"/>
        <v/>
      </c>
      <c r="S483" s="663"/>
      <c r="T483" s="628" t="str">
        <f t="shared" ref="T483:AJ483" si="1461">IF(T482="","",T477*T482*T478)</f>
        <v/>
      </c>
      <c r="U483" s="628">
        <f t="shared" si="1461"/>
        <v>120</v>
      </c>
      <c r="V483" s="628">
        <f t="shared" si="1461"/>
        <v>350</v>
      </c>
      <c r="W483" s="628">
        <f t="shared" si="1461"/>
        <v>100</v>
      </c>
      <c r="X483" s="628" t="str">
        <f t="shared" si="1461"/>
        <v/>
      </c>
      <c r="Y483" s="628" t="str">
        <f t="shared" si="1461"/>
        <v/>
      </c>
      <c r="Z483" s="628"/>
      <c r="AA483" s="628"/>
      <c r="AB483" s="628" t="str">
        <f t="shared" si="1461"/>
        <v/>
      </c>
      <c r="AC483" s="628" t="str">
        <f t="shared" si="1461"/>
        <v/>
      </c>
      <c r="AD483" s="628" t="str">
        <f t="shared" si="1461"/>
        <v/>
      </c>
      <c r="AE483" s="628" t="str">
        <f t="shared" si="1461"/>
        <v/>
      </c>
      <c r="AF483" s="628" t="str">
        <f t="shared" si="1461"/>
        <v/>
      </c>
      <c r="AG483" s="628" t="str">
        <f t="shared" si="1461"/>
        <v/>
      </c>
      <c r="AH483" s="628" t="str">
        <f t="shared" si="1461"/>
        <v/>
      </c>
      <c r="AI483" s="628" t="str">
        <f t="shared" si="1461"/>
        <v/>
      </c>
      <c r="AJ483" s="628" t="str">
        <f t="shared" si="1461"/>
        <v/>
      </c>
      <c r="AK483" s="663"/>
      <c r="AL483" s="628" t="str">
        <f t="shared" ref="AL483:BB483" si="1462">IF(AL482="","",AL477*AL482*AL478)</f>
        <v/>
      </c>
      <c r="AM483" s="628" t="str">
        <f t="shared" si="1462"/>
        <v/>
      </c>
      <c r="AN483" s="628" t="str">
        <f t="shared" si="1462"/>
        <v/>
      </c>
      <c r="AO483" s="628" t="str">
        <f t="shared" si="1462"/>
        <v/>
      </c>
      <c r="AP483" s="628" t="str">
        <f t="shared" si="1462"/>
        <v/>
      </c>
      <c r="AQ483" s="628" t="str">
        <f t="shared" si="1462"/>
        <v/>
      </c>
      <c r="AR483" s="628" t="str">
        <f t="shared" si="1462"/>
        <v/>
      </c>
      <c r="AS483" s="628">
        <f t="shared" si="1462"/>
        <v>240</v>
      </c>
      <c r="AT483" s="628">
        <f t="shared" si="1462"/>
        <v>90</v>
      </c>
      <c r="AU483" s="628" t="str">
        <f t="shared" si="1462"/>
        <v/>
      </c>
      <c r="AV483" s="628" t="str">
        <f t="shared" si="1462"/>
        <v/>
      </c>
      <c r="AW483" s="628" t="str">
        <f t="shared" si="1462"/>
        <v/>
      </c>
      <c r="AX483" s="628" t="str">
        <f t="shared" si="1462"/>
        <v/>
      </c>
      <c r="AY483" s="628" t="str">
        <f t="shared" si="1462"/>
        <v/>
      </c>
      <c r="AZ483" s="628" t="str">
        <f t="shared" si="1462"/>
        <v/>
      </c>
      <c r="BA483" s="628" t="str">
        <f t="shared" si="1462"/>
        <v/>
      </c>
      <c r="BB483" s="628" t="str">
        <f t="shared" si="1462"/>
        <v/>
      </c>
      <c r="BC483" s="663"/>
      <c r="BD483" s="628" t="str">
        <f t="shared" ref="BD483:BT483" si="1463">IF(BD482="","",BD477*BD482*BD478)</f>
        <v/>
      </c>
      <c r="BE483" s="628" t="str">
        <f t="shared" si="1463"/>
        <v/>
      </c>
      <c r="BF483" s="628" t="str">
        <f t="shared" si="1463"/>
        <v/>
      </c>
      <c r="BG483" s="628" t="str">
        <f t="shared" si="1463"/>
        <v/>
      </c>
      <c r="BH483" s="628" t="str">
        <f t="shared" si="1463"/>
        <v/>
      </c>
      <c r="BI483" s="628" t="str">
        <f t="shared" si="1463"/>
        <v/>
      </c>
      <c r="BJ483" s="628" t="str">
        <f t="shared" si="1463"/>
        <v/>
      </c>
      <c r="BK483" s="628" t="str">
        <f t="shared" si="1463"/>
        <v/>
      </c>
      <c r="BL483" s="628" t="str">
        <f t="shared" si="1463"/>
        <v/>
      </c>
      <c r="BM483" s="628" t="str">
        <f t="shared" si="1463"/>
        <v/>
      </c>
      <c r="BN483" s="628" t="str">
        <f t="shared" si="1463"/>
        <v/>
      </c>
      <c r="BO483" s="628" t="str">
        <f t="shared" si="1463"/>
        <v/>
      </c>
      <c r="BP483" s="628" t="str">
        <f t="shared" si="1463"/>
        <v/>
      </c>
      <c r="BQ483" s="628" t="str">
        <f t="shared" si="1463"/>
        <v/>
      </c>
      <c r="BR483" s="628" t="str">
        <f t="shared" si="1463"/>
        <v/>
      </c>
      <c r="BS483" s="628" t="str">
        <f t="shared" si="1463"/>
        <v/>
      </c>
      <c r="BT483" s="628" t="str">
        <f t="shared" si="1463"/>
        <v/>
      </c>
      <c r="BU483" s="663"/>
      <c r="BV483" s="628" t="str">
        <f t="shared" ref="BV483:BY483" si="1464">IF(BV482="","",BV477*BV478*BV482)</f>
        <v/>
      </c>
      <c r="BW483" s="628">
        <f>IF(BW482="","",BW477*BW478*BW482)</f>
        <v>150</v>
      </c>
      <c r="BX483" s="628">
        <f t="shared" si="1464"/>
        <v>15</v>
      </c>
      <c r="BY483" s="628" t="str">
        <f t="shared" si="1464"/>
        <v/>
      </c>
      <c r="BZ483" s="596" t="str">
        <f t="shared" si="1270"/>
        <v/>
      </c>
      <c r="CA483" s="596">
        <f t="shared" si="1271"/>
        <v>120</v>
      </c>
      <c r="CB483" s="596" t="str">
        <f t="shared" si="1272"/>
        <v/>
      </c>
      <c r="CC483" s="690" t="str">
        <f t="shared" si="1273"/>
        <v/>
      </c>
      <c r="CD483" s="1346" t="str">
        <f t="shared" si="1458"/>
        <v/>
      </c>
      <c r="CE483" s="1347" t="str">
        <f t="shared" si="1459"/>
        <v/>
      </c>
      <c r="CF483" s="1348" t="str">
        <f t="shared" si="1459"/>
        <v/>
      </c>
      <c r="CG483" s="1348" t="str">
        <f t="shared" si="1459"/>
        <v/>
      </c>
      <c r="CH483" s="1348" t="str">
        <f t="shared" si="1459"/>
        <v/>
      </c>
      <c r="CI483" s="1348" t="str">
        <f t="shared" si="1459"/>
        <v/>
      </c>
      <c r="CJ483" s="1348" t="str">
        <f t="shared" si="1459"/>
        <v/>
      </c>
      <c r="CK483" s="1349" t="str">
        <f t="shared" si="1459"/>
        <v/>
      </c>
      <c r="CL483" s="1349" t="str">
        <f t="shared" si="1459"/>
        <v/>
      </c>
      <c r="CM483" s="1349" t="str">
        <f t="shared" si="1459"/>
        <v/>
      </c>
      <c r="CN483" s="1348" t="str">
        <f t="shared" si="1459"/>
        <v/>
      </c>
      <c r="CO483" s="1348" t="str">
        <f t="shared" si="1459"/>
        <v/>
      </c>
      <c r="CP483" s="1348" t="str">
        <f t="shared" si="1459"/>
        <v/>
      </c>
      <c r="CQ483" s="1348" t="str">
        <f t="shared" si="1459"/>
        <v/>
      </c>
      <c r="CR483" s="1348" t="str">
        <f t="shared" si="1459"/>
        <v/>
      </c>
      <c r="CS483" s="1347" t="str">
        <f t="shared" si="1459"/>
        <v/>
      </c>
      <c r="CT483" s="1350" t="str">
        <f t="shared" si="1459"/>
        <v/>
      </c>
      <c r="CU483" s="547" t="str">
        <f t="shared" si="1425"/>
        <v/>
      </c>
      <c r="CV483" s="548" t="str">
        <f t="shared" si="1426"/>
        <v/>
      </c>
      <c r="CW483" s="549" t="str">
        <f t="shared" si="1427"/>
        <v/>
      </c>
      <c r="CX483" s="549" t="str">
        <f t="shared" si="1428"/>
        <v/>
      </c>
      <c r="CY483" s="549" t="str">
        <f t="shared" si="1429"/>
        <v/>
      </c>
      <c r="CZ483" s="549" t="str">
        <f t="shared" si="1430"/>
        <v/>
      </c>
      <c r="DA483" s="549" t="str">
        <f t="shared" si="1431"/>
        <v/>
      </c>
      <c r="DB483" s="550" t="str">
        <f t="shared" si="1432"/>
        <v/>
      </c>
      <c r="DC483" s="550" t="str">
        <f t="shared" si="1433"/>
        <v/>
      </c>
      <c r="DD483" s="550" t="str">
        <f t="shared" si="1434"/>
        <v/>
      </c>
      <c r="DE483" s="549" t="str">
        <f t="shared" si="1435"/>
        <v/>
      </c>
      <c r="DF483" s="549" t="str">
        <f t="shared" si="1436"/>
        <v/>
      </c>
      <c r="DG483" s="549" t="str">
        <f t="shared" si="1437"/>
        <v/>
      </c>
      <c r="DH483" s="549" t="str">
        <f t="shared" si="1438"/>
        <v/>
      </c>
      <c r="DI483" s="549" t="str">
        <f t="shared" si="1439"/>
        <v/>
      </c>
      <c r="DJ483" s="548" t="str">
        <f t="shared" si="1440"/>
        <v/>
      </c>
      <c r="DK483" s="547" t="str">
        <f t="shared" si="1441"/>
        <v/>
      </c>
      <c r="DL483" s="654">
        <f t="shared" si="1442"/>
        <v>2</v>
      </c>
      <c r="DM483" s="106">
        <f t="shared" si="1443"/>
        <v>3</v>
      </c>
      <c r="DN483" s="106">
        <f t="shared" si="1444"/>
        <v>2</v>
      </c>
      <c r="DO483" s="106">
        <f t="shared" si="1445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1" t="s">
        <v>730</v>
      </c>
      <c r="B484" s="641"/>
      <c r="C484" s="641"/>
      <c r="D484" s="641"/>
      <c r="E484" s="641"/>
      <c r="F484" s="641" t="s">
        <v>872</v>
      </c>
      <c r="G484" s="641" t="s">
        <v>872</v>
      </c>
      <c r="H484" s="641"/>
      <c r="I484" s="641" t="s">
        <v>883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70"/>
        <v/>
      </c>
      <c r="CA484" s="588" t="str">
        <f t="shared" si="1271"/>
        <v/>
      </c>
      <c r="CB484" s="588" t="str">
        <f t="shared" si="1272"/>
        <v/>
      </c>
      <c r="CC484" s="688" t="str">
        <f t="shared" si="1273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70"/>
        <v>5</v>
      </c>
      <c r="CA485" s="596" t="str">
        <f t="shared" si="1271"/>
        <v/>
      </c>
      <c r="CB485" s="596" t="str">
        <f t="shared" si="1272"/>
        <v/>
      </c>
      <c r="CC485" s="690" t="str">
        <f t="shared" si="1273"/>
        <v/>
      </c>
      <c r="CD485" s="1346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65"/>
        <v/>
      </c>
      <c r="CF485" s="1348" t="str">
        <f t="shared" si="1465"/>
        <v/>
      </c>
      <c r="CG485" s="1348" t="str">
        <f t="shared" si="1465"/>
        <v/>
      </c>
      <c r="CH485" s="1348" t="str">
        <f t="shared" si="1465"/>
        <v/>
      </c>
      <c r="CI485" s="1348" t="str">
        <f t="shared" si="1465"/>
        <v/>
      </c>
      <c r="CJ485" s="1348" t="str">
        <f t="shared" si="1465"/>
        <v/>
      </c>
      <c r="CK485" s="1349" t="str">
        <f t="shared" si="1465"/>
        <v/>
      </c>
      <c r="CL485" s="1349">
        <f t="shared" si="1465"/>
        <v>50</v>
      </c>
      <c r="CM485" s="1349" t="str">
        <f t="shared" si="1465"/>
        <v/>
      </c>
      <c r="CN485" s="1348" t="str">
        <f t="shared" si="1465"/>
        <v/>
      </c>
      <c r="CO485" s="1348" t="str">
        <f t="shared" si="1465"/>
        <v/>
      </c>
      <c r="CP485" s="1348" t="str">
        <f t="shared" si="1465"/>
        <v/>
      </c>
      <c r="CQ485" s="1348" t="str">
        <f t="shared" si="1465"/>
        <v/>
      </c>
      <c r="CR485" s="1348" t="str">
        <f t="shared" si="1465"/>
        <v/>
      </c>
      <c r="CS485" s="1347" t="str">
        <f t="shared" si="1465"/>
        <v/>
      </c>
      <c r="CT485" s="1350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3</v>
      </c>
      <c r="DM485" s="106">
        <f t="shared" ref="DM485:DM492" si="1485">COUNT(T485:AJ485)</f>
        <v>2</v>
      </c>
      <c r="DN485" s="106">
        <f t="shared" ref="DN485:DN492" si="1486">COUNT(AL485:BB485)</f>
        <v>1</v>
      </c>
      <c r="DO485" s="106">
        <f t="shared" ref="DO485:DO492" si="1487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70"/>
        <v>4</v>
      </c>
      <c r="CA486" s="596" t="str">
        <f t="shared" si="1271"/>
        <v/>
      </c>
      <c r="CB486" s="596" t="str">
        <f t="shared" si="1272"/>
        <v/>
      </c>
      <c r="CC486" s="690" t="str">
        <f t="shared" si="1273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66"/>
        <v/>
      </c>
      <c r="CF486" s="1348" t="str">
        <f t="shared" si="1466"/>
        <v/>
      </c>
      <c r="CG486" s="1348" t="str">
        <f t="shared" si="1466"/>
        <v/>
      </c>
      <c r="CH486" s="1348" t="str">
        <f t="shared" si="1466"/>
        <v/>
      </c>
      <c r="CI486" s="1348" t="str">
        <f t="shared" si="1466"/>
        <v/>
      </c>
      <c r="CJ486" s="1348" t="str">
        <f t="shared" si="1466"/>
        <v/>
      </c>
      <c r="CK486" s="1349" t="str">
        <f t="shared" si="1466"/>
        <v/>
      </c>
      <c r="CL486" s="1349">
        <f t="shared" si="1466"/>
        <v>1</v>
      </c>
      <c r="CM486" s="1349" t="str">
        <f t="shared" si="1466"/>
        <v/>
      </c>
      <c r="CN486" s="1348" t="str">
        <f t="shared" si="1466"/>
        <v/>
      </c>
      <c r="CO486" s="1348" t="str">
        <f t="shared" si="1466"/>
        <v/>
      </c>
      <c r="CP486" s="1348" t="str">
        <f t="shared" si="1466"/>
        <v/>
      </c>
      <c r="CQ486" s="1348" t="str">
        <f t="shared" si="1466"/>
        <v/>
      </c>
      <c r="CR486" s="1348" t="str">
        <f t="shared" si="1466"/>
        <v/>
      </c>
      <c r="CS486" s="1347" t="str">
        <f t="shared" si="1466"/>
        <v/>
      </c>
      <c r="CT486" s="1350" t="str">
        <f t="shared" si="1466"/>
        <v/>
      </c>
      <c r="CU486" s="547" t="str">
        <f t="shared" si="1467"/>
        <v/>
      </c>
      <c r="CV486" s="548" t="str">
        <f t="shared" si="1468"/>
        <v/>
      </c>
      <c r="CW486" s="549" t="str">
        <f t="shared" si="1469"/>
        <v/>
      </c>
      <c r="CX486" s="549" t="str">
        <f t="shared" si="1470"/>
        <v/>
      </c>
      <c r="CY486" s="549" t="str">
        <f t="shared" si="1471"/>
        <v/>
      </c>
      <c r="CZ486" s="549" t="str">
        <f t="shared" si="1472"/>
        <v/>
      </c>
      <c r="DA486" s="549" t="str">
        <f t="shared" si="1473"/>
        <v/>
      </c>
      <c r="DB486" s="550" t="str">
        <f t="shared" si="1474"/>
        <v/>
      </c>
      <c r="DC486" s="550">
        <f t="shared" si="1475"/>
        <v>1</v>
      </c>
      <c r="DD486" s="550" t="str">
        <f t="shared" si="1476"/>
        <v/>
      </c>
      <c r="DE486" s="549" t="str">
        <f t="shared" si="1477"/>
        <v/>
      </c>
      <c r="DF486" s="549" t="str">
        <f t="shared" si="1478"/>
        <v/>
      </c>
      <c r="DG486" s="549" t="str">
        <f t="shared" si="1479"/>
        <v/>
      </c>
      <c r="DH486" s="549" t="str">
        <f t="shared" si="1480"/>
        <v/>
      </c>
      <c r="DI486" s="549" t="str">
        <f t="shared" si="1481"/>
        <v/>
      </c>
      <c r="DJ486" s="548" t="str">
        <f t="shared" si="1482"/>
        <v/>
      </c>
      <c r="DK486" s="547" t="str">
        <f t="shared" si="1483"/>
        <v/>
      </c>
      <c r="DL486" s="654">
        <f t="shared" si="1484"/>
        <v>3</v>
      </c>
      <c r="DM486" s="106">
        <f t="shared" si="1485"/>
        <v>2</v>
      </c>
      <c r="DN486" s="106">
        <f t="shared" si="1486"/>
        <v>1</v>
      </c>
      <c r="DO486" s="106">
        <f t="shared" si="1487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70"/>
        <v>4</v>
      </c>
      <c r="CA487" s="596" t="str">
        <f t="shared" si="1271"/>
        <v/>
      </c>
      <c r="CB487" s="596" t="str">
        <f t="shared" si="1272"/>
        <v/>
      </c>
      <c r="CC487" s="690" t="str">
        <f t="shared" si="1273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66"/>
        <v/>
      </c>
      <c r="CF487" s="1348" t="str">
        <f t="shared" si="1466"/>
        <v/>
      </c>
      <c r="CG487" s="1348" t="str">
        <f t="shared" si="1466"/>
        <v/>
      </c>
      <c r="CH487" s="1348" t="str">
        <f t="shared" si="1466"/>
        <v/>
      </c>
      <c r="CI487" s="1348" t="str">
        <f t="shared" si="1466"/>
        <v/>
      </c>
      <c r="CJ487" s="1348" t="str">
        <f t="shared" si="1466"/>
        <v/>
      </c>
      <c r="CK487" s="1349" t="str">
        <f t="shared" si="1466"/>
        <v/>
      </c>
      <c r="CL487" s="1349">
        <f t="shared" si="1466"/>
        <v>1</v>
      </c>
      <c r="CM487" s="1349" t="str">
        <f t="shared" si="1466"/>
        <v/>
      </c>
      <c r="CN487" s="1348" t="str">
        <f t="shared" si="1466"/>
        <v/>
      </c>
      <c r="CO487" s="1348" t="str">
        <f t="shared" si="1466"/>
        <v/>
      </c>
      <c r="CP487" s="1348" t="str">
        <f t="shared" si="1466"/>
        <v/>
      </c>
      <c r="CQ487" s="1348" t="str">
        <f t="shared" si="1466"/>
        <v/>
      </c>
      <c r="CR487" s="1348" t="str">
        <f t="shared" si="1466"/>
        <v/>
      </c>
      <c r="CS487" s="1347" t="str">
        <f t="shared" si="1466"/>
        <v/>
      </c>
      <c r="CT487" s="1350" t="str">
        <f t="shared" si="1466"/>
        <v/>
      </c>
      <c r="CU487" s="547" t="str">
        <f t="shared" si="1467"/>
        <v/>
      </c>
      <c r="CV487" s="548" t="str">
        <f t="shared" si="1468"/>
        <v/>
      </c>
      <c r="CW487" s="549" t="str">
        <f t="shared" si="1469"/>
        <v/>
      </c>
      <c r="CX487" s="549" t="str">
        <f t="shared" si="1470"/>
        <v/>
      </c>
      <c r="CY487" s="549" t="str">
        <f t="shared" si="1471"/>
        <v/>
      </c>
      <c r="CZ487" s="549" t="str">
        <f t="shared" si="1472"/>
        <v/>
      </c>
      <c r="DA487" s="549" t="str">
        <f t="shared" si="1473"/>
        <v/>
      </c>
      <c r="DB487" s="550" t="str">
        <f t="shared" si="1474"/>
        <v/>
      </c>
      <c r="DC487" s="550">
        <f t="shared" si="1475"/>
        <v>1</v>
      </c>
      <c r="DD487" s="550" t="str">
        <f t="shared" si="1476"/>
        <v/>
      </c>
      <c r="DE487" s="549" t="str">
        <f t="shared" si="1477"/>
        <v/>
      </c>
      <c r="DF487" s="549" t="str">
        <f t="shared" si="1478"/>
        <v/>
      </c>
      <c r="DG487" s="549" t="str">
        <f t="shared" si="1479"/>
        <v/>
      </c>
      <c r="DH487" s="549" t="str">
        <f t="shared" si="1480"/>
        <v/>
      </c>
      <c r="DI487" s="549" t="str">
        <f t="shared" si="1481"/>
        <v/>
      </c>
      <c r="DJ487" s="548" t="str">
        <f t="shared" si="1482"/>
        <v/>
      </c>
      <c r="DK487" s="547" t="str">
        <f t="shared" si="1483"/>
        <v/>
      </c>
      <c r="DL487" s="654">
        <f t="shared" si="1484"/>
        <v>3</v>
      </c>
      <c r="DM487" s="106">
        <f t="shared" si="1485"/>
        <v>2</v>
      </c>
      <c r="DN487" s="106">
        <f t="shared" si="1486"/>
        <v>1</v>
      </c>
      <c r="DO487" s="106">
        <f t="shared" si="1487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488">IF(B486="","",B485*B486*B487)</f>
        <v/>
      </c>
      <c r="C488" s="628" t="str">
        <f t="shared" si="1488"/>
        <v/>
      </c>
      <c r="D488" s="628" t="str">
        <f t="shared" si="1488"/>
        <v/>
      </c>
      <c r="E488" s="628" t="str">
        <f t="shared" si="1488"/>
        <v/>
      </c>
      <c r="F488" s="628">
        <f t="shared" si="1488"/>
        <v>120</v>
      </c>
      <c r="G488" s="628">
        <f t="shared" si="1488"/>
        <v>320</v>
      </c>
      <c r="H488" s="628" t="str">
        <f t="shared" si="1488"/>
        <v/>
      </c>
      <c r="I488" s="628">
        <f t="shared" si="1488"/>
        <v>150</v>
      </c>
      <c r="J488" s="628" t="str">
        <f t="shared" si="1488"/>
        <v/>
      </c>
      <c r="K488" s="628" t="str">
        <f t="shared" si="1488"/>
        <v/>
      </c>
      <c r="L488" s="628" t="str">
        <f t="shared" si="1488"/>
        <v/>
      </c>
      <c r="M488" s="628" t="str">
        <f t="shared" si="1488"/>
        <v/>
      </c>
      <c r="N488" s="628" t="str">
        <f t="shared" si="1488"/>
        <v/>
      </c>
      <c r="O488" s="628" t="str">
        <f t="shared" si="1488"/>
        <v/>
      </c>
      <c r="P488" s="628" t="str">
        <f t="shared" si="1488"/>
        <v/>
      </c>
      <c r="Q488" s="628" t="str">
        <f t="shared" si="1488"/>
        <v/>
      </c>
      <c r="R488" s="628" t="str">
        <f t="shared" si="1488"/>
        <v/>
      </c>
      <c r="S488" s="663"/>
      <c r="T488" s="628" t="str">
        <f t="shared" ref="T488:AJ488" si="1489">IF(T486="","",T485*T486*T487)</f>
        <v/>
      </c>
      <c r="U488" s="628">
        <f t="shared" si="1489"/>
        <v>120</v>
      </c>
      <c r="V488" s="628" t="str">
        <f t="shared" si="1489"/>
        <v/>
      </c>
      <c r="W488" s="628">
        <f t="shared" si="1489"/>
        <v>150</v>
      </c>
      <c r="X488" s="628" t="str">
        <f t="shared" si="1489"/>
        <v/>
      </c>
      <c r="Y488" s="628" t="str">
        <f t="shared" si="1489"/>
        <v/>
      </c>
      <c r="Z488" s="628" t="str">
        <f t="shared" si="1489"/>
        <v/>
      </c>
      <c r="AA488" s="628" t="str">
        <f t="shared" si="1489"/>
        <v/>
      </c>
      <c r="AB488" s="628" t="str">
        <f t="shared" si="1489"/>
        <v/>
      </c>
      <c r="AC488" s="628" t="str">
        <f t="shared" si="1489"/>
        <v/>
      </c>
      <c r="AD488" s="628" t="str">
        <f t="shared" si="1489"/>
        <v/>
      </c>
      <c r="AE488" s="628" t="str">
        <f t="shared" si="1489"/>
        <v/>
      </c>
      <c r="AF488" s="628" t="str">
        <f t="shared" si="1489"/>
        <v/>
      </c>
      <c r="AG488" s="628" t="str">
        <f t="shared" si="1489"/>
        <v/>
      </c>
      <c r="AH488" s="628" t="str">
        <f t="shared" si="1489"/>
        <v/>
      </c>
      <c r="AI488" s="628" t="str">
        <f t="shared" si="1489"/>
        <v/>
      </c>
      <c r="AJ488" s="628" t="str">
        <f t="shared" si="1489"/>
        <v/>
      </c>
      <c r="AK488" s="663"/>
      <c r="AL488" s="628" t="str">
        <f t="shared" ref="AL488:BB488" si="1490">IF(AL486="","",AL485*AL486*AL487)</f>
        <v/>
      </c>
      <c r="AM488" s="628" t="str">
        <f t="shared" si="1490"/>
        <v/>
      </c>
      <c r="AN488" s="628" t="str">
        <f t="shared" si="1490"/>
        <v/>
      </c>
      <c r="AO488" s="628" t="str">
        <f t="shared" si="1490"/>
        <v/>
      </c>
      <c r="AP488" s="628" t="str">
        <f t="shared" si="1490"/>
        <v/>
      </c>
      <c r="AQ488" s="628" t="str">
        <f t="shared" si="1490"/>
        <v/>
      </c>
      <c r="AR488" s="628" t="str">
        <f t="shared" si="1490"/>
        <v/>
      </c>
      <c r="AS488" s="628">
        <f t="shared" si="1490"/>
        <v>240</v>
      </c>
      <c r="AT488" s="628" t="str">
        <f t="shared" si="1490"/>
        <v/>
      </c>
      <c r="AU488" s="628" t="str">
        <f t="shared" si="1490"/>
        <v/>
      </c>
      <c r="AV488" s="628" t="str">
        <f t="shared" si="1490"/>
        <v/>
      </c>
      <c r="AW488" s="628" t="str">
        <f t="shared" si="1490"/>
        <v/>
      </c>
      <c r="AX488" s="628" t="str">
        <f t="shared" si="1490"/>
        <v/>
      </c>
      <c r="AY488" s="628" t="str">
        <f t="shared" si="1490"/>
        <v/>
      </c>
      <c r="AZ488" s="628" t="str">
        <f t="shared" si="1490"/>
        <v/>
      </c>
      <c r="BA488" s="628" t="str">
        <f t="shared" si="1490"/>
        <v/>
      </c>
      <c r="BB488" s="628" t="str">
        <f t="shared" si="1490"/>
        <v/>
      </c>
      <c r="BC488" s="663"/>
      <c r="BD488" s="628" t="str">
        <f t="shared" ref="BD488:BT488" si="1491">IF(BD486="","",BD485*BD486*BD487)</f>
        <v/>
      </c>
      <c r="BE488" s="628" t="str">
        <f t="shared" si="1491"/>
        <v/>
      </c>
      <c r="BF488" s="628" t="str">
        <f t="shared" si="1491"/>
        <v/>
      </c>
      <c r="BG488" s="628" t="str">
        <f t="shared" si="1491"/>
        <v/>
      </c>
      <c r="BH488" s="628" t="str">
        <f t="shared" si="1491"/>
        <v/>
      </c>
      <c r="BI488" s="628" t="str">
        <f t="shared" si="1491"/>
        <v/>
      </c>
      <c r="BJ488" s="628" t="str">
        <f t="shared" si="1491"/>
        <v/>
      </c>
      <c r="BK488" s="628" t="str">
        <f t="shared" si="1491"/>
        <v/>
      </c>
      <c r="BL488" s="628">
        <f t="shared" si="1491"/>
        <v>50</v>
      </c>
      <c r="BM488" s="628" t="str">
        <f t="shared" si="1491"/>
        <v/>
      </c>
      <c r="BN488" s="628" t="str">
        <f t="shared" si="1491"/>
        <v/>
      </c>
      <c r="BO488" s="628" t="str">
        <f t="shared" si="1491"/>
        <v/>
      </c>
      <c r="BP488" s="628" t="str">
        <f t="shared" si="1491"/>
        <v/>
      </c>
      <c r="BQ488" s="628" t="str">
        <f t="shared" si="1491"/>
        <v/>
      </c>
      <c r="BR488" s="628" t="str">
        <f t="shared" si="1491"/>
        <v/>
      </c>
      <c r="BS488" s="628" t="str">
        <f t="shared" si="1491"/>
        <v/>
      </c>
      <c r="BT488" s="628" t="str">
        <f t="shared" si="1491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70"/>
        <v>150</v>
      </c>
      <c r="CA488" s="596" t="str">
        <f t="shared" si="1271"/>
        <v/>
      </c>
      <c r="CB488" s="596" t="str">
        <f t="shared" si="1272"/>
        <v/>
      </c>
      <c r="CC488" s="690" t="str">
        <f t="shared" si="1273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66"/>
        <v/>
      </c>
      <c r="CF488" s="1348" t="str">
        <f t="shared" si="1466"/>
        <v/>
      </c>
      <c r="CG488" s="1348" t="str">
        <f t="shared" si="1466"/>
        <v/>
      </c>
      <c r="CH488" s="1348" t="str">
        <f t="shared" si="1466"/>
        <v/>
      </c>
      <c r="CI488" s="1348" t="str">
        <f t="shared" si="1466"/>
        <v/>
      </c>
      <c r="CJ488" s="1348" t="str">
        <f t="shared" si="1466"/>
        <v/>
      </c>
      <c r="CK488" s="1349" t="str">
        <f t="shared" si="1466"/>
        <v/>
      </c>
      <c r="CL488" s="1349">
        <f t="shared" si="1466"/>
        <v>50</v>
      </c>
      <c r="CM488" s="1349" t="str">
        <f t="shared" si="1466"/>
        <v/>
      </c>
      <c r="CN488" s="1348" t="str">
        <f t="shared" si="1466"/>
        <v/>
      </c>
      <c r="CO488" s="1348" t="str">
        <f t="shared" si="1466"/>
        <v/>
      </c>
      <c r="CP488" s="1348" t="str">
        <f t="shared" si="1466"/>
        <v/>
      </c>
      <c r="CQ488" s="1348" t="str">
        <f t="shared" si="1466"/>
        <v/>
      </c>
      <c r="CR488" s="1348" t="str">
        <f t="shared" si="1466"/>
        <v/>
      </c>
      <c r="CS488" s="1347" t="str">
        <f t="shared" si="1466"/>
        <v/>
      </c>
      <c r="CT488" s="1350" t="str">
        <f t="shared" si="1466"/>
        <v/>
      </c>
      <c r="CU488" s="547" t="str">
        <f t="shared" si="1467"/>
        <v/>
      </c>
      <c r="CV488" s="548" t="str">
        <f t="shared" si="1468"/>
        <v/>
      </c>
      <c r="CW488" s="549" t="str">
        <f t="shared" si="1469"/>
        <v/>
      </c>
      <c r="CX488" s="549" t="str">
        <f t="shared" si="1470"/>
        <v/>
      </c>
      <c r="CY488" s="549" t="str">
        <f t="shared" si="1471"/>
        <v/>
      </c>
      <c r="CZ488" s="549" t="str">
        <f t="shared" si="1472"/>
        <v/>
      </c>
      <c r="DA488" s="549" t="str">
        <f t="shared" si="1473"/>
        <v/>
      </c>
      <c r="DB488" s="550" t="str">
        <f t="shared" si="1474"/>
        <v/>
      </c>
      <c r="DC488" s="550">
        <f t="shared" si="1475"/>
        <v>50</v>
      </c>
      <c r="DD488" s="550" t="str">
        <f t="shared" si="1476"/>
        <v/>
      </c>
      <c r="DE488" s="549" t="str">
        <f t="shared" si="1477"/>
        <v/>
      </c>
      <c r="DF488" s="549" t="str">
        <f t="shared" si="1478"/>
        <v/>
      </c>
      <c r="DG488" s="549" t="str">
        <f t="shared" si="1479"/>
        <v/>
      </c>
      <c r="DH488" s="549" t="str">
        <f t="shared" si="1480"/>
        <v/>
      </c>
      <c r="DI488" s="549" t="str">
        <f t="shared" si="1481"/>
        <v/>
      </c>
      <c r="DJ488" s="548" t="str">
        <f t="shared" si="1482"/>
        <v/>
      </c>
      <c r="DK488" s="547" t="str">
        <f t="shared" si="1483"/>
        <v/>
      </c>
      <c r="DL488" s="654">
        <f t="shared" si="1484"/>
        <v>3</v>
      </c>
      <c r="DM488" s="106">
        <f t="shared" si="1485"/>
        <v>2</v>
      </c>
      <c r="DN488" s="106">
        <f t="shared" si="1486"/>
        <v>1</v>
      </c>
      <c r="DO488" s="106">
        <f t="shared" si="1487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$H$1 &amp; "/kg"</f>
        <v>kcal/kg</v>
      </c>
      <c r="B489" s="765">
        <f>3630*$K$1</f>
        <v>3630</v>
      </c>
      <c r="C489" s="765">
        <f t="shared" ref="C489:R489" si="1492">3630*$K$1</f>
        <v>3630</v>
      </c>
      <c r="D489" s="765">
        <f t="shared" si="1492"/>
        <v>3630</v>
      </c>
      <c r="E489" s="765">
        <f t="shared" si="1492"/>
        <v>3630</v>
      </c>
      <c r="F489" s="765">
        <f t="shared" si="1492"/>
        <v>3630</v>
      </c>
      <c r="G489" s="765">
        <f t="shared" si="1492"/>
        <v>3630</v>
      </c>
      <c r="H489" s="765">
        <f t="shared" si="1492"/>
        <v>3630</v>
      </c>
      <c r="I489" s="765">
        <f t="shared" si="1492"/>
        <v>3630</v>
      </c>
      <c r="J489" s="765">
        <f t="shared" si="1492"/>
        <v>3630</v>
      </c>
      <c r="K489" s="765">
        <f t="shared" si="1492"/>
        <v>3630</v>
      </c>
      <c r="L489" s="765">
        <f t="shared" si="1492"/>
        <v>3630</v>
      </c>
      <c r="M489" s="765">
        <f t="shared" si="1492"/>
        <v>3630</v>
      </c>
      <c r="N489" s="765">
        <f t="shared" si="1492"/>
        <v>3630</v>
      </c>
      <c r="O489" s="765">
        <f t="shared" si="1492"/>
        <v>3630</v>
      </c>
      <c r="P489" s="765">
        <f t="shared" si="1492"/>
        <v>3630</v>
      </c>
      <c r="Q489" s="765">
        <f t="shared" si="1492"/>
        <v>3630</v>
      </c>
      <c r="R489" s="765">
        <f t="shared" si="1492"/>
        <v>3630</v>
      </c>
      <c r="S489" s="759"/>
      <c r="T489" s="765">
        <f>3630*$K$1</f>
        <v>3630</v>
      </c>
      <c r="U489" s="765">
        <f t="shared" ref="U489:AJ489" si="1493">3630*$K$1</f>
        <v>3630</v>
      </c>
      <c r="V489" s="765">
        <f t="shared" si="1493"/>
        <v>3630</v>
      </c>
      <c r="W489" s="765">
        <f t="shared" si="1493"/>
        <v>3630</v>
      </c>
      <c r="X489" s="765">
        <f t="shared" si="1493"/>
        <v>3630</v>
      </c>
      <c r="Y489" s="765">
        <f t="shared" si="1493"/>
        <v>3630</v>
      </c>
      <c r="Z489" s="765">
        <f t="shared" si="1493"/>
        <v>3630</v>
      </c>
      <c r="AA489" s="765">
        <f t="shared" si="1493"/>
        <v>3630</v>
      </c>
      <c r="AB489" s="765">
        <f t="shared" si="1493"/>
        <v>3630</v>
      </c>
      <c r="AC489" s="765">
        <f t="shared" si="1493"/>
        <v>3630</v>
      </c>
      <c r="AD489" s="765">
        <f t="shared" si="1493"/>
        <v>3630</v>
      </c>
      <c r="AE489" s="765">
        <f t="shared" si="1493"/>
        <v>3630</v>
      </c>
      <c r="AF489" s="765">
        <f t="shared" si="1493"/>
        <v>3630</v>
      </c>
      <c r="AG489" s="765">
        <f t="shared" si="1493"/>
        <v>3630</v>
      </c>
      <c r="AH489" s="765">
        <f t="shared" si="1493"/>
        <v>3630</v>
      </c>
      <c r="AI489" s="765">
        <f t="shared" si="1493"/>
        <v>3630</v>
      </c>
      <c r="AJ489" s="765">
        <f t="shared" si="1493"/>
        <v>3630</v>
      </c>
      <c r="AK489" s="759"/>
      <c r="AL489" s="765">
        <f>3630*$K$1</f>
        <v>3630</v>
      </c>
      <c r="AM489" s="765">
        <f t="shared" ref="AM489:BB489" si="1494">3630*$K$1</f>
        <v>3630</v>
      </c>
      <c r="AN489" s="765">
        <f t="shared" si="1494"/>
        <v>3630</v>
      </c>
      <c r="AO489" s="765">
        <f t="shared" si="1494"/>
        <v>3630</v>
      </c>
      <c r="AP489" s="765">
        <f t="shared" si="1494"/>
        <v>3630</v>
      </c>
      <c r="AQ489" s="765">
        <f t="shared" si="1494"/>
        <v>3630</v>
      </c>
      <c r="AR489" s="765">
        <f t="shared" si="1494"/>
        <v>3630</v>
      </c>
      <c r="AS489" s="765">
        <f t="shared" si="1494"/>
        <v>3630</v>
      </c>
      <c r="AT489" s="765">
        <f t="shared" si="1494"/>
        <v>3630</v>
      </c>
      <c r="AU489" s="765">
        <f t="shared" si="1494"/>
        <v>3630</v>
      </c>
      <c r="AV489" s="765">
        <f t="shared" si="1494"/>
        <v>3630</v>
      </c>
      <c r="AW489" s="765">
        <f t="shared" si="1494"/>
        <v>3630</v>
      </c>
      <c r="AX489" s="765">
        <f t="shared" si="1494"/>
        <v>3630</v>
      </c>
      <c r="AY489" s="765">
        <f t="shared" si="1494"/>
        <v>3630</v>
      </c>
      <c r="AZ489" s="765">
        <f t="shared" si="1494"/>
        <v>3630</v>
      </c>
      <c r="BA489" s="765">
        <f t="shared" si="1494"/>
        <v>3630</v>
      </c>
      <c r="BB489" s="765">
        <f t="shared" si="1494"/>
        <v>3630</v>
      </c>
      <c r="BC489" s="759"/>
      <c r="BD489" s="765">
        <f>3630*$K$1</f>
        <v>3630</v>
      </c>
      <c r="BE489" s="765">
        <f t="shared" ref="BE489:BY489" si="1495">3630*$K$1</f>
        <v>3630</v>
      </c>
      <c r="BF489" s="765">
        <f t="shared" si="1495"/>
        <v>3630</v>
      </c>
      <c r="BG489" s="765">
        <f t="shared" si="1495"/>
        <v>3630</v>
      </c>
      <c r="BH489" s="765">
        <f t="shared" si="1495"/>
        <v>3630</v>
      </c>
      <c r="BI489" s="765">
        <f t="shared" si="1495"/>
        <v>3630</v>
      </c>
      <c r="BJ489" s="765">
        <f t="shared" si="1495"/>
        <v>3630</v>
      </c>
      <c r="BK489" s="765">
        <f t="shared" si="1495"/>
        <v>3630</v>
      </c>
      <c r="BL489" s="765">
        <f t="shared" si="1495"/>
        <v>3630</v>
      </c>
      <c r="BM489" s="765">
        <f t="shared" si="1495"/>
        <v>3630</v>
      </c>
      <c r="BN489" s="765">
        <f t="shared" si="1495"/>
        <v>3630</v>
      </c>
      <c r="BO489" s="765">
        <f t="shared" si="1495"/>
        <v>3630</v>
      </c>
      <c r="BP489" s="765">
        <f t="shared" si="1495"/>
        <v>3630</v>
      </c>
      <c r="BQ489" s="765">
        <f t="shared" si="1495"/>
        <v>3630</v>
      </c>
      <c r="BR489" s="765">
        <f t="shared" si="1495"/>
        <v>3630</v>
      </c>
      <c r="BS489" s="765">
        <f t="shared" si="1495"/>
        <v>3630</v>
      </c>
      <c r="BT489" s="765">
        <f t="shared" si="1495"/>
        <v>3630</v>
      </c>
      <c r="BU489" s="759"/>
      <c r="BV489" s="765">
        <f t="shared" si="1495"/>
        <v>3630</v>
      </c>
      <c r="BW489" s="765">
        <f t="shared" si="1495"/>
        <v>3630</v>
      </c>
      <c r="BX489" s="765">
        <f t="shared" si="1495"/>
        <v>3630</v>
      </c>
      <c r="BY489" s="765">
        <f t="shared" si="1495"/>
        <v>3630</v>
      </c>
      <c r="BZ489" s="596">
        <f t="shared" si="1270"/>
        <v>3630</v>
      </c>
      <c r="CA489" s="596">
        <f t="shared" si="1271"/>
        <v>3630</v>
      </c>
      <c r="CB489" s="596">
        <f t="shared" si="1272"/>
        <v>3630</v>
      </c>
      <c r="CC489" s="690">
        <f t="shared" si="1273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66"/>
        <v>3630</v>
      </c>
      <c r="CF489" s="1348">
        <f t="shared" si="1466"/>
        <v>3630</v>
      </c>
      <c r="CG489" s="1348">
        <f t="shared" si="1466"/>
        <v>3630</v>
      </c>
      <c r="CH489" s="1348">
        <f t="shared" si="1466"/>
        <v>3630</v>
      </c>
      <c r="CI489" s="1348">
        <f t="shared" si="1466"/>
        <v>3630</v>
      </c>
      <c r="CJ489" s="1348">
        <f t="shared" si="1466"/>
        <v>3630</v>
      </c>
      <c r="CK489" s="1349">
        <f t="shared" si="1466"/>
        <v>3630</v>
      </c>
      <c r="CL489" s="1349">
        <f t="shared" si="1466"/>
        <v>3630</v>
      </c>
      <c r="CM489" s="1349">
        <f t="shared" si="1466"/>
        <v>3630</v>
      </c>
      <c r="CN489" s="1348">
        <f t="shared" si="1466"/>
        <v>3630</v>
      </c>
      <c r="CO489" s="1348">
        <f t="shared" si="1466"/>
        <v>3630</v>
      </c>
      <c r="CP489" s="1348">
        <f t="shared" si="1466"/>
        <v>3630</v>
      </c>
      <c r="CQ489" s="1348">
        <f t="shared" si="1466"/>
        <v>3630</v>
      </c>
      <c r="CR489" s="1348">
        <f t="shared" si="1466"/>
        <v>3630</v>
      </c>
      <c r="CS489" s="1347">
        <f t="shared" si="1466"/>
        <v>3630</v>
      </c>
      <c r="CT489" s="1350">
        <f t="shared" si="1466"/>
        <v>3630</v>
      </c>
      <c r="CU489" s="547">
        <f t="shared" si="1467"/>
        <v>3630</v>
      </c>
      <c r="CV489" s="548">
        <f t="shared" si="1468"/>
        <v>3630</v>
      </c>
      <c r="CW489" s="549">
        <f t="shared" si="1469"/>
        <v>3630</v>
      </c>
      <c r="CX489" s="549">
        <f t="shared" si="1470"/>
        <v>3630</v>
      </c>
      <c r="CY489" s="549">
        <f t="shared" si="1471"/>
        <v>3630</v>
      </c>
      <c r="CZ489" s="549">
        <f t="shared" si="1472"/>
        <v>3630</v>
      </c>
      <c r="DA489" s="549">
        <f t="shared" si="1473"/>
        <v>3630</v>
      </c>
      <c r="DB489" s="550">
        <f t="shared" si="1474"/>
        <v>3630</v>
      </c>
      <c r="DC489" s="550">
        <f t="shared" si="1475"/>
        <v>3630</v>
      </c>
      <c r="DD489" s="550">
        <f t="shared" si="1476"/>
        <v>3630</v>
      </c>
      <c r="DE489" s="549">
        <f t="shared" si="1477"/>
        <v>3630</v>
      </c>
      <c r="DF489" s="549">
        <f t="shared" si="1478"/>
        <v>3630</v>
      </c>
      <c r="DG489" s="549">
        <f t="shared" si="1479"/>
        <v>3630</v>
      </c>
      <c r="DH489" s="549">
        <f t="shared" si="1480"/>
        <v>3630</v>
      </c>
      <c r="DI489" s="549">
        <f t="shared" si="1481"/>
        <v>3630</v>
      </c>
      <c r="DJ489" s="548">
        <f t="shared" si="1482"/>
        <v>3630</v>
      </c>
      <c r="DK489" s="547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$H$1 &amp; " (%)"</f>
        <v>kcal (%)</v>
      </c>
      <c r="B490" s="631" t="str">
        <f t="shared" ref="B490:R490" si="1496">IF(B488="","",B488*B489/B$46/365/$G$1)</f>
        <v/>
      </c>
      <c r="C490" s="631" t="str">
        <f t="shared" si="1496"/>
        <v/>
      </c>
      <c r="D490" s="631" t="str">
        <f t="shared" si="1496"/>
        <v/>
      </c>
      <c r="E490" s="631" t="str">
        <f t="shared" si="1496"/>
        <v/>
      </c>
      <c r="F490" s="631">
        <f t="shared" si="1496"/>
        <v>5.6829745596868889E-2</v>
      </c>
      <c r="G490" s="631">
        <f t="shared" si="1496"/>
        <v>0.10103065883887802</v>
      </c>
      <c r="H490" s="631" t="str">
        <f t="shared" si="1496"/>
        <v/>
      </c>
      <c r="I490" s="631">
        <f t="shared" si="1496"/>
        <v>7.1037181996086107E-2</v>
      </c>
      <c r="J490" s="631" t="str">
        <f t="shared" si="1496"/>
        <v/>
      </c>
      <c r="K490" s="631" t="str">
        <f t="shared" si="1496"/>
        <v/>
      </c>
      <c r="L490" s="631" t="str">
        <f t="shared" si="1496"/>
        <v/>
      </c>
      <c r="M490" s="631" t="str">
        <f t="shared" si="1496"/>
        <v/>
      </c>
      <c r="N490" s="631" t="str">
        <f t="shared" si="1496"/>
        <v/>
      </c>
      <c r="O490" s="631" t="str">
        <f t="shared" si="1496"/>
        <v/>
      </c>
      <c r="P490" s="631" t="str">
        <f t="shared" si="1496"/>
        <v/>
      </c>
      <c r="Q490" s="631" t="str">
        <f t="shared" si="1496"/>
        <v/>
      </c>
      <c r="R490" s="631" t="str">
        <f t="shared" si="1496"/>
        <v/>
      </c>
      <c r="S490" s="653"/>
      <c r="T490" s="631" t="str">
        <f t="shared" ref="T490:AJ490" si="1497">IF(T488="","",T488*T489/T$46/365/$G$1)</f>
        <v/>
      </c>
      <c r="U490" s="631">
        <f t="shared" si="1497"/>
        <v>4.7358121330724069E-2</v>
      </c>
      <c r="V490" s="631" t="str">
        <f t="shared" si="1497"/>
        <v/>
      </c>
      <c r="W490" s="631">
        <f t="shared" si="1497"/>
        <v>8.8796477495107634E-2</v>
      </c>
      <c r="X490" s="631" t="str">
        <f t="shared" si="1497"/>
        <v/>
      </c>
      <c r="Y490" s="631" t="str">
        <f t="shared" si="1497"/>
        <v/>
      </c>
      <c r="Z490" s="631" t="str">
        <f t="shared" si="1497"/>
        <v/>
      </c>
      <c r="AA490" s="631" t="str">
        <f t="shared" si="1497"/>
        <v/>
      </c>
      <c r="AB490" s="631" t="str">
        <f t="shared" si="1497"/>
        <v/>
      </c>
      <c r="AC490" s="631" t="str">
        <f t="shared" si="1497"/>
        <v/>
      </c>
      <c r="AD490" s="631" t="str">
        <f t="shared" si="1497"/>
        <v/>
      </c>
      <c r="AE490" s="631" t="str">
        <f t="shared" si="1497"/>
        <v/>
      </c>
      <c r="AF490" s="631" t="str">
        <f t="shared" si="1497"/>
        <v/>
      </c>
      <c r="AG490" s="631" t="str">
        <f t="shared" si="1497"/>
        <v/>
      </c>
      <c r="AH490" s="631" t="str">
        <f t="shared" si="1497"/>
        <v/>
      </c>
      <c r="AI490" s="631" t="str">
        <f t="shared" si="1497"/>
        <v/>
      </c>
      <c r="AJ490" s="631" t="str">
        <f t="shared" si="1497"/>
        <v/>
      </c>
      <c r="AK490" s="653"/>
      <c r="AL490" s="631" t="str">
        <f t="shared" ref="AL490:BB490" si="1498">IF(AL488="","",AL488*AL489/AL$46/365/$G$1)</f>
        <v/>
      </c>
      <c r="AM490" s="631" t="str">
        <f t="shared" si="1498"/>
        <v/>
      </c>
      <c r="AN490" s="631" t="str">
        <f t="shared" si="1498"/>
        <v/>
      </c>
      <c r="AO490" s="631" t="str">
        <f t="shared" si="1498"/>
        <v/>
      </c>
      <c r="AP490" s="631" t="str">
        <f t="shared" si="1498"/>
        <v/>
      </c>
      <c r="AQ490" s="631" t="str">
        <f t="shared" si="1498"/>
        <v/>
      </c>
      <c r="AR490" s="631" t="str">
        <f t="shared" si="1498"/>
        <v/>
      </c>
      <c r="AS490" s="631">
        <f t="shared" si="1498"/>
        <v>9.4716242661448138E-2</v>
      </c>
      <c r="AT490" s="631" t="str">
        <f t="shared" si="1498"/>
        <v/>
      </c>
      <c r="AU490" s="631" t="str">
        <f t="shared" si="1498"/>
        <v/>
      </c>
      <c r="AV490" s="631" t="str">
        <f t="shared" si="1498"/>
        <v/>
      </c>
      <c r="AW490" s="631" t="str">
        <f t="shared" si="1498"/>
        <v/>
      </c>
      <c r="AX490" s="631" t="str">
        <f t="shared" si="1498"/>
        <v/>
      </c>
      <c r="AY490" s="631" t="str">
        <f t="shared" si="1498"/>
        <v/>
      </c>
      <c r="AZ490" s="631" t="str">
        <f t="shared" si="1498"/>
        <v/>
      </c>
      <c r="BA490" s="631" t="str">
        <f t="shared" si="1498"/>
        <v/>
      </c>
      <c r="BB490" s="631" t="str">
        <f t="shared" si="1498"/>
        <v/>
      </c>
      <c r="BC490" s="653"/>
      <c r="BD490" s="631" t="str">
        <f t="shared" ref="BD490:BT490" si="1499">IF(BD488="","",BD488*BD489/BD$46/365/$G$1)</f>
        <v/>
      </c>
      <c r="BE490" s="631" t="str">
        <f t="shared" si="1499"/>
        <v/>
      </c>
      <c r="BF490" s="631" t="str">
        <f t="shared" si="1499"/>
        <v/>
      </c>
      <c r="BG490" s="631" t="str">
        <f t="shared" si="1499"/>
        <v/>
      </c>
      <c r="BH490" s="631" t="str">
        <f t="shared" si="1499"/>
        <v/>
      </c>
      <c r="BI490" s="631" t="str">
        <f t="shared" si="1499"/>
        <v/>
      </c>
      <c r="BJ490" s="631" t="str">
        <f t="shared" si="1499"/>
        <v/>
      </c>
      <c r="BK490" s="631" t="str">
        <f t="shared" si="1499"/>
        <v/>
      </c>
      <c r="BL490" s="631">
        <f t="shared" si="1499"/>
        <v>2.3679060665362035E-2</v>
      </c>
      <c r="BM490" s="631" t="str">
        <f t="shared" si="1499"/>
        <v/>
      </c>
      <c r="BN490" s="631" t="str">
        <f t="shared" si="1499"/>
        <v/>
      </c>
      <c r="BO490" s="631" t="str">
        <f t="shared" si="1499"/>
        <v/>
      </c>
      <c r="BP490" s="631" t="str">
        <f t="shared" si="1499"/>
        <v/>
      </c>
      <c r="BQ490" s="631" t="str">
        <f t="shared" si="1499"/>
        <v/>
      </c>
      <c r="BR490" s="631" t="str">
        <f t="shared" si="1499"/>
        <v/>
      </c>
      <c r="BS490" s="631" t="str">
        <f t="shared" si="1499"/>
        <v/>
      </c>
      <c r="BT490" s="631" t="str">
        <f t="shared" si="1499"/>
        <v/>
      </c>
      <c r="BU490" s="653"/>
      <c r="BV490" s="631">
        <f>IF(BV488="","",BV488*BV489/BV$46/365/$G$1)</f>
        <v>8.1185350852669827E-2</v>
      </c>
      <c r="BW490" s="631">
        <f>IF(BW488="","",BW488*BW489/BW$46/365/$G$1)</f>
        <v>7.1037181996086107E-2</v>
      </c>
      <c r="BX490" s="631" t="str">
        <f>IF(BX488="","",BX488*BX489/BX$46/365/$G$1)</f>
        <v/>
      </c>
      <c r="BY490" s="631" t="str">
        <f>IF(BY488="","",BY488*BY489/BY$46/365/$G$1)</f>
        <v/>
      </c>
      <c r="BZ490" s="621">
        <f>IF(DL490&lt;3,"",(SUM(B490:R490)-MIN(B490:R490)-MAX(B490:R490))/(DL490-2))</f>
        <v>7.1037181996086107E-2</v>
      </c>
      <c r="CA490" s="621" t="str">
        <f t="shared" si="1271"/>
        <v/>
      </c>
      <c r="CB490" s="621" t="str">
        <f t="shared" si="1272"/>
        <v/>
      </c>
      <c r="CC490" s="621" t="str">
        <f t="shared" si="1273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66"/>
        <v/>
      </c>
      <c r="CF490" s="1353" t="str">
        <f t="shared" si="1466"/>
        <v/>
      </c>
      <c r="CG490" s="1353" t="str">
        <f t="shared" si="1466"/>
        <v/>
      </c>
      <c r="CH490" s="1353" t="str">
        <f t="shared" si="1466"/>
        <v/>
      </c>
      <c r="CI490" s="1353" t="str">
        <f t="shared" si="1466"/>
        <v/>
      </c>
      <c r="CJ490" s="1353" t="str">
        <f t="shared" si="1466"/>
        <v/>
      </c>
      <c r="CK490" s="1354" t="str">
        <f t="shared" si="1466"/>
        <v/>
      </c>
      <c r="CL490" s="1354">
        <f t="shared" si="1466"/>
        <v>2.3679060665362035E-2</v>
      </c>
      <c r="CM490" s="1354" t="str">
        <f t="shared" si="1466"/>
        <v/>
      </c>
      <c r="CN490" s="1353" t="str">
        <f t="shared" si="1466"/>
        <v/>
      </c>
      <c r="CO490" s="1353" t="str">
        <f t="shared" si="1466"/>
        <v/>
      </c>
      <c r="CP490" s="1353" t="str">
        <f t="shared" si="1466"/>
        <v/>
      </c>
      <c r="CQ490" s="1353" t="str">
        <f t="shared" si="1466"/>
        <v/>
      </c>
      <c r="CR490" s="1353" t="str">
        <f t="shared" si="1466"/>
        <v/>
      </c>
      <c r="CS490" s="1352" t="str">
        <f t="shared" si="1466"/>
        <v/>
      </c>
      <c r="CT490" s="1355" t="str">
        <f t="shared" si="1466"/>
        <v/>
      </c>
      <c r="CU490" s="535" t="str">
        <f t="shared" si="1467"/>
        <v/>
      </c>
      <c r="CV490" s="536" t="str">
        <f t="shared" si="1468"/>
        <v/>
      </c>
      <c r="CW490" s="537" t="str">
        <f t="shared" si="1469"/>
        <v/>
      </c>
      <c r="CX490" s="537" t="str">
        <f t="shared" si="1470"/>
        <v/>
      </c>
      <c r="CY490" s="537" t="str">
        <f t="shared" si="1471"/>
        <v/>
      </c>
      <c r="CZ490" s="537" t="str">
        <f t="shared" si="1472"/>
        <v/>
      </c>
      <c r="DA490" s="537" t="str">
        <f t="shared" si="1473"/>
        <v/>
      </c>
      <c r="DB490" s="538" t="str">
        <f t="shared" si="1474"/>
        <v/>
      </c>
      <c r="DC490" s="538">
        <f t="shared" si="1475"/>
        <v>2.3679060665362035E-2</v>
      </c>
      <c r="DD490" s="538" t="str">
        <f t="shared" si="1476"/>
        <v/>
      </c>
      <c r="DE490" s="537" t="str">
        <f t="shared" si="1477"/>
        <v/>
      </c>
      <c r="DF490" s="537" t="str">
        <f t="shared" si="1478"/>
        <v/>
      </c>
      <c r="DG490" s="537" t="str">
        <f t="shared" si="1479"/>
        <v/>
      </c>
      <c r="DH490" s="537" t="str">
        <f t="shared" si="1480"/>
        <v/>
      </c>
      <c r="DI490" s="537" t="str">
        <f t="shared" si="1481"/>
        <v/>
      </c>
      <c r="DJ490" s="536" t="str">
        <f t="shared" si="1482"/>
        <v/>
      </c>
      <c r="DK490" s="535" t="str">
        <f t="shared" si="1483"/>
        <v/>
      </c>
      <c r="DL490" s="654">
        <f t="shared" si="1484"/>
        <v>3</v>
      </c>
      <c r="DM490" s="106">
        <f t="shared" si="1485"/>
        <v>2</v>
      </c>
      <c r="DN490" s="106">
        <f t="shared" si="1486"/>
        <v>1</v>
      </c>
      <c r="DO490" s="106">
        <f t="shared" si="1487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1</v>
      </c>
      <c r="V491" s="319"/>
      <c r="W491" s="319">
        <v>0.5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0.75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2</v>
      </c>
      <c r="BW491" s="319">
        <v>2</v>
      </c>
      <c r="BX491" s="319"/>
      <c r="BY491" s="319"/>
      <c r="BZ491" s="596">
        <f t="shared" si="1270"/>
        <v>10</v>
      </c>
      <c r="CA491" s="596" t="str">
        <f t="shared" si="1271"/>
        <v/>
      </c>
      <c r="CB491" s="596" t="str">
        <f t="shared" si="1272"/>
        <v/>
      </c>
      <c r="CC491" s="690" t="str">
        <f t="shared" si="1273"/>
        <v/>
      </c>
      <c r="CD491" s="1346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0"/>
        <v/>
      </c>
      <c r="CF491" s="1348" t="str">
        <f t="shared" si="1500"/>
        <v/>
      </c>
      <c r="CG491" s="1348" t="str">
        <f t="shared" si="1500"/>
        <v/>
      </c>
      <c r="CH491" s="1348" t="str">
        <f t="shared" si="1500"/>
        <v/>
      </c>
      <c r="CI491" s="1348" t="str">
        <f t="shared" si="1500"/>
        <v/>
      </c>
      <c r="CJ491" s="1348" t="str">
        <f t="shared" si="1500"/>
        <v/>
      </c>
      <c r="CK491" s="1349" t="str">
        <f t="shared" si="1500"/>
        <v/>
      </c>
      <c r="CL491" s="1349" t="str">
        <f t="shared" si="1500"/>
        <v/>
      </c>
      <c r="CM491" s="1349" t="str">
        <f t="shared" si="1500"/>
        <v/>
      </c>
      <c r="CN491" s="1348" t="str">
        <f t="shared" si="1500"/>
        <v/>
      </c>
      <c r="CO491" s="1348" t="str">
        <f t="shared" si="1500"/>
        <v/>
      </c>
      <c r="CP491" s="1348" t="str">
        <f t="shared" si="1500"/>
        <v/>
      </c>
      <c r="CQ491" s="1348" t="str">
        <f t="shared" si="1500"/>
        <v/>
      </c>
      <c r="CR491" s="1348" t="str">
        <f t="shared" si="1500"/>
        <v/>
      </c>
      <c r="CS491" s="1347" t="str">
        <f t="shared" si="1500"/>
        <v/>
      </c>
      <c r="CT491" s="1350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67"/>
        <v/>
      </c>
      <c r="CV491" s="548" t="str">
        <f t="shared" si="1468"/>
        <v/>
      </c>
      <c r="CW491" s="549" t="str">
        <f t="shared" si="1469"/>
        <v/>
      </c>
      <c r="CX491" s="549" t="str">
        <f t="shared" si="1470"/>
        <v/>
      </c>
      <c r="CY491" s="549" t="str">
        <f t="shared" si="1471"/>
        <v/>
      </c>
      <c r="CZ491" s="549" t="str">
        <f t="shared" si="1472"/>
        <v/>
      </c>
      <c r="DA491" s="549" t="str">
        <f t="shared" si="1473"/>
        <v/>
      </c>
      <c r="DB491" s="550" t="str">
        <f t="shared" si="1474"/>
        <v/>
      </c>
      <c r="DC491" s="550" t="str">
        <f t="shared" si="1475"/>
        <v/>
      </c>
      <c r="DD491" s="550" t="str">
        <f t="shared" si="1476"/>
        <v/>
      </c>
      <c r="DE491" s="549" t="str">
        <f t="shared" si="1477"/>
        <v/>
      </c>
      <c r="DF491" s="549" t="str">
        <f t="shared" si="1478"/>
        <v/>
      </c>
      <c r="DG491" s="549" t="str">
        <f t="shared" si="1479"/>
        <v/>
      </c>
      <c r="DH491" s="549" t="str">
        <f t="shared" si="1480"/>
        <v/>
      </c>
      <c r="DI491" s="549" t="str">
        <f t="shared" si="1481"/>
        <v/>
      </c>
      <c r="DJ491" s="548" t="str">
        <f t="shared" si="1482"/>
        <v/>
      </c>
      <c r="DK491" s="547" t="str">
        <f t="shared" si="1483"/>
        <v/>
      </c>
      <c r="DL491" s="654">
        <f t="shared" si="1484"/>
        <v>3</v>
      </c>
      <c r="DM491" s="106">
        <f t="shared" si="1485"/>
        <v>2</v>
      </c>
      <c r="DN491" s="106">
        <f t="shared" si="1486"/>
        <v>1</v>
      </c>
      <c r="DO491" s="106">
        <f t="shared" si="1487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 t="shared" ref="B492:R492" si="1502">IF(B491="","",B486*B491*B487)</f>
        <v/>
      </c>
      <c r="C492" s="628" t="str">
        <f t="shared" si="1502"/>
        <v/>
      </c>
      <c r="D492" s="628" t="str">
        <f t="shared" si="1502"/>
        <v/>
      </c>
      <c r="E492" s="628" t="str">
        <f t="shared" si="1502"/>
        <v/>
      </c>
      <c r="F492" s="628">
        <f t="shared" si="1502"/>
        <v>240</v>
      </c>
      <c r="G492" s="628">
        <f t="shared" si="1502"/>
        <v>240</v>
      </c>
      <c r="H492" s="628" t="str">
        <f t="shared" si="1502"/>
        <v/>
      </c>
      <c r="I492" s="628">
        <f t="shared" si="1502"/>
        <v>300</v>
      </c>
      <c r="J492" s="628" t="str">
        <f t="shared" si="1502"/>
        <v/>
      </c>
      <c r="K492" s="628" t="str">
        <f t="shared" si="1502"/>
        <v/>
      </c>
      <c r="L492" s="628" t="str">
        <f t="shared" si="1502"/>
        <v/>
      </c>
      <c r="M492" s="628" t="str">
        <f t="shared" si="1502"/>
        <v/>
      </c>
      <c r="N492" s="628" t="str">
        <f t="shared" si="1502"/>
        <v/>
      </c>
      <c r="O492" s="628" t="str">
        <f t="shared" si="1502"/>
        <v/>
      </c>
      <c r="P492" s="628" t="str">
        <f t="shared" si="1502"/>
        <v/>
      </c>
      <c r="Q492" s="628" t="str">
        <f t="shared" si="1502"/>
        <v/>
      </c>
      <c r="R492" s="628" t="str">
        <f t="shared" si="1502"/>
        <v/>
      </c>
      <c r="S492" s="663"/>
      <c r="T492" s="628" t="str">
        <f t="shared" ref="T492:AJ492" si="1503">IF(T491="","",T488*T491)</f>
        <v/>
      </c>
      <c r="U492" s="628">
        <f t="shared" si="1503"/>
        <v>120</v>
      </c>
      <c r="V492" s="628" t="str">
        <f t="shared" si="1503"/>
        <v/>
      </c>
      <c r="W492" s="628">
        <f t="shared" si="1503"/>
        <v>75</v>
      </c>
      <c r="X492" s="628" t="str">
        <f t="shared" si="1503"/>
        <v/>
      </c>
      <c r="Y492" s="628" t="str">
        <f t="shared" si="1503"/>
        <v/>
      </c>
      <c r="Z492" s="628" t="str">
        <f t="shared" si="1503"/>
        <v/>
      </c>
      <c r="AA492" s="628" t="str">
        <f t="shared" si="1503"/>
        <v/>
      </c>
      <c r="AB492" s="628" t="str">
        <f t="shared" si="1503"/>
        <v/>
      </c>
      <c r="AC492" s="628" t="str">
        <f t="shared" si="1503"/>
        <v/>
      </c>
      <c r="AD492" s="628" t="str">
        <f t="shared" si="1503"/>
        <v/>
      </c>
      <c r="AE492" s="628" t="str">
        <f t="shared" si="1503"/>
        <v/>
      </c>
      <c r="AF492" s="628" t="str">
        <f t="shared" si="1503"/>
        <v/>
      </c>
      <c r="AG492" s="628" t="str">
        <f t="shared" si="1503"/>
        <v/>
      </c>
      <c r="AH492" s="628" t="str">
        <f t="shared" si="1503"/>
        <v/>
      </c>
      <c r="AI492" s="628" t="str">
        <f t="shared" si="1503"/>
        <v/>
      </c>
      <c r="AJ492" s="628" t="str">
        <f t="shared" si="1503"/>
        <v/>
      </c>
      <c r="AK492" s="663"/>
      <c r="AL492" s="628" t="str">
        <f t="shared" ref="AL492:BB492" si="1504">IF(AL491="","",AL488*AL491)</f>
        <v/>
      </c>
      <c r="AM492" s="628" t="str">
        <f t="shared" si="1504"/>
        <v/>
      </c>
      <c r="AN492" s="628" t="str">
        <f t="shared" si="1504"/>
        <v/>
      </c>
      <c r="AO492" s="628" t="str">
        <f t="shared" si="1504"/>
        <v/>
      </c>
      <c r="AP492" s="628" t="str">
        <f t="shared" si="1504"/>
        <v/>
      </c>
      <c r="AQ492" s="628" t="str">
        <f t="shared" si="1504"/>
        <v/>
      </c>
      <c r="AR492" s="628" t="str">
        <f t="shared" si="1504"/>
        <v/>
      </c>
      <c r="AS492" s="628">
        <f t="shared" si="1504"/>
        <v>180</v>
      </c>
      <c r="AT492" s="628" t="str">
        <f t="shared" si="1504"/>
        <v/>
      </c>
      <c r="AU492" s="628" t="str">
        <f t="shared" si="1504"/>
        <v/>
      </c>
      <c r="AV492" s="628" t="str">
        <f t="shared" si="1504"/>
        <v/>
      </c>
      <c r="AW492" s="628" t="str">
        <f t="shared" si="1504"/>
        <v/>
      </c>
      <c r="AX492" s="628" t="str">
        <f t="shared" si="1504"/>
        <v/>
      </c>
      <c r="AY492" s="628" t="str">
        <f t="shared" si="1504"/>
        <v/>
      </c>
      <c r="AZ492" s="628" t="str">
        <f t="shared" si="1504"/>
        <v/>
      </c>
      <c r="BA492" s="628" t="str">
        <f t="shared" si="1504"/>
        <v/>
      </c>
      <c r="BB492" s="628" t="str">
        <f t="shared" si="1504"/>
        <v/>
      </c>
      <c r="BC492" s="663"/>
      <c r="BD492" s="628" t="str">
        <f t="shared" ref="BD492:BT492" si="1505">IF(BD491="","",BD488*BD491)</f>
        <v/>
      </c>
      <c r="BE492" s="628" t="str">
        <f t="shared" si="1505"/>
        <v/>
      </c>
      <c r="BF492" s="628" t="str">
        <f t="shared" si="1505"/>
        <v/>
      </c>
      <c r="BG492" s="628" t="str">
        <f t="shared" si="1505"/>
        <v/>
      </c>
      <c r="BH492" s="628" t="str">
        <f t="shared" si="1505"/>
        <v/>
      </c>
      <c r="BI492" s="628" t="str">
        <f t="shared" si="1505"/>
        <v/>
      </c>
      <c r="BJ492" s="628" t="str">
        <f t="shared" si="1505"/>
        <v/>
      </c>
      <c r="BK492" s="628" t="str">
        <f t="shared" si="1505"/>
        <v/>
      </c>
      <c r="BL492" s="628" t="str">
        <f t="shared" si="1505"/>
        <v/>
      </c>
      <c r="BM492" s="628" t="str">
        <f t="shared" si="1505"/>
        <v/>
      </c>
      <c r="BN492" s="628" t="str">
        <f t="shared" si="1505"/>
        <v/>
      </c>
      <c r="BO492" s="628" t="str">
        <f t="shared" si="1505"/>
        <v/>
      </c>
      <c r="BP492" s="628" t="str">
        <f t="shared" si="1505"/>
        <v/>
      </c>
      <c r="BQ492" s="628" t="str">
        <f t="shared" si="1505"/>
        <v/>
      </c>
      <c r="BR492" s="628" t="str">
        <f t="shared" si="1505"/>
        <v/>
      </c>
      <c r="BS492" s="628" t="str">
        <f t="shared" si="1505"/>
        <v/>
      </c>
      <c r="BT492" s="628" t="str">
        <f t="shared" si="1505"/>
        <v/>
      </c>
      <c r="BU492" s="663"/>
      <c r="BV492" s="628">
        <f>IF(BV491="","",BV488*BV491)</f>
        <v>240</v>
      </c>
      <c r="BW492" s="628">
        <f t="shared" ref="BW492:BY492" si="1506">IF(BW491="","",BW488*BW491)</f>
        <v>240</v>
      </c>
      <c r="BX492" s="628" t="str">
        <f t="shared" si="1506"/>
        <v/>
      </c>
      <c r="BY492" s="628" t="str">
        <f t="shared" si="1506"/>
        <v/>
      </c>
      <c r="BZ492" s="596">
        <f t="shared" si="1270"/>
        <v>240</v>
      </c>
      <c r="CA492" s="596" t="str">
        <f t="shared" si="1271"/>
        <v/>
      </c>
      <c r="CB492" s="596" t="str">
        <f t="shared" si="1272"/>
        <v/>
      </c>
      <c r="CC492" s="690" t="str">
        <f t="shared" si="1273"/>
        <v/>
      </c>
      <c r="CD492" s="1346" t="str">
        <f t="shared" si="1500"/>
        <v/>
      </c>
      <c r="CE492" s="1347" t="str">
        <f t="shared" si="1501"/>
        <v/>
      </c>
      <c r="CF492" s="1348" t="str">
        <f t="shared" si="1501"/>
        <v/>
      </c>
      <c r="CG492" s="1348" t="str">
        <f t="shared" si="1501"/>
        <v/>
      </c>
      <c r="CH492" s="1348" t="str">
        <f t="shared" si="1501"/>
        <v/>
      </c>
      <c r="CI492" s="1348" t="str">
        <f t="shared" si="1501"/>
        <v/>
      </c>
      <c r="CJ492" s="1348" t="str">
        <f t="shared" si="1501"/>
        <v/>
      </c>
      <c r="CK492" s="1349" t="str">
        <f t="shared" si="1501"/>
        <v/>
      </c>
      <c r="CL492" s="1349" t="str">
        <f t="shared" si="1501"/>
        <v/>
      </c>
      <c r="CM492" s="1349" t="str">
        <f t="shared" si="1501"/>
        <v/>
      </c>
      <c r="CN492" s="1348" t="str">
        <f t="shared" si="1501"/>
        <v/>
      </c>
      <c r="CO492" s="1348" t="str">
        <f t="shared" si="1501"/>
        <v/>
      </c>
      <c r="CP492" s="1348" t="str">
        <f t="shared" si="1501"/>
        <v/>
      </c>
      <c r="CQ492" s="1348" t="str">
        <f t="shared" si="1501"/>
        <v/>
      </c>
      <c r="CR492" s="1348" t="str">
        <f t="shared" si="1501"/>
        <v/>
      </c>
      <c r="CS492" s="1347" t="str">
        <f t="shared" si="1501"/>
        <v/>
      </c>
      <c r="CT492" s="1350" t="str">
        <f t="shared" si="1501"/>
        <v/>
      </c>
      <c r="CU492" s="547" t="str">
        <f t="shared" si="1467"/>
        <v/>
      </c>
      <c r="CV492" s="548" t="str">
        <f t="shared" si="1468"/>
        <v/>
      </c>
      <c r="CW492" s="549" t="str">
        <f t="shared" si="1469"/>
        <v/>
      </c>
      <c r="CX492" s="549" t="str">
        <f t="shared" si="1470"/>
        <v/>
      </c>
      <c r="CY492" s="549" t="str">
        <f t="shared" si="1471"/>
        <v/>
      </c>
      <c r="CZ492" s="549" t="str">
        <f t="shared" si="1472"/>
        <v/>
      </c>
      <c r="DA492" s="549" t="str">
        <f t="shared" si="1473"/>
        <v/>
      </c>
      <c r="DB492" s="550" t="str">
        <f t="shared" si="1474"/>
        <v/>
      </c>
      <c r="DC492" s="550" t="str">
        <f t="shared" si="1475"/>
        <v/>
      </c>
      <c r="DD492" s="550" t="str">
        <f t="shared" si="1476"/>
        <v/>
      </c>
      <c r="DE492" s="549" t="str">
        <f t="shared" si="1477"/>
        <v/>
      </c>
      <c r="DF492" s="549" t="str">
        <f t="shared" si="1478"/>
        <v/>
      </c>
      <c r="DG492" s="549" t="str">
        <f t="shared" si="1479"/>
        <v/>
      </c>
      <c r="DH492" s="549" t="str">
        <f t="shared" si="1480"/>
        <v/>
      </c>
      <c r="DI492" s="549" t="str">
        <f t="shared" si="1481"/>
        <v/>
      </c>
      <c r="DJ492" s="548" t="str">
        <f t="shared" si="1482"/>
        <v/>
      </c>
      <c r="DK492" s="547" t="str">
        <f t="shared" si="1483"/>
        <v/>
      </c>
      <c r="DL492" s="654">
        <f t="shared" si="1484"/>
        <v>3</v>
      </c>
      <c r="DM492" s="106">
        <f t="shared" si="1485"/>
        <v>2</v>
      </c>
      <c r="DN492" s="106">
        <f t="shared" si="1486"/>
        <v>1</v>
      </c>
      <c r="DO492" s="106">
        <f t="shared" si="1487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1" t="s">
        <v>727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270"/>
        <v/>
      </c>
      <c r="CA493" s="588" t="str">
        <f t="shared" si="1271"/>
        <v/>
      </c>
      <c r="CB493" s="588" t="str">
        <f t="shared" si="1272"/>
        <v/>
      </c>
      <c r="CC493" s="688" t="str">
        <f t="shared" si="1273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70"/>
        <v>0.69999999999999984</v>
      </c>
      <c r="CA494" s="596">
        <f t="shared" si="1271"/>
        <v>0.69999999999999984</v>
      </c>
      <c r="CB494" s="596">
        <f t="shared" si="1272"/>
        <v>0.69999999999999984</v>
      </c>
      <c r="CC494" s="690">
        <f t="shared" si="1273"/>
        <v>0.69999999999999984</v>
      </c>
      <c r="CD494" s="1346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507"/>
        <v>0.7</v>
      </c>
      <c r="CF494" s="1348">
        <f t="shared" si="1507"/>
        <v>0.7</v>
      </c>
      <c r="CG494" s="1348">
        <f t="shared" si="1507"/>
        <v>0.7</v>
      </c>
      <c r="CH494" s="1348">
        <f t="shared" si="1507"/>
        <v>0.7</v>
      </c>
      <c r="CI494" s="1348">
        <f t="shared" si="1507"/>
        <v>0.7</v>
      </c>
      <c r="CJ494" s="1348">
        <f t="shared" si="1507"/>
        <v>0.7</v>
      </c>
      <c r="CK494" s="1349">
        <f t="shared" si="1507"/>
        <v>0.7</v>
      </c>
      <c r="CL494" s="1349">
        <f t="shared" si="1507"/>
        <v>0.7</v>
      </c>
      <c r="CM494" s="1349">
        <f t="shared" si="1507"/>
        <v>0.7</v>
      </c>
      <c r="CN494" s="1348">
        <f t="shared" si="1507"/>
        <v>0.7</v>
      </c>
      <c r="CO494" s="1348">
        <f t="shared" si="1507"/>
        <v>0.7</v>
      </c>
      <c r="CP494" s="1348">
        <f t="shared" si="1507"/>
        <v>0.7</v>
      </c>
      <c r="CQ494" s="1348">
        <f t="shared" si="1507"/>
        <v>0.7</v>
      </c>
      <c r="CR494" s="1348">
        <f t="shared" si="1507"/>
        <v>0.7</v>
      </c>
      <c r="CS494" s="1347">
        <f t="shared" si="1507"/>
        <v>0.7</v>
      </c>
      <c r="CT494" s="1350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70"/>
        <v>2</v>
      </c>
      <c r="CA495" s="596" t="str">
        <f t="shared" si="1271"/>
        <v/>
      </c>
      <c r="CB495" s="596" t="str">
        <f t="shared" si="1272"/>
        <v/>
      </c>
      <c r="CC495" s="690" t="str">
        <f t="shared" si="1273"/>
        <v/>
      </c>
      <c r="CD495" s="1346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08"/>
        <v/>
      </c>
      <c r="CF495" s="1348" t="str">
        <f t="shared" si="1508"/>
        <v/>
      </c>
      <c r="CG495" s="1348" t="str">
        <f t="shared" si="1508"/>
        <v/>
      </c>
      <c r="CH495" s="1348" t="str">
        <f t="shared" si="1508"/>
        <v/>
      </c>
      <c r="CI495" s="1348" t="str">
        <f t="shared" si="1508"/>
        <v/>
      </c>
      <c r="CJ495" s="1348" t="str">
        <f t="shared" si="1508"/>
        <v/>
      </c>
      <c r="CK495" s="1349" t="str">
        <f t="shared" si="1508"/>
        <v/>
      </c>
      <c r="CL495" s="1349" t="str">
        <f t="shared" si="1508"/>
        <v/>
      </c>
      <c r="CM495" s="1349" t="str">
        <f t="shared" si="1508"/>
        <v/>
      </c>
      <c r="CN495" s="1348" t="str">
        <f t="shared" si="1508"/>
        <v/>
      </c>
      <c r="CO495" s="1348" t="str">
        <f t="shared" si="1508"/>
        <v/>
      </c>
      <c r="CP495" s="1348" t="str">
        <f t="shared" si="1508"/>
        <v/>
      </c>
      <c r="CQ495" s="1348" t="str">
        <f t="shared" si="1508"/>
        <v/>
      </c>
      <c r="CR495" s="1348" t="str">
        <f t="shared" si="1508"/>
        <v/>
      </c>
      <c r="CS495" s="1347" t="str">
        <f t="shared" si="1508"/>
        <v/>
      </c>
      <c r="CT495" s="1350" t="str">
        <f t="shared" si="1508"/>
        <v/>
      </c>
      <c r="CU495" s="547" t="str">
        <f t="shared" si="1509"/>
        <v/>
      </c>
      <c r="CV495" s="548" t="str">
        <f t="shared" si="1510"/>
        <v/>
      </c>
      <c r="CW495" s="549" t="str">
        <f t="shared" si="1511"/>
        <v/>
      </c>
      <c r="CX495" s="549" t="str">
        <f t="shared" si="1512"/>
        <v/>
      </c>
      <c r="CY495" s="549" t="str">
        <f t="shared" si="1513"/>
        <v/>
      </c>
      <c r="CZ495" s="549" t="str">
        <f t="shared" si="1514"/>
        <v/>
      </c>
      <c r="DA495" s="549" t="str">
        <f t="shared" si="1515"/>
        <v/>
      </c>
      <c r="DB495" s="550" t="str">
        <f t="shared" si="1516"/>
        <v/>
      </c>
      <c r="DC495" s="550" t="str">
        <f t="shared" si="1517"/>
        <v/>
      </c>
      <c r="DD495" s="550" t="str">
        <f t="shared" si="1518"/>
        <v/>
      </c>
      <c r="DE495" s="549" t="str">
        <f t="shared" si="1519"/>
        <v/>
      </c>
      <c r="DF495" s="549" t="str">
        <f t="shared" si="1520"/>
        <v/>
      </c>
      <c r="DG495" s="549" t="str">
        <f t="shared" si="1521"/>
        <v/>
      </c>
      <c r="DH495" s="549" t="str">
        <f t="shared" si="1522"/>
        <v/>
      </c>
      <c r="DI495" s="549" t="str">
        <f t="shared" si="1523"/>
        <v/>
      </c>
      <c r="DJ495" s="548" t="str">
        <f t="shared" si="1524"/>
        <v/>
      </c>
      <c r="DK495" s="547" t="str">
        <f t="shared" si="1525"/>
        <v/>
      </c>
      <c r="DL495" s="654">
        <f t="shared" si="1526"/>
        <v>6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70"/>
        <v>3.25</v>
      </c>
      <c r="CA496" s="596" t="str">
        <f t="shared" si="1271"/>
        <v/>
      </c>
      <c r="CB496" s="596" t="str">
        <f t="shared" si="1272"/>
        <v/>
      </c>
      <c r="CC496" s="690" t="str">
        <f t="shared" si="1273"/>
        <v/>
      </c>
      <c r="CD496" s="1346" t="str">
        <f t="shared" si="1530"/>
        <v/>
      </c>
      <c r="CE496" s="1347" t="str">
        <f t="shared" si="1508"/>
        <v/>
      </c>
      <c r="CF496" s="1348" t="str">
        <f t="shared" si="1508"/>
        <v/>
      </c>
      <c r="CG496" s="1348" t="str">
        <f t="shared" si="1508"/>
        <v/>
      </c>
      <c r="CH496" s="1348" t="str">
        <f t="shared" si="1508"/>
        <v/>
      </c>
      <c r="CI496" s="1348" t="str">
        <f t="shared" si="1508"/>
        <v/>
      </c>
      <c r="CJ496" s="1348" t="str">
        <f t="shared" si="1508"/>
        <v/>
      </c>
      <c r="CK496" s="1349" t="str">
        <f t="shared" si="1508"/>
        <v/>
      </c>
      <c r="CL496" s="1349" t="str">
        <f t="shared" si="1508"/>
        <v/>
      </c>
      <c r="CM496" s="1349" t="str">
        <f t="shared" si="1508"/>
        <v/>
      </c>
      <c r="CN496" s="1348" t="str">
        <f t="shared" si="1508"/>
        <v/>
      </c>
      <c r="CO496" s="1348" t="str">
        <f t="shared" si="1508"/>
        <v/>
      </c>
      <c r="CP496" s="1348" t="str">
        <f t="shared" si="1508"/>
        <v/>
      </c>
      <c r="CQ496" s="1348" t="str">
        <f t="shared" si="1508"/>
        <v/>
      </c>
      <c r="CR496" s="1348" t="str">
        <f t="shared" si="1508"/>
        <v/>
      </c>
      <c r="CS496" s="1347" t="str">
        <f t="shared" si="1508"/>
        <v/>
      </c>
      <c r="CT496" s="1350" t="str">
        <f t="shared" si="1508"/>
        <v/>
      </c>
      <c r="CU496" s="547" t="str">
        <f t="shared" si="1509"/>
        <v/>
      </c>
      <c r="CV496" s="548" t="str">
        <f t="shared" si="1510"/>
        <v/>
      </c>
      <c r="CW496" s="549" t="str">
        <f t="shared" si="1511"/>
        <v/>
      </c>
      <c r="CX496" s="549" t="str">
        <f t="shared" si="1512"/>
        <v/>
      </c>
      <c r="CY496" s="549" t="str">
        <f t="shared" si="1513"/>
        <v/>
      </c>
      <c r="CZ496" s="549" t="str">
        <f t="shared" si="1514"/>
        <v/>
      </c>
      <c r="DA496" s="549" t="str">
        <f t="shared" si="1515"/>
        <v/>
      </c>
      <c r="DB496" s="550" t="str">
        <f t="shared" si="1516"/>
        <v/>
      </c>
      <c r="DC496" s="550" t="str">
        <f t="shared" si="1517"/>
        <v/>
      </c>
      <c r="DD496" s="550" t="str">
        <f t="shared" si="1518"/>
        <v/>
      </c>
      <c r="DE496" s="549" t="str">
        <f t="shared" si="1519"/>
        <v/>
      </c>
      <c r="DF496" s="549" t="str">
        <f t="shared" si="1520"/>
        <v/>
      </c>
      <c r="DG496" s="549" t="str">
        <f t="shared" si="1521"/>
        <v/>
      </c>
      <c r="DH496" s="549" t="str">
        <f t="shared" si="1522"/>
        <v/>
      </c>
      <c r="DI496" s="549" t="str">
        <f t="shared" si="1523"/>
        <v/>
      </c>
      <c r="DJ496" s="548" t="str">
        <f t="shared" si="1524"/>
        <v/>
      </c>
      <c r="DK496" s="547" t="str">
        <f t="shared" si="1525"/>
        <v/>
      </c>
      <c r="DL496" s="654">
        <f t="shared" si="1526"/>
        <v>6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531">IF(B495="","",B494*B495*B496)</f>
        <v>1.4</v>
      </c>
      <c r="C497" s="628">
        <f t="shared" si="1531"/>
        <v>8.3999999999999986</v>
      </c>
      <c r="D497" s="628">
        <f t="shared" si="1531"/>
        <v>4.1999999999999993</v>
      </c>
      <c r="E497" s="628">
        <f t="shared" si="1531"/>
        <v>5.6</v>
      </c>
      <c r="F497" s="628">
        <f t="shared" si="1531"/>
        <v>10.499999999999998</v>
      </c>
      <c r="G497" s="628" t="str">
        <f t="shared" si="1531"/>
        <v/>
      </c>
      <c r="H497" s="628" t="str">
        <f t="shared" si="1531"/>
        <v/>
      </c>
      <c r="I497" s="628" t="str">
        <f t="shared" si="1531"/>
        <v/>
      </c>
      <c r="J497" s="628">
        <f t="shared" si="1531"/>
        <v>0</v>
      </c>
      <c r="K497" s="628" t="str">
        <f t="shared" si="1531"/>
        <v/>
      </c>
      <c r="L497" s="628" t="str">
        <f t="shared" si="1531"/>
        <v/>
      </c>
      <c r="M497" s="628" t="str">
        <f t="shared" si="1531"/>
        <v/>
      </c>
      <c r="N497" s="628" t="str">
        <f t="shared" si="1531"/>
        <v/>
      </c>
      <c r="O497" s="628" t="str">
        <f t="shared" si="1531"/>
        <v/>
      </c>
      <c r="P497" s="628" t="str">
        <f t="shared" si="1531"/>
        <v/>
      </c>
      <c r="Q497" s="628" t="str">
        <f t="shared" si="1531"/>
        <v/>
      </c>
      <c r="R497" s="628" t="str">
        <f t="shared" si="1531"/>
        <v/>
      </c>
      <c r="S497" s="663"/>
      <c r="T497" s="628" t="str">
        <f t="shared" ref="T497:AJ497" si="1532">IF(T495="","",T494*T495*T496)</f>
        <v/>
      </c>
      <c r="U497" s="628" t="str">
        <f t="shared" si="1532"/>
        <v/>
      </c>
      <c r="V497" s="628" t="str">
        <f t="shared" si="1532"/>
        <v/>
      </c>
      <c r="W497" s="628" t="str">
        <f t="shared" si="1532"/>
        <v/>
      </c>
      <c r="X497" s="628" t="str">
        <f t="shared" si="1532"/>
        <v/>
      </c>
      <c r="Y497" s="628" t="str">
        <f t="shared" si="1532"/>
        <v/>
      </c>
      <c r="Z497" s="628" t="str">
        <f t="shared" si="1532"/>
        <v/>
      </c>
      <c r="AA497" s="628" t="str">
        <f t="shared" si="1532"/>
        <v/>
      </c>
      <c r="AB497" s="628" t="str">
        <f t="shared" si="1532"/>
        <v/>
      </c>
      <c r="AC497" s="628" t="str">
        <f t="shared" si="1532"/>
        <v/>
      </c>
      <c r="AD497" s="628" t="str">
        <f t="shared" si="1532"/>
        <v/>
      </c>
      <c r="AE497" s="628" t="str">
        <f t="shared" si="1532"/>
        <v/>
      </c>
      <c r="AF497" s="628" t="str">
        <f t="shared" si="1532"/>
        <v/>
      </c>
      <c r="AG497" s="628" t="str">
        <f t="shared" si="1532"/>
        <v/>
      </c>
      <c r="AH497" s="628" t="str">
        <f t="shared" si="1532"/>
        <v/>
      </c>
      <c r="AI497" s="628" t="str">
        <f t="shared" si="1532"/>
        <v/>
      </c>
      <c r="AJ497" s="628" t="str">
        <f t="shared" si="1532"/>
        <v/>
      </c>
      <c r="AK497" s="663"/>
      <c r="AL497" s="628" t="str">
        <f t="shared" ref="AL497:BB497" si="1533">IF(AL495="","",AL494*AL495*AL496)</f>
        <v/>
      </c>
      <c r="AM497" s="628" t="str">
        <f t="shared" si="1533"/>
        <v/>
      </c>
      <c r="AN497" s="628" t="str">
        <f t="shared" si="1533"/>
        <v/>
      </c>
      <c r="AO497" s="628" t="str">
        <f t="shared" si="1533"/>
        <v/>
      </c>
      <c r="AP497" s="628" t="str">
        <f t="shared" si="1533"/>
        <v/>
      </c>
      <c r="AQ497" s="628" t="str">
        <f t="shared" si="1533"/>
        <v/>
      </c>
      <c r="AR497" s="628" t="str">
        <f t="shared" si="1533"/>
        <v/>
      </c>
      <c r="AS497" s="628" t="str">
        <f t="shared" si="1533"/>
        <v/>
      </c>
      <c r="AT497" s="628" t="str">
        <f t="shared" si="1533"/>
        <v/>
      </c>
      <c r="AU497" s="628" t="str">
        <f t="shared" si="1533"/>
        <v/>
      </c>
      <c r="AV497" s="628" t="str">
        <f t="shared" si="1533"/>
        <v/>
      </c>
      <c r="AW497" s="628" t="str">
        <f t="shared" si="1533"/>
        <v/>
      </c>
      <c r="AX497" s="628" t="str">
        <f t="shared" si="1533"/>
        <v/>
      </c>
      <c r="AY497" s="628" t="str">
        <f t="shared" si="1533"/>
        <v/>
      </c>
      <c r="AZ497" s="628" t="str">
        <f t="shared" si="1533"/>
        <v/>
      </c>
      <c r="BA497" s="628" t="str">
        <f t="shared" si="1533"/>
        <v/>
      </c>
      <c r="BB497" s="628" t="str">
        <f t="shared" si="1533"/>
        <v/>
      </c>
      <c r="BC497" s="663"/>
      <c r="BD497" s="628" t="str">
        <f t="shared" ref="BD497:BT497" si="1534">IF(BD495="","",BD494*BD495*BD496)</f>
        <v/>
      </c>
      <c r="BE497" s="628" t="str">
        <f t="shared" si="1534"/>
        <v/>
      </c>
      <c r="BF497" s="628" t="str">
        <f t="shared" si="1534"/>
        <v/>
      </c>
      <c r="BG497" s="628" t="str">
        <f t="shared" si="1534"/>
        <v/>
      </c>
      <c r="BH497" s="628" t="str">
        <f t="shared" si="1534"/>
        <v/>
      </c>
      <c r="BI497" s="628" t="str">
        <f t="shared" si="1534"/>
        <v/>
      </c>
      <c r="BJ497" s="628" t="str">
        <f t="shared" si="1534"/>
        <v/>
      </c>
      <c r="BK497" s="628" t="str">
        <f t="shared" si="1534"/>
        <v/>
      </c>
      <c r="BL497" s="628" t="str">
        <f t="shared" si="1534"/>
        <v/>
      </c>
      <c r="BM497" s="628" t="str">
        <f t="shared" si="1534"/>
        <v/>
      </c>
      <c r="BN497" s="628" t="str">
        <f t="shared" si="1534"/>
        <v/>
      </c>
      <c r="BO497" s="628" t="str">
        <f t="shared" si="1534"/>
        <v/>
      </c>
      <c r="BP497" s="628" t="str">
        <f t="shared" si="1534"/>
        <v/>
      </c>
      <c r="BQ497" s="628" t="str">
        <f t="shared" si="1534"/>
        <v/>
      </c>
      <c r="BR497" s="628" t="str">
        <f t="shared" si="1534"/>
        <v/>
      </c>
      <c r="BS497" s="628" t="str">
        <f t="shared" si="1534"/>
        <v/>
      </c>
      <c r="BT497" s="628" t="str">
        <f t="shared" si="1534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70"/>
        <v>4.8999999999999986</v>
      </c>
      <c r="CA497" s="596" t="str">
        <f t="shared" si="1271"/>
        <v/>
      </c>
      <c r="CB497" s="596" t="str">
        <f t="shared" si="1272"/>
        <v/>
      </c>
      <c r="CC497" s="690" t="str">
        <f t="shared" si="1273"/>
        <v/>
      </c>
      <c r="CD497" s="1346" t="str">
        <f t="shared" si="1530"/>
        <v/>
      </c>
      <c r="CE497" s="1347" t="str">
        <f t="shared" si="1508"/>
        <v/>
      </c>
      <c r="CF497" s="1348" t="str">
        <f t="shared" si="1508"/>
        <v/>
      </c>
      <c r="CG497" s="1348" t="str">
        <f t="shared" si="1508"/>
        <v/>
      </c>
      <c r="CH497" s="1348" t="str">
        <f t="shared" si="1508"/>
        <v/>
      </c>
      <c r="CI497" s="1348" t="str">
        <f t="shared" si="1508"/>
        <v/>
      </c>
      <c r="CJ497" s="1348" t="str">
        <f t="shared" si="1508"/>
        <v/>
      </c>
      <c r="CK497" s="1349" t="str">
        <f t="shared" si="1508"/>
        <v/>
      </c>
      <c r="CL497" s="1349" t="str">
        <f t="shared" si="1508"/>
        <v/>
      </c>
      <c r="CM497" s="1349" t="str">
        <f t="shared" si="1508"/>
        <v/>
      </c>
      <c r="CN497" s="1348" t="str">
        <f t="shared" si="1508"/>
        <v/>
      </c>
      <c r="CO497" s="1348" t="str">
        <f t="shared" si="1508"/>
        <v/>
      </c>
      <c r="CP497" s="1348" t="str">
        <f t="shared" si="1508"/>
        <v/>
      </c>
      <c r="CQ497" s="1348" t="str">
        <f t="shared" si="1508"/>
        <v/>
      </c>
      <c r="CR497" s="1348" t="str">
        <f t="shared" si="1508"/>
        <v/>
      </c>
      <c r="CS497" s="1347" t="str">
        <f t="shared" si="1508"/>
        <v/>
      </c>
      <c r="CT497" s="1350" t="str">
        <f t="shared" si="1508"/>
        <v/>
      </c>
      <c r="CU497" s="547" t="str">
        <f t="shared" si="1509"/>
        <v/>
      </c>
      <c r="CV497" s="548" t="str">
        <f t="shared" si="1510"/>
        <v/>
      </c>
      <c r="CW497" s="549" t="str">
        <f t="shared" si="1511"/>
        <v/>
      </c>
      <c r="CX497" s="549" t="str">
        <f t="shared" si="1512"/>
        <v/>
      </c>
      <c r="CY497" s="549" t="str">
        <f t="shared" si="1513"/>
        <v/>
      </c>
      <c r="CZ497" s="549" t="str">
        <f t="shared" si="1514"/>
        <v/>
      </c>
      <c r="DA497" s="549" t="str">
        <f t="shared" si="1515"/>
        <v/>
      </c>
      <c r="DB497" s="550" t="str">
        <f t="shared" si="1516"/>
        <v/>
      </c>
      <c r="DC497" s="550" t="str">
        <f t="shared" si="1517"/>
        <v/>
      </c>
      <c r="DD497" s="550" t="str">
        <f t="shared" si="1518"/>
        <v/>
      </c>
      <c r="DE497" s="549" t="str">
        <f t="shared" si="1519"/>
        <v/>
      </c>
      <c r="DF497" s="549" t="str">
        <f t="shared" si="1520"/>
        <v/>
      </c>
      <c r="DG497" s="549" t="str">
        <f t="shared" si="1521"/>
        <v/>
      </c>
      <c r="DH497" s="549" t="str">
        <f t="shared" si="1522"/>
        <v/>
      </c>
      <c r="DI497" s="549" t="str">
        <f t="shared" si="1523"/>
        <v/>
      </c>
      <c r="DJ497" s="548" t="str">
        <f t="shared" si="1524"/>
        <v/>
      </c>
      <c r="DK497" s="547" t="str">
        <f t="shared" si="1525"/>
        <v/>
      </c>
      <c r="DL497" s="654">
        <f t="shared" si="1526"/>
        <v>6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$H$1 &amp; "/kg"</f>
        <v>kcal/kg</v>
      </c>
      <c r="B498" s="765">
        <f>2640*$K$1</f>
        <v>2640</v>
      </c>
      <c r="C498" s="765">
        <f t="shared" ref="C498:R498" si="1535">2640*$K$1</f>
        <v>2640</v>
      </c>
      <c r="D498" s="765">
        <f t="shared" si="1535"/>
        <v>2640</v>
      </c>
      <c r="E498" s="765">
        <f t="shared" si="1535"/>
        <v>2640</v>
      </c>
      <c r="F498" s="765">
        <f t="shared" si="1535"/>
        <v>2640</v>
      </c>
      <c r="G498" s="765">
        <f t="shared" si="1535"/>
        <v>2640</v>
      </c>
      <c r="H498" s="765">
        <f t="shared" si="1535"/>
        <v>2640</v>
      </c>
      <c r="I498" s="765">
        <f t="shared" si="1535"/>
        <v>2640</v>
      </c>
      <c r="J498" s="765">
        <f t="shared" si="1535"/>
        <v>2640</v>
      </c>
      <c r="K498" s="765">
        <f t="shared" si="1535"/>
        <v>2640</v>
      </c>
      <c r="L498" s="765">
        <f t="shared" si="1535"/>
        <v>2640</v>
      </c>
      <c r="M498" s="765">
        <f t="shared" si="1535"/>
        <v>2640</v>
      </c>
      <c r="N498" s="765">
        <f t="shared" si="1535"/>
        <v>2640</v>
      </c>
      <c r="O498" s="765">
        <f t="shared" si="1535"/>
        <v>2640</v>
      </c>
      <c r="P498" s="765">
        <f t="shared" si="1535"/>
        <v>2640</v>
      </c>
      <c r="Q498" s="765">
        <f t="shared" si="1535"/>
        <v>2640</v>
      </c>
      <c r="R498" s="765">
        <f t="shared" si="1535"/>
        <v>2640</v>
      </c>
      <c r="S498" s="759"/>
      <c r="T498" s="765">
        <f>2640*$K$1</f>
        <v>2640</v>
      </c>
      <c r="U498" s="765">
        <f t="shared" ref="U498:AJ498" si="1536">2640*$K$1</f>
        <v>2640</v>
      </c>
      <c r="V498" s="765">
        <f t="shared" si="1536"/>
        <v>2640</v>
      </c>
      <c r="W498" s="765">
        <f t="shared" si="1536"/>
        <v>2640</v>
      </c>
      <c r="X498" s="765">
        <f t="shared" si="1536"/>
        <v>2640</v>
      </c>
      <c r="Y498" s="765">
        <f t="shared" si="1536"/>
        <v>2640</v>
      </c>
      <c r="Z498" s="765">
        <f t="shared" si="1536"/>
        <v>2640</v>
      </c>
      <c r="AA498" s="765">
        <f t="shared" si="1536"/>
        <v>2640</v>
      </c>
      <c r="AB498" s="765">
        <f t="shared" si="1536"/>
        <v>2640</v>
      </c>
      <c r="AC498" s="765">
        <f t="shared" si="1536"/>
        <v>2640</v>
      </c>
      <c r="AD498" s="765">
        <f t="shared" si="1536"/>
        <v>2640</v>
      </c>
      <c r="AE498" s="765">
        <f t="shared" si="1536"/>
        <v>2640</v>
      </c>
      <c r="AF498" s="765">
        <f t="shared" si="1536"/>
        <v>2640</v>
      </c>
      <c r="AG498" s="765">
        <f t="shared" si="1536"/>
        <v>2640</v>
      </c>
      <c r="AH498" s="765">
        <f t="shared" si="1536"/>
        <v>2640</v>
      </c>
      <c r="AI498" s="765">
        <f t="shared" si="1536"/>
        <v>2640</v>
      </c>
      <c r="AJ498" s="765">
        <f t="shared" si="1536"/>
        <v>2640</v>
      </c>
      <c r="AK498" s="759"/>
      <c r="AL498" s="765">
        <f>2640*$K$1</f>
        <v>2640</v>
      </c>
      <c r="AM498" s="765">
        <f t="shared" ref="AM498:BB498" si="1537">2640*$K$1</f>
        <v>2640</v>
      </c>
      <c r="AN498" s="765">
        <f t="shared" si="1537"/>
        <v>2640</v>
      </c>
      <c r="AO498" s="765">
        <f t="shared" si="1537"/>
        <v>2640</v>
      </c>
      <c r="AP498" s="765">
        <f t="shared" si="1537"/>
        <v>2640</v>
      </c>
      <c r="AQ498" s="765">
        <f t="shared" si="1537"/>
        <v>2640</v>
      </c>
      <c r="AR498" s="765">
        <f t="shared" si="1537"/>
        <v>2640</v>
      </c>
      <c r="AS498" s="765">
        <f t="shared" si="1537"/>
        <v>2640</v>
      </c>
      <c r="AT498" s="765">
        <f t="shared" si="1537"/>
        <v>2640</v>
      </c>
      <c r="AU498" s="765">
        <f t="shared" si="1537"/>
        <v>2640</v>
      </c>
      <c r="AV498" s="765">
        <f t="shared" si="1537"/>
        <v>2640</v>
      </c>
      <c r="AW498" s="765">
        <f t="shared" si="1537"/>
        <v>2640</v>
      </c>
      <c r="AX498" s="765">
        <f t="shared" si="1537"/>
        <v>2640</v>
      </c>
      <c r="AY498" s="765">
        <f t="shared" si="1537"/>
        <v>2640</v>
      </c>
      <c r="AZ498" s="765">
        <f t="shared" si="1537"/>
        <v>2640</v>
      </c>
      <c r="BA498" s="765">
        <f t="shared" si="1537"/>
        <v>2640</v>
      </c>
      <c r="BB498" s="765">
        <f t="shared" si="1537"/>
        <v>2640</v>
      </c>
      <c r="BC498" s="759"/>
      <c r="BD498" s="765">
        <f>2640*$K$1</f>
        <v>2640</v>
      </c>
      <c r="BE498" s="765">
        <f t="shared" ref="BE498:BY498" si="1538">2640*$K$1</f>
        <v>2640</v>
      </c>
      <c r="BF498" s="765">
        <f t="shared" si="1538"/>
        <v>2640</v>
      </c>
      <c r="BG498" s="765">
        <f t="shared" si="1538"/>
        <v>2640</v>
      </c>
      <c r="BH498" s="765">
        <f t="shared" si="1538"/>
        <v>2640</v>
      </c>
      <c r="BI498" s="765">
        <f t="shared" si="1538"/>
        <v>2640</v>
      </c>
      <c r="BJ498" s="765">
        <f t="shared" si="1538"/>
        <v>2640</v>
      </c>
      <c r="BK498" s="765">
        <f t="shared" si="1538"/>
        <v>2640</v>
      </c>
      <c r="BL498" s="765">
        <f t="shared" si="1538"/>
        <v>2640</v>
      </c>
      <c r="BM498" s="765">
        <f t="shared" si="1538"/>
        <v>2640</v>
      </c>
      <c r="BN498" s="765">
        <f t="shared" si="1538"/>
        <v>2640</v>
      </c>
      <c r="BO498" s="765">
        <f t="shared" si="1538"/>
        <v>2640</v>
      </c>
      <c r="BP498" s="765">
        <f t="shared" si="1538"/>
        <v>2640</v>
      </c>
      <c r="BQ498" s="765">
        <f t="shared" si="1538"/>
        <v>2640</v>
      </c>
      <c r="BR498" s="765">
        <f t="shared" si="1538"/>
        <v>2640</v>
      </c>
      <c r="BS498" s="765">
        <f t="shared" si="1538"/>
        <v>2640</v>
      </c>
      <c r="BT498" s="765">
        <f t="shared" si="1538"/>
        <v>2640</v>
      </c>
      <c r="BU498" s="759"/>
      <c r="BV498" s="765">
        <f t="shared" si="1538"/>
        <v>2640</v>
      </c>
      <c r="BW498" s="765">
        <f t="shared" si="1538"/>
        <v>2640</v>
      </c>
      <c r="BX498" s="765">
        <f t="shared" si="1538"/>
        <v>2640</v>
      </c>
      <c r="BY498" s="765">
        <f t="shared" si="1538"/>
        <v>2640</v>
      </c>
      <c r="BZ498" s="596">
        <f t="shared" si="1270"/>
        <v>2640</v>
      </c>
      <c r="CA498" s="596">
        <f t="shared" si="1271"/>
        <v>2640</v>
      </c>
      <c r="CB498" s="596">
        <f t="shared" si="1272"/>
        <v>2640</v>
      </c>
      <c r="CC498" s="690">
        <f t="shared" si="1273"/>
        <v>2640</v>
      </c>
      <c r="CD498" s="1346">
        <f t="shared" si="1530"/>
        <v>2640</v>
      </c>
      <c r="CE498" s="1347">
        <f t="shared" si="1508"/>
        <v>2640</v>
      </c>
      <c r="CF498" s="1348">
        <f t="shared" si="1508"/>
        <v>2640</v>
      </c>
      <c r="CG498" s="1348">
        <f t="shared" si="1508"/>
        <v>2640</v>
      </c>
      <c r="CH498" s="1348">
        <f t="shared" si="1508"/>
        <v>2640</v>
      </c>
      <c r="CI498" s="1348">
        <f t="shared" si="1508"/>
        <v>2640</v>
      </c>
      <c r="CJ498" s="1348">
        <f t="shared" si="1508"/>
        <v>2640</v>
      </c>
      <c r="CK498" s="1349">
        <f t="shared" si="1508"/>
        <v>2640</v>
      </c>
      <c r="CL498" s="1349">
        <f t="shared" si="1508"/>
        <v>2640</v>
      </c>
      <c r="CM498" s="1349">
        <f t="shared" si="1508"/>
        <v>2640</v>
      </c>
      <c r="CN498" s="1348">
        <f t="shared" si="1508"/>
        <v>2640</v>
      </c>
      <c r="CO498" s="1348">
        <f t="shared" si="1508"/>
        <v>2640</v>
      </c>
      <c r="CP498" s="1348">
        <f t="shared" si="1508"/>
        <v>2640</v>
      </c>
      <c r="CQ498" s="1348">
        <f t="shared" si="1508"/>
        <v>2640</v>
      </c>
      <c r="CR498" s="1348">
        <f t="shared" si="1508"/>
        <v>2640</v>
      </c>
      <c r="CS498" s="1347">
        <f t="shared" si="1508"/>
        <v>2640</v>
      </c>
      <c r="CT498" s="1350">
        <f t="shared" si="1508"/>
        <v>2640</v>
      </c>
      <c r="CU498" s="547">
        <f t="shared" si="1509"/>
        <v>2640</v>
      </c>
      <c r="CV498" s="548">
        <f t="shared" si="1510"/>
        <v>2640</v>
      </c>
      <c r="CW498" s="549">
        <f t="shared" si="1511"/>
        <v>2640</v>
      </c>
      <c r="CX498" s="549">
        <f t="shared" si="1512"/>
        <v>2640</v>
      </c>
      <c r="CY498" s="549">
        <f t="shared" si="1513"/>
        <v>2640</v>
      </c>
      <c r="CZ498" s="549">
        <f t="shared" si="1514"/>
        <v>2640</v>
      </c>
      <c r="DA498" s="549">
        <f t="shared" si="1515"/>
        <v>2640</v>
      </c>
      <c r="DB498" s="550">
        <f t="shared" si="1516"/>
        <v>2640</v>
      </c>
      <c r="DC498" s="550">
        <f t="shared" si="1517"/>
        <v>2640</v>
      </c>
      <c r="DD498" s="550">
        <f t="shared" si="1518"/>
        <v>2640</v>
      </c>
      <c r="DE498" s="549">
        <f t="shared" si="1519"/>
        <v>2640</v>
      </c>
      <c r="DF498" s="549">
        <f t="shared" si="1520"/>
        <v>2640</v>
      </c>
      <c r="DG498" s="549">
        <f t="shared" si="1521"/>
        <v>2640</v>
      </c>
      <c r="DH498" s="549">
        <f t="shared" si="1522"/>
        <v>2640</v>
      </c>
      <c r="DI498" s="549">
        <f t="shared" si="1523"/>
        <v>2640</v>
      </c>
      <c r="DJ498" s="548">
        <f t="shared" si="1524"/>
        <v>2640</v>
      </c>
      <c r="DK498" s="547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$H$1 &amp; " (%)"</f>
        <v>kcal (%)</v>
      </c>
      <c r="B499" s="631">
        <f t="shared" ref="B499:R499" si="1539">IF(B497="","",B497*B498/B$46/365/$G$1)</f>
        <v>8.0365296803652959E-4</v>
      </c>
      <c r="C499" s="631">
        <f t="shared" si="1539"/>
        <v>3.6164383561643827E-3</v>
      </c>
      <c r="D499" s="631">
        <f t="shared" si="1539"/>
        <v>2.8931506849315062E-3</v>
      </c>
      <c r="E499" s="631">
        <f t="shared" si="1539"/>
        <v>1.2858447488584472E-3</v>
      </c>
      <c r="F499" s="631">
        <f t="shared" si="1539"/>
        <v>3.6164383561643827E-3</v>
      </c>
      <c r="G499" s="631" t="str">
        <f t="shared" si="1539"/>
        <v/>
      </c>
      <c r="H499" s="631" t="str">
        <f t="shared" si="1539"/>
        <v/>
      </c>
      <c r="I499" s="631" t="str">
        <f t="shared" si="1539"/>
        <v/>
      </c>
      <c r="J499" s="631">
        <f t="shared" si="1539"/>
        <v>0</v>
      </c>
      <c r="K499" s="631" t="str">
        <f t="shared" si="1539"/>
        <v/>
      </c>
      <c r="L499" s="631" t="str">
        <f t="shared" si="1539"/>
        <v/>
      </c>
      <c r="M499" s="631" t="str">
        <f t="shared" si="1539"/>
        <v/>
      </c>
      <c r="N499" s="631" t="str">
        <f t="shared" si="1539"/>
        <v/>
      </c>
      <c r="O499" s="631" t="str">
        <f t="shared" si="1539"/>
        <v/>
      </c>
      <c r="P499" s="631" t="str">
        <f t="shared" si="1539"/>
        <v/>
      </c>
      <c r="Q499" s="631" t="str">
        <f t="shared" si="1539"/>
        <v/>
      </c>
      <c r="R499" s="631" t="str">
        <f t="shared" si="1539"/>
        <v/>
      </c>
      <c r="S499" s="653"/>
      <c r="T499" s="631" t="str">
        <f t="shared" ref="T499:AJ499" si="1540">IF(T497="","",T497*T498/T$46/365/$G$1)</f>
        <v/>
      </c>
      <c r="U499" s="631" t="str">
        <f t="shared" si="1540"/>
        <v/>
      </c>
      <c r="V499" s="631" t="str">
        <f t="shared" si="1540"/>
        <v/>
      </c>
      <c r="W499" s="631" t="str">
        <f t="shared" si="1540"/>
        <v/>
      </c>
      <c r="X499" s="631" t="str">
        <f t="shared" si="1540"/>
        <v/>
      </c>
      <c r="Y499" s="631" t="str">
        <f t="shared" si="1540"/>
        <v/>
      </c>
      <c r="Z499" s="631" t="str">
        <f t="shared" si="1540"/>
        <v/>
      </c>
      <c r="AA499" s="631" t="str">
        <f t="shared" si="1540"/>
        <v/>
      </c>
      <c r="AB499" s="631" t="str">
        <f t="shared" si="1540"/>
        <v/>
      </c>
      <c r="AC499" s="631" t="str">
        <f t="shared" si="1540"/>
        <v/>
      </c>
      <c r="AD499" s="631" t="str">
        <f t="shared" si="1540"/>
        <v/>
      </c>
      <c r="AE499" s="631" t="str">
        <f t="shared" si="1540"/>
        <v/>
      </c>
      <c r="AF499" s="631" t="str">
        <f t="shared" si="1540"/>
        <v/>
      </c>
      <c r="AG499" s="631" t="str">
        <f t="shared" si="1540"/>
        <v/>
      </c>
      <c r="AH499" s="631" t="str">
        <f t="shared" si="1540"/>
        <v/>
      </c>
      <c r="AI499" s="631" t="str">
        <f t="shared" si="1540"/>
        <v/>
      </c>
      <c r="AJ499" s="631" t="str">
        <f t="shared" si="1540"/>
        <v/>
      </c>
      <c r="AK499" s="653"/>
      <c r="AL499" s="631" t="str">
        <f t="shared" ref="AL499:BB499" si="1541">IF(AL497="","",AL497*AL498/AL$46/365/$G$1)</f>
        <v/>
      </c>
      <c r="AM499" s="631" t="str">
        <f t="shared" si="1541"/>
        <v/>
      </c>
      <c r="AN499" s="631" t="str">
        <f t="shared" si="1541"/>
        <v/>
      </c>
      <c r="AO499" s="631" t="str">
        <f t="shared" si="1541"/>
        <v/>
      </c>
      <c r="AP499" s="631" t="str">
        <f t="shared" si="1541"/>
        <v/>
      </c>
      <c r="AQ499" s="631" t="str">
        <f t="shared" si="1541"/>
        <v/>
      </c>
      <c r="AR499" s="631" t="str">
        <f t="shared" si="1541"/>
        <v/>
      </c>
      <c r="AS499" s="631" t="str">
        <f t="shared" si="1541"/>
        <v/>
      </c>
      <c r="AT499" s="631" t="str">
        <f t="shared" si="1541"/>
        <v/>
      </c>
      <c r="AU499" s="631" t="str">
        <f t="shared" si="1541"/>
        <v/>
      </c>
      <c r="AV499" s="631" t="str">
        <f t="shared" si="1541"/>
        <v/>
      </c>
      <c r="AW499" s="631" t="str">
        <f t="shared" si="1541"/>
        <v/>
      </c>
      <c r="AX499" s="631" t="str">
        <f t="shared" si="1541"/>
        <v/>
      </c>
      <c r="AY499" s="631" t="str">
        <f t="shared" si="1541"/>
        <v/>
      </c>
      <c r="AZ499" s="631" t="str">
        <f t="shared" si="1541"/>
        <v/>
      </c>
      <c r="BA499" s="631" t="str">
        <f t="shared" si="1541"/>
        <v/>
      </c>
      <c r="BB499" s="631" t="str">
        <f t="shared" si="1541"/>
        <v/>
      </c>
      <c r="BC499" s="653"/>
      <c r="BD499" s="631" t="str">
        <f t="shared" ref="BD499:BT499" si="1542">IF(BD497="","",BD497*BD498/BD$46/365/$G$1)</f>
        <v/>
      </c>
      <c r="BE499" s="631" t="str">
        <f t="shared" si="1542"/>
        <v/>
      </c>
      <c r="BF499" s="631" t="str">
        <f t="shared" si="1542"/>
        <v/>
      </c>
      <c r="BG499" s="631" t="str">
        <f t="shared" si="1542"/>
        <v/>
      </c>
      <c r="BH499" s="631" t="str">
        <f t="shared" si="1542"/>
        <v/>
      </c>
      <c r="BI499" s="631" t="str">
        <f t="shared" si="1542"/>
        <v/>
      </c>
      <c r="BJ499" s="631" t="str">
        <f t="shared" si="1542"/>
        <v/>
      </c>
      <c r="BK499" s="631" t="str">
        <f t="shared" si="1542"/>
        <v/>
      </c>
      <c r="BL499" s="631" t="str">
        <f t="shared" si="1542"/>
        <v/>
      </c>
      <c r="BM499" s="631" t="str">
        <f t="shared" si="1542"/>
        <v/>
      </c>
      <c r="BN499" s="631" t="str">
        <f t="shared" si="1542"/>
        <v/>
      </c>
      <c r="BO499" s="631" t="str">
        <f t="shared" si="1542"/>
        <v/>
      </c>
      <c r="BP499" s="631" t="str">
        <f t="shared" si="1542"/>
        <v/>
      </c>
      <c r="BQ499" s="631" t="str">
        <f t="shared" si="1542"/>
        <v/>
      </c>
      <c r="BR499" s="631" t="str">
        <f t="shared" si="1542"/>
        <v/>
      </c>
      <c r="BS499" s="631" t="str">
        <f t="shared" si="1542"/>
        <v/>
      </c>
      <c r="BT499" s="631" t="str">
        <f t="shared" si="1542"/>
        <v/>
      </c>
      <c r="BU499" s="653"/>
      <c r="BV499" s="631">
        <f>IF(BV497="","",BV497*BV498/BV$46/365/$G$1)</f>
        <v>2.0665362035225043E-3</v>
      </c>
      <c r="BW499" s="631">
        <f>IF(BW497="","",BW497*BW498/BW$46/365/$G$1)</f>
        <v>1.8082191780821914E-3</v>
      </c>
      <c r="BX499" s="631">
        <f>IF(BX497="","",BX497*BX498/BX$46/365/$G$1)</f>
        <v>1.4465753424657531E-3</v>
      </c>
      <c r="BY499" s="631">
        <f>IF(BY497="","",BY497*BY498/BY$46/365/$G$1)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71"/>
        <v/>
      </c>
      <c r="CB499" s="621" t="str">
        <f t="shared" si="1272"/>
        <v/>
      </c>
      <c r="CC499" s="621" t="str">
        <f t="shared" si="1273"/>
        <v/>
      </c>
      <c r="CD499" s="1351" t="str">
        <f t="shared" si="1530"/>
        <v/>
      </c>
      <c r="CE499" s="1352" t="str">
        <f t="shared" si="1508"/>
        <v/>
      </c>
      <c r="CF499" s="1353" t="str">
        <f t="shared" si="1508"/>
        <v/>
      </c>
      <c r="CG499" s="1353" t="str">
        <f t="shared" si="1508"/>
        <v/>
      </c>
      <c r="CH499" s="1353" t="str">
        <f t="shared" si="1508"/>
        <v/>
      </c>
      <c r="CI499" s="1353" t="str">
        <f t="shared" si="1508"/>
        <v/>
      </c>
      <c r="CJ499" s="1353" t="str">
        <f t="shared" si="1508"/>
        <v/>
      </c>
      <c r="CK499" s="1354" t="str">
        <f t="shared" si="1508"/>
        <v/>
      </c>
      <c r="CL499" s="1354" t="str">
        <f t="shared" si="1508"/>
        <v/>
      </c>
      <c r="CM499" s="1354" t="str">
        <f t="shared" si="1508"/>
        <v/>
      </c>
      <c r="CN499" s="1353" t="str">
        <f t="shared" si="1508"/>
        <v/>
      </c>
      <c r="CO499" s="1353" t="str">
        <f t="shared" si="1508"/>
        <v/>
      </c>
      <c r="CP499" s="1353" t="str">
        <f t="shared" si="1508"/>
        <v/>
      </c>
      <c r="CQ499" s="1353" t="str">
        <f t="shared" si="1508"/>
        <v/>
      </c>
      <c r="CR499" s="1353" t="str">
        <f t="shared" si="1508"/>
        <v/>
      </c>
      <c r="CS499" s="1352" t="str">
        <f t="shared" si="1508"/>
        <v/>
      </c>
      <c r="CT499" s="1355" t="str">
        <f t="shared" si="1508"/>
        <v/>
      </c>
      <c r="CU499" s="535" t="str">
        <f t="shared" si="1509"/>
        <v/>
      </c>
      <c r="CV499" s="536" t="str">
        <f t="shared" si="1510"/>
        <v/>
      </c>
      <c r="CW499" s="537" t="str">
        <f t="shared" si="1511"/>
        <v/>
      </c>
      <c r="CX499" s="537" t="str">
        <f t="shared" si="1512"/>
        <v/>
      </c>
      <c r="CY499" s="537" t="str">
        <f t="shared" si="1513"/>
        <v/>
      </c>
      <c r="CZ499" s="537" t="str">
        <f t="shared" si="1514"/>
        <v/>
      </c>
      <c r="DA499" s="537" t="str">
        <f t="shared" si="1515"/>
        <v/>
      </c>
      <c r="DB499" s="538" t="str">
        <f t="shared" si="1516"/>
        <v/>
      </c>
      <c r="DC499" s="538" t="str">
        <f t="shared" si="1517"/>
        <v/>
      </c>
      <c r="DD499" s="538" t="str">
        <f t="shared" si="1518"/>
        <v/>
      </c>
      <c r="DE499" s="537" t="str">
        <f t="shared" si="1519"/>
        <v/>
      </c>
      <c r="DF499" s="537" t="str">
        <f t="shared" si="1520"/>
        <v/>
      </c>
      <c r="DG499" s="537" t="str">
        <f t="shared" si="1521"/>
        <v/>
      </c>
      <c r="DH499" s="537" t="str">
        <f t="shared" si="1522"/>
        <v/>
      </c>
      <c r="DI499" s="537" t="str">
        <f t="shared" si="1523"/>
        <v/>
      </c>
      <c r="DJ499" s="536" t="str">
        <f t="shared" si="1524"/>
        <v/>
      </c>
      <c r="DK499" s="535" t="str">
        <f t="shared" si="1525"/>
        <v/>
      </c>
      <c r="DL499" s="654">
        <f t="shared" si="1526"/>
        <v>6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70"/>
        <v>10</v>
      </c>
      <c r="CA500" s="596" t="str">
        <f t="shared" si="1271"/>
        <v/>
      </c>
      <c r="CB500" s="596" t="str">
        <f t="shared" si="1272"/>
        <v/>
      </c>
      <c r="CC500" s="690" t="str">
        <f t="shared" si="1273"/>
        <v/>
      </c>
      <c r="CD500" s="1346" t="str">
        <f t="shared" si="1530"/>
        <v/>
      </c>
      <c r="CE500" s="1347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43"/>
        <v/>
      </c>
      <c r="CG500" s="1348" t="str">
        <f t="shared" si="1543"/>
        <v/>
      </c>
      <c r="CH500" s="1348" t="str">
        <f t="shared" si="1543"/>
        <v/>
      </c>
      <c r="CI500" s="1348" t="str">
        <f t="shared" si="1543"/>
        <v/>
      </c>
      <c r="CJ500" s="1348" t="str">
        <f t="shared" si="1543"/>
        <v/>
      </c>
      <c r="CK500" s="1349" t="str">
        <f t="shared" si="1543"/>
        <v/>
      </c>
      <c r="CL500" s="1349" t="str">
        <f t="shared" si="1543"/>
        <v/>
      </c>
      <c r="CM500" s="1349" t="str">
        <f t="shared" si="1543"/>
        <v/>
      </c>
      <c r="CN500" s="1348" t="str">
        <f t="shared" si="1543"/>
        <v/>
      </c>
      <c r="CO500" s="1348" t="str">
        <f t="shared" si="1543"/>
        <v/>
      </c>
      <c r="CP500" s="1348" t="str">
        <f t="shared" si="1543"/>
        <v/>
      </c>
      <c r="CQ500" s="1348" t="str">
        <f t="shared" si="1543"/>
        <v/>
      </c>
      <c r="CR500" s="1348" t="str">
        <f t="shared" si="1543"/>
        <v/>
      </c>
      <c r="CS500" s="1347" t="str">
        <f t="shared" si="1543"/>
        <v/>
      </c>
      <c r="CT500" s="1350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09"/>
        <v/>
      </c>
      <c r="CV500" s="548" t="str">
        <f t="shared" si="1510"/>
        <v/>
      </c>
      <c r="CW500" s="549" t="str">
        <f t="shared" si="1511"/>
        <v/>
      </c>
      <c r="CX500" s="549" t="str">
        <f t="shared" si="1512"/>
        <v/>
      </c>
      <c r="CY500" s="549" t="str">
        <f t="shared" si="1513"/>
        <v/>
      </c>
      <c r="CZ500" s="549" t="str">
        <f t="shared" si="1514"/>
        <v/>
      </c>
      <c r="DA500" s="549" t="str">
        <f t="shared" si="1515"/>
        <v/>
      </c>
      <c r="DB500" s="550" t="str">
        <f t="shared" si="1516"/>
        <v/>
      </c>
      <c r="DC500" s="550" t="str">
        <f t="shared" si="1517"/>
        <v/>
      </c>
      <c r="DD500" s="550" t="str">
        <f t="shared" si="1518"/>
        <v/>
      </c>
      <c r="DE500" s="549" t="str">
        <f t="shared" si="1519"/>
        <v/>
      </c>
      <c r="DF500" s="549" t="str">
        <f t="shared" si="1520"/>
        <v/>
      </c>
      <c r="DG500" s="549" t="str">
        <f t="shared" si="1521"/>
        <v/>
      </c>
      <c r="DH500" s="549" t="str">
        <f t="shared" si="1522"/>
        <v/>
      </c>
      <c r="DI500" s="549" t="str">
        <f t="shared" si="1523"/>
        <v/>
      </c>
      <c r="DJ500" s="548" t="str">
        <f t="shared" si="1524"/>
        <v/>
      </c>
      <c r="DK500" s="547" t="str">
        <f t="shared" si="1525"/>
        <v/>
      </c>
      <c r="DL500" s="654">
        <f t="shared" si="1526"/>
        <v>5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545">IF(B500="","",B495*B500*B496)</f>
        <v>14</v>
      </c>
      <c r="C501" s="628">
        <f t="shared" si="1545"/>
        <v>120</v>
      </c>
      <c r="D501" s="628">
        <f t="shared" si="1545"/>
        <v>60</v>
      </c>
      <c r="E501" s="628">
        <f t="shared" si="1545"/>
        <v>80</v>
      </c>
      <c r="F501" s="628">
        <f t="shared" si="1545"/>
        <v>150</v>
      </c>
      <c r="G501" s="628" t="str">
        <f t="shared" si="1545"/>
        <v/>
      </c>
      <c r="H501" s="628" t="str">
        <f t="shared" si="1545"/>
        <v/>
      </c>
      <c r="I501" s="628" t="str">
        <f t="shared" si="1545"/>
        <v/>
      </c>
      <c r="J501" s="628" t="str">
        <f t="shared" si="1545"/>
        <v/>
      </c>
      <c r="K501" s="628" t="str">
        <f t="shared" si="1545"/>
        <v/>
      </c>
      <c r="L501" s="628" t="str">
        <f t="shared" si="1545"/>
        <v/>
      </c>
      <c r="M501" s="628" t="str">
        <f t="shared" si="1545"/>
        <v/>
      </c>
      <c r="N501" s="628" t="str">
        <f t="shared" si="1545"/>
        <v/>
      </c>
      <c r="O501" s="628" t="str">
        <f t="shared" si="1545"/>
        <v/>
      </c>
      <c r="P501" s="628" t="str">
        <f t="shared" si="1545"/>
        <v/>
      </c>
      <c r="Q501" s="628" t="str">
        <f t="shared" si="1545"/>
        <v/>
      </c>
      <c r="R501" s="628" t="str">
        <f t="shared" si="1545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46">IF(AB500="","",AB495*AB500*AB496)</f>
        <v/>
      </c>
      <c r="AC501" s="628" t="str">
        <f t="shared" si="1546"/>
        <v/>
      </c>
      <c r="AD501" s="628" t="str">
        <f t="shared" si="1546"/>
        <v/>
      </c>
      <c r="AE501" s="628" t="str">
        <f t="shared" si="1546"/>
        <v/>
      </c>
      <c r="AF501" s="628" t="str">
        <f t="shared" si="1546"/>
        <v/>
      </c>
      <c r="AG501" s="628" t="str">
        <f t="shared" si="1546"/>
        <v/>
      </c>
      <c r="AH501" s="628" t="str">
        <f t="shared" si="1546"/>
        <v/>
      </c>
      <c r="AI501" s="628" t="str">
        <f t="shared" si="1546"/>
        <v/>
      </c>
      <c r="AJ501" s="628" t="str">
        <f t="shared" si="1546"/>
        <v/>
      </c>
      <c r="AK501" s="663"/>
      <c r="AL501" s="628" t="str">
        <f t="shared" ref="AL501:BB501" si="1547">IF(AL500="","",AL495*AL500*AL496)</f>
        <v/>
      </c>
      <c r="AM501" s="628" t="str">
        <f t="shared" si="1547"/>
        <v/>
      </c>
      <c r="AN501" s="628" t="str">
        <f t="shared" si="1547"/>
        <v/>
      </c>
      <c r="AO501" s="628" t="str">
        <f t="shared" si="1547"/>
        <v/>
      </c>
      <c r="AP501" s="628" t="str">
        <f t="shared" si="1547"/>
        <v/>
      </c>
      <c r="AQ501" s="628" t="str">
        <f t="shared" si="1547"/>
        <v/>
      </c>
      <c r="AR501" s="628" t="str">
        <f t="shared" si="1547"/>
        <v/>
      </c>
      <c r="AS501" s="628" t="str">
        <f t="shared" si="1547"/>
        <v/>
      </c>
      <c r="AT501" s="628" t="str">
        <f t="shared" si="1547"/>
        <v/>
      </c>
      <c r="AU501" s="628" t="str">
        <f t="shared" si="1547"/>
        <v/>
      </c>
      <c r="AV501" s="628" t="str">
        <f t="shared" si="1547"/>
        <v/>
      </c>
      <c r="AW501" s="628" t="str">
        <f t="shared" si="1547"/>
        <v/>
      </c>
      <c r="AX501" s="628" t="str">
        <f t="shared" si="1547"/>
        <v/>
      </c>
      <c r="AY501" s="628" t="str">
        <f t="shared" si="1547"/>
        <v/>
      </c>
      <c r="AZ501" s="628" t="str">
        <f t="shared" si="1547"/>
        <v/>
      </c>
      <c r="BA501" s="628" t="str">
        <f t="shared" si="1547"/>
        <v/>
      </c>
      <c r="BB501" s="628" t="str">
        <f t="shared" si="1547"/>
        <v/>
      </c>
      <c r="BC501" s="663"/>
      <c r="BD501" s="628" t="str">
        <f t="shared" ref="BD501:BT501" si="1548">IF(BD500="","",BD495*BD500*BD496)</f>
        <v/>
      </c>
      <c r="BE501" s="628" t="str">
        <f t="shared" si="1548"/>
        <v/>
      </c>
      <c r="BF501" s="628" t="str">
        <f t="shared" si="1548"/>
        <v/>
      </c>
      <c r="BG501" s="628" t="str">
        <f t="shared" si="1548"/>
        <v/>
      </c>
      <c r="BH501" s="628" t="str">
        <f t="shared" si="1548"/>
        <v/>
      </c>
      <c r="BI501" s="628" t="str">
        <f t="shared" si="1548"/>
        <v/>
      </c>
      <c r="BJ501" s="628" t="str">
        <f t="shared" si="1548"/>
        <v/>
      </c>
      <c r="BK501" s="628" t="str">
        <f t="shared" si="1548"/>
        <v/>
      </c>
      <c r="BL501" s="628" t="str">
        <f t="shared" si="1548"/>
        <v/>
      </c>
      <c r="BM501" s="628" t="str">
        <f t="shared" si="1548"/>
        <v/>
      </c>
      <c r="BN501" s="628" t="str">
        <f t="shared" si="1548"/>
        <v/>
      </c>
      <c r="BO501" s="628" t="str">
        <f t="shared" si="1548"/>
        <v/>
      </c>
      <c r="BP501" s="628" t="str">
        <f t="shared" si="1548"/>
        <v/>
      </c>
      <c r="BQ501" s="628" t="str">
        <f t="shared" si="1548"/>
        <v/>
      </c>
      <c r="BR501" s="628" t="str">
        <f t="shared" si="1548"/>
        <v/>
      </c>
      <c r="BS501" s="628" t="str">
        <f t="shared" si="1548"/>
        <v/>
      </c>
      <c r="BT501" s="628" t="str">
        <f t="shared" si="1548"/>
        <v/>
      </c>
      <c r="BU501" s="663"/>
      <c r="BV501" s="628">
        <f>IF(BV500="","",BV497*BV500)</f>
        <v>41.999999999999993</v>
      </c>
      <c r="BW501" s="628">
        <f t="shared" ref="BW501:BY501" si="1549">IF(BW500="","",BW497*BW500)</f>
        <v>41.999999999999993</v>
      </c>
      <c r="BX501" s="628">
        <f t="shared" si="1549"/>
        <v>41.999999999999993</v>
      </c>
      <c r="BY501" s="628">
        <f t="shared" si="1549"/>
        <v>41.999999999999993</v>
      </c>
      <c r="BZ501" s="596">
        <f t="shared" si="1270"/>
        <v>86.666666666666671</v>
      </c>
      <c r="CA501" s="596" t="str">
        <f t="shared" si="1271"/>
        <v/>
      </c>
      <c r="CB501" s="596" t="str">
        <f t="shared" si="1272"/>
        <v/>
      </c>
      <c r="CC501" s="690" t="str">
        <f t="shared" si="1273"/>
        <v/>
      </c>
      <c r="CD501" s="1346" t="str">
        <f t="shared" si="1530"/>
        <v/>
      </c>
      <c r="CE501" s="1347" t="str">
        <f t="shared" si="1544"/>
        <v/>
      </c>
      <c r="CF501" s="1348" t="str">
        <f t="shared" si="1544"/>
        <v/>
      </c>
      <c r="CG501" s="1348" t="str">
        <f t="shared" si="1544"/>
        <v/>
      </c>
      <c r="CH501" s="1348" t="str">
        <f t="shared" si="1544"/>
        <v/>
      </c>
      <c r="CI501" s="1348" t="str">
        <f t="shared" si="1544"/>
        <v/>
      </c>
      <c r="CJ501" s="1348" t="str">
        <f t="shared" si="1544"/>
        <v/>
      </c>
      <c r="CK501" s="1349" t="str">
        <f t="shared" si="1544"/>
        <v/>
      </c>
      <c r="CL501" s="1349" t="str">
        <f t="shared" si="1544"/>
        <v/>
      </c>
      <c r="CM501" s="1349" t="str">
        <f t="shared" si="1544"/>
        <v/>
      </c>
      <c r="CN501" s="1348" t="str">
        <f t="shared" si="1544"/>
        <v/>
      </c>
      <c r="CO501" s="1348" t="str">
        <f t="shared" si="1544"/>
        <v/>
      </c>
      <c r="CP501" s="1348" t="str">
        <f t="shared" si="1544"/>
        <v/>
      </c>
      <c r="CQ501" s="1348" t="str">
        <f t="shared" si="1544"/>
        <v/>
      </c>
      <c r="CR501" s="1348" t="str">
        <f t="shared" si="1544"/>
        <v/>
      </c>
      <c r="CS501" s="1347" t="str">
        <f t="shared" si="1544"/>
        <v/>
      </c>
      <c r="CT501" s="1350" t="str">
        <f t="shared" si="1544"/>
        <v/>
      </c>
      <c r="CU501" s="547" t="str">
        <f t="shared" si="1509"/>
        <v/>
      </c>
      <c r="CV501" s="548" t="str">
        <f t="shared" si="1510"/>
        <v/>
      </c>
      <c r="CW501" s="549" t="str">
        <f t="shared" si="1511"/>
        <v/>
      </c>
      <c r="CX501" s="549" t="str">
        <f t="shared" si="1512"/>
        <v/>
      </c>
      <c r="CY501" s="549" t="str">
        <f t="shared" si="1513"/>
        <v/>
      </c>
      <c r="CZ501" s="549" t="str">
        <f t="shared" si="1514"/>
        <v/>
      </c>
      <c r="DA501" s="549" t="str">
        <f t="shared" si="1515"/>
        <v/>
      </c>
      <c r="DB501" s="550" t="str">
        <f t="shared" si="1516"/>
        <v/>
      </c>
      <c r="DC501" s="550" t="str">
        <f t="shared" si="1517"/>
        <v/>
      </c>
      <c r="DD501" s="550" t="str">
        <f t="shared" si="1518"/>
        <v/>
      </c>
      <c r="DE501" s="549" t="str">
        <f t="shared" si="1519"/>
        <v/>
      </c>
      <c r="DF501" s="549" t="str">
        <f t="shared" si="1520"/>
        <v/>
      </c>
      <c r="DG501" s="549" t="str">
        <f t="shared" si="1521"/>
        <v/>
      </c>
      <c r="DH501" s="549" t="str">
        <f t="shared" si="1522"/>
        <v/>
      </c>
      <c r="DI501" s="549" t="str">
        <f t="shared" si="1523"/>
        <v/>
      </c>
      <c r="DJ501" s="548" t="str">
        <f t="shared" si="1524"/>
        <v/>
      </c>
      <c r="DK501" s="547" t="str">
        <f t="shared" si="1525"/>
        <v/>
      </c>
      <c r="DL501" s="654">
        <f t="shared" si="1526"/>
        <v>5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1" t="s">
        <v>851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70"/>
        <v/>
      </c>
      <c r="CA502" s="596" t="str">
        <f t="shared" si="1271"/>
        <v/>
      </c>
      <c r="CB502" s="596" t="str">
        <f t="shared" si="1272"/>
        <v/>
      </c>
      <c r="CC502" s="690" t="str">
        <f t="shared" si="1273"/>
        <v/>
      </c>
      <c r="CD502" s="1346" t="str">
        <f t="shared" si="1530"/>
        <v/>
      </c>
      <c r="CE502" s="1347" t="str">
        <f t="shared" si="1544"/>
        <v/>
      </c>
      <c r="CF502" s="1348" t="str">
        <f t="shared" si="1544"/>
        <v/>
      </c>
      <c r="CG502" s="1348" t="str">
        <f t="shared" si="1544"/>
        <v/>
      </c>
      <c r="CH502" s="1348" t="str">
        <f t="shared" si="1544"/>
        <v/>
      </c>
      <c r="CI502" s="1348" t="str">
        <f t="shared" si="1544"/>
        <v/>
      </c>
      <c r="CJ502" s="1348" t="str">
        <f t="shared" si="1544"/>
        <v/>
      </c>
      <c r="CK502" s="1349" t="str">
        <f t="shared" si="1544"/>
        <v/>
      </c>
      <c r="CL502" s="1349">
        <f t="shared" si="1544"/>
        <v>50</v>
      </c>
      <c r="CM502" s="1349" t="str">
        <f t="shared" si="1544"/>
        <v/>
      </c>
      <c r="CN502" s="1348" t="str">
        <f t="shared" si="1544"/>
        <v/>
      </c>
      <c r="CO502" s="1348" t="str">
        <f t="shared" si="1544"/>
        <v/>
      </c>
      <c r="CP502" s="1348" t="str">
        <f t="shared" si="1544"/>
        <v/>
      </c>
      <c r="CQ502" s="1348" t="str">
        <f t="shared" si="1544"/>
        <v/>
      </c>
      <c r="CR502" s="1348" t="str">
        <f t="shared" si="1544"/>
        <v/>
      </c>
      <c r="CS502" s="1347" t="str">
        <f t="shared" si="1544"/>
        <v/>
      </c>
      <c r="CT502" s="1350" t="str">
        <f t="shared" si="1544"/>
        <v/>
      </c>
      <c r="CU502" s="547" t="str">
        <f t="shared" si="1509"/>
        <v/>
      </c>
      <c r="CV502" s="548" t="str">
        <f t="shared" si="1510"/>
        <v/>
      </c>
      <c r="CW502" s="549" t="str">
        <f t="shared" si="1511"/>
        <v/>
      </c>
      <c r="CX502" s="549" t="str">
        <f t="shared" si="1512"/>
        <v/>
      </c>
      <c r="CY502" s="549" t="str">
        <f t="shared" si="1513"/>
        <v/>
      </c>
      <c r="CZ502" s="549" t="str">
        <f t="shared" si="1514"/>
        <v/>
      </c>
      <c r="DA502" s="549" t="str">
        <f t="shared" si="1515"/>
        <v/>
      </c>
      <c r="DB502" s="550" t="str">
        <f t="shared" si="1516"/>
        <v/>
      </c>
      <c r="DC502" s="550">
        <f t="shared" si="1517"/>
        <v>50</v>
      </c>
      <c r="DD502" s="550" t="str">
        <f t="shared" si="1518"/>
        <v/>
      </c>
      <c r="DE502" s="549" t="str">
        <f t="shared" si="1519"/>
        <v/>
      </c>
      <c r="DF502" s="549" t="str">
        <f t="shared" si="1520"/>
        <v/>
      </c>
      <c r="DG502" s="549" t="str">
        <f t="shared" si="1521"/>
        <v/>
      </c>
      <c r="DH502" s="549" t="str">
        <f t="shared" si="1522"/>
        <v/>
      </c>
      <c r="DI502" s="549" t="str">
        <f t="shared" si="1523"/>
        <v/>
      </c>
      <c r="DJ502" s="548" t="str">
        <f t="shared" si="1524"/>
        <v/>
      </c>
      <c r="DK502" s="547" t="str">
        <f t="shared" si="1525"/>
        <v/>
      </c>
      <c r="DL502" s="654">
        <f t="shared" si="1526"/>
        <v>0</v>
      </c>
      <c r="DM502" s="106">
        <f t="shared" si="1527"/>
        <v>1</v>
      </c>
      <c r="DN502" s="106">
        <f t="shared" si="1528"/>
        <v>2</v>
      </c>
      <c r="DO502" s="106">
        <f t="shared" si="1529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70"/>
        <v/>
      </c>
      <c r="CA503" s="596" t="str">
        <f t="shared" si="1271"/>
        <v/>
      </c>
      <c r="CB503" s="596" t="str">
        <f t="shared" si="1272"/>
        <v/>
      </c>
      <c r="CC503" s="690" t="str">
        <f t="shared" si="1273"/>
        <v/>
      </c>
      <c r="CD503" s="1346" t="str">
        <f t="shared" si="1530"/>
        <v/>
      </c>
      <c r="CE503" s="1347" t="str">
        <f t="shared" si="1544"/>
        <v/>
      </c>
      <c r="CF503" s="1348" t="str">
        <f t="shared" si="1544"/>
        <v/>
      </c>
      <c r="CG503" s="1348" t="str">
        <f t="shared" si="1544"/>
        <v/>
      </c>
      <c r="CH503" s="1348" t="str">
        <f t="shared" si="1544"/>
        <v/>
      </c>
      <c r="CI503" s="1348" t="str">
        <f t="shared" si="1544"/>
        <v/>
      </c>
      <c r="CJ503" s="1348" t="str">
        <f t="shared" si="1544"/>
        <v/>
      </c>
      <c r="CK503" s="1349" t="str">
        <f t="shared" si="1544"/>
        <v/>
      </c>
      <c r="CL503" s="1349">
        <f t="shared" si="1544"/>
        <v>1</v>
      </c>
      <c r="CM503" s="1349" t="str">
        <f t="shared" si="1544"/>
        <v/>
      </c>
      <c r="CN503" s="1348" t="str">
        <f t="shared" si="1544"/>
        <v/>
      </c>
      <c r="CO503" s="1348" t="str">
        <f t="shared" si="1544"/>
        <v/>
      </c>
      <c r="CP503" s="1348" t="str">
        <f t="shared" si="1544"/>
        <v/>
      </c>
      <c r="CQ503" s="1348" t="str">
        <f t="shared" si="1544"/>
        <v/>
      </c>
      <c r="CR503" s="1348" t="str">
        <f t="shared" si="1544"/>
        <v/>
      </c>
      <c r="CS503" s="1347" t="str">
        <f t="shared" si="1544"/>
        <v/>
      </c>
      <c r="CT503" s="1350" t="str">
        <f t="shared" si="1544"/>
        <v/>
      </c>
      <c r="CU503" s="547" t="str">
        <f t="shared" si="1509"/>
        <v/>
      </c>
      <c r="CV503" s="548" t="str">
        <f t="shared" si="1510"/>
        <v/>
      </c>
      <c r="CW503" s="549" t="str">
        <f t="shared" si="1511"/>
        <v/>
      </c>
      <c r="CX503" s="549" t="str">
        <f t="shared" si="1512"/>
        <v/>
      </c>
      <c r="CY503" s="549" t="str">
        <f t="shared" si="1513"/>
        <v/>
      </c>
      <c r="CZ503" s="549" t="str">
        <f t="shared" si="1514"/>
        <v/>
      </c>
      <c r="DA503" s="549" t="str">
        <f t="shared" si="1515"/>
        <v/>
      </c>
      <c r="DB503" s="550" t="str">
        <f t="shared" si="1516"/>
        <v/>
      </c>
      <c r="DC503" s="550">
        <f t="shared" si="1517"/>
        <v>1</v>
      </c>
      <c r="DD503" s="550" t="str">
        <f t="shared" si="1518"/>
        <v/>
      </c>
      <c r="DE503" s="549" t="str">
        <f t="shared" si="1519"/>
        <v/>
      </c>
      <c r="DF503" s="549" t="str">
        <f t="shared" si="1520"/>
        <v/>
      </c>
      <c r="DG503" s="549" t="str">
        <f t="shared" si="1521"/>
        <v/>
      </c>
      <c r="DH503" s="549" t="str">
        <f t="shared" si="1522"/>
        <v/>
      </c>
      <c r="DI503" s="549" t="str">
        <f t="shared" si="1523"/>
        <v/>
      </c>
      <c r="DJ503" s="548" t="str">
        <f t="shared" si="1524"/>
        <v/>
      </c>
      <c r="DK503" s="547" t="str">
        <f t="shared" si="1525"/>
        <v/>
      </c>
      <c r="DL503" s="654">
        <f t="shared" si="1526"/>
        <v>0</v>
      </c>
      <c r="DM503" s="106">
        <f t="shared" si="1527"/>
        <v>1</v>
      </c>
      <c r="DN503" s="106">
        <f t="shared" si="1528"/>
        <v>2</v>
      </c>
      <c r="DO503" s="106">
        <f t="shared" si="1529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5">
        <f>1140*$K$1</f>
        <v>1140</v>
      </c>
      <c r="C504" s="765">
        <f t="shared" ref="C504:R504" si="1550">1140*$K$1</f>
        <v>1140</v>
      </c>
      <c r="D504" s="765">
        <f t="shared" si="1550"/>
        <v>1140</v>
      </c>
      <c r="E504" s="765">
        <f t="shared" si="1550"/>
        <v>1140</v>
      </c>
      <c r="F504" s="765">
        <f t="shared" si="1550"/>
        <v>1140</v>
      </c>
      <c r="G504" s="765">
        <f t="shared" si="1550"/>
        <v>1140</v>
      </c>
      <c r="H504" s="765">
        <f t="shared" si="1550"/>
        <v>1140</v>
      </c>
      <c r="I504" s="765">
        <f t="shared" si="1550"/>
        <v>1140</v>
      </c>
      <c r="J504" s="765"/>
      <c r="K504" s="765">
        <f t="shared" si="1550"/>
        <v>1140</v>
      </c>
      <c r="L504" s="765">
        <f t="shared" si="1550"/>
        <v>1140</v>
      </c>
      <c r="M504" s="765">
        <f t="shared" si="1550"/>
        <v>1140</v>
      </c>
      <c r="N504" s="765">
        <f t="shared" si="1550"/>
        <v>1140</v>
      </c>
      <c r="O504" s="765">
        <f t="shared" si="1550"/>
        <v>1140</v>
      </c>
      <c r="P504" s="765">
        <f t="shared" si="1550"/>
        <v>1140</v>
      </c>
      <c r="Q504" s="765">
        <f t="shared" si="1550"/>
        <v>1140</v>
      </c>
      <c r="R504" s="765">
        <f t="shared" si="1550"/>
        <v>1140</v>
      </c>
      <c r="S504" s="759"/>
      <c r="T504" s="765">
        <f>1140*$K$1</f>
        <v>1140</v>
      </c>
      <c r="U504" s="765">
        <f t="shared" ref="U504:AJ504" si="1551">1140*$K$1</f>
        <v>1140</v>
      </c>
      <c r="V504" s="765">
        <f t="shared" si="1551"/>
        <v>1140</v>
      </c>
      <c r="W504" s="765">
        <f t="shared" si="1551"/>
        <v>1140</v>
      </c>
      <c r="X504" s="765">
        <f t="shared" si="1551"/>
        <v>1140</v>
      </c>
      <c r="Y504" s="765">
        <f t="shared" si="1551"/>
        <v>1140</v>
      </c>
      <c r="Z504" s="765">
        <f t="shared" si="1551"/>
        <v>1140</v>
      </c>
      <c r="AA504" s="765">
        <f t="shared" si="1551"/>
        <v>1140</v>
      </c>
      <c r="AB504" s="765">
        <f t="shared" si="1551"/>
        <v>1140</v>
      </c>
      <c r="AC504" s="765">
        <f t="shared" si="1551"/>
        <v>1140</v>
      </c>
      <c r="AD504" s="765">
        <f t="shared" si="1551"/>
        <v>1140</v>
      </c>
      <c r="AE504" s="765">
        <f t="shared" si="1551"/>
        <v>1140</v>
      </c>
      <c r="AF504" s="765">
        <f t="shared" si="1551"/>
        <v>1140</v>
      </c>
      <c r="AG504" s="765">
        <f t="shared" si="1551"/>
        <v>1140</v>
      </c>
      <c r="AH504" s="765">
        <f t="shared" si="1551"/>
        <v>1140</v>
      </c>
      <c r="AI504" s="765">
        <f t="shared" si="1551"/>
        <v>1140</v>
      </c>
      <c r="AJ504" s="765">
        <f t="shared" si="1551"/>
        <v>1140</v>
      </c>
      <c r="AK504" s="759"/>
      <c r="AL504" s="765">
        <f>1140*$K$1</f>
        <v>1140</v>
      </c>
      <c r="AM504" s="765">
        <f t="shared" ref="AM504:BB504" si="1552">1140*$K$1</f>
        <v>1140</v>
      </c>
      <c r="AN504" s="765">
        <f t="shared" si="1552"/>
        <v>1140</v>
      </c>
      <c r="AO504" s="765">
        <f t="shared" si="1552"/>
        <v>1140</v>
      </c>
      <c r="AP504" s="765">
        <f t="shared" si="1552"/>
        <v>1140</v>
      </c>
      <c r="AQ504" s="765">
        <f t="shared" si="1552"/>
        <v>1140</v>
      </c>
      <c r="AR504" s="765">
        <f t="shared" si="1552"/>
        <v>1140</v>
      </c>
      <c r="AS504" s="765">
        <f t="shared" si="1552"/>
        <v>1140</v>
      </c>
      <c r="AT504" s="765">
        <f t="shared" si="1552"/>
        <v>1140</v>
      </c>
      <c r="AU504" s="765">
        <f t="shared" si="1552"/>
        <v>1140</v>
      </c>
      <c r="AV504" s="765">
        <f t="shared" si="1552"/>
        <v>1140</v>
      </c>
      <c r="AW504" s="765">
        <f t="shared" si="1552"/>
        <v>1140</v>
      </c>
      <c r="AX504" s="765">
        <f t="shared" si="1552"/>
        <v>1140</v>
      </c>
      <c r="AY504" s="765">
        <f t="shared" si="1552"/>
        <v>1140</v>
      </c>
      <c r="AZ504" s="765">
        <f t="shared" si="1552"/>
        <v>1140</v>
      </c>
      <c r="BA504" s="765">
        <f t="shared" si="1552"/>
        <v>1140</v>
      </c>
      <c r="BB504" s="765">
        <f t="shared" si="1552"/>
        <v>1140</v>
      </c>
      <c r="BC504" s="759"/>
      <c r="BD504" s="765">
        <f>1140*$K$1</f>
        <v>1140</v>
      </c>
      <c r="BE504" s="765">
        <f t="shared" ref="BE504:BY504" si="1553">1140*$K$1</f>
        <v>1140</v>
      </c>
      <c r="BF504" s="765">
        <f t="shared" si="1553"/>
        <v>1140</v>
      </c>
      <c r="BG504" s="765">
        <f t="shared" si="1553"/>
        <v>1140</v>
      </c>
      <c r="BH504" s="765">
        <f t="shared" si="1553"/>
        <v>1140</v>
      </c>
      <c r="BI504" s="765">
        <f t="shared" si="1553"/>
        <v>1140</v>
      </c>
      <c r="BJ504" s="765">
        <f t="shared" si="1553"/>
        <v>1140</v>
      </c>
      <c r="BK504" s="765">
        <f t="shared" si="1553"/>
        <v>1140</v>
      </c>
      <c r="BL504" s="765">
        <f t="shared" si="1553"/>
        <v>1140</v>
      </c>
      <c r="BM504" s="765">
        <f t="shared" si="1553"/>
        <v>1140</v>
      </c>
      <c r="BN504" s="765">
        <f t="shared" si="1553"/>
        <v>1140</v>
      </c>
      <c r="BO504" s="765">
        <f t="shared" si="1553"/>
        <v>1140</v>
      </c>
      <c r="BP504" s="765">
        <f t="shared" si="1553"/>
        <v>1140</v>
      </c>
      <c r="BQ504" s="765">
        <f t="shared" si="1553"/>
        <v>1140</v>
      </c>
      <c r="BR504" s="765">
        <f t="shared" si="1553"/>
        <v>1140</v>
      </c>
      <c r="BS504" s="765">
        <f t="shared" si="1553"/>
        <v>1140</v>
      </c>
      <c r="BT504" s="765">
        <f t="shared" si="1553"/>
        <v>1140</v>
      </c>
      <c r="BU504" s="759"/>
      <c r="BV504" s="765">
        <f t="shared" si="1553"/>
        <v>1140</v>
      </c>
      <c r="BW504" s="765">
        <f t="shared" si="1553"/>
        <v>1140</v>
      </c>
      <c r="BX504" s="765">
        <f t="shared" si="1553"/>
        <v>1140</v>
      </c>
      <c r="BY504" s="765">
        <f t="shared" si="1553"/>
        <v>1140</v>
      </c>
      <c r="BZ504" s="596">
        <f t="shared" si="1270"/>
        <v>1140</v>
      </c>
      <c r="CA504" s="596">
        <f t="shared" si="1271"/>
        <v>1140</v>
      </c>
      <c r="CB504" s="596">
        <f t="shared" si="1272"/>
        <v>1140</v>
      </c>
      <c r="CC504" s="690">
        <f t="shared" si="1273"/>
        <v>1140</v>
      </c>
      <c r="CD504" s="1346">
        <f t="shared" si="1530"/>
        <v>1140</v>
      </c>
      <c r="CE504" s="1347">
        <f t="shared" si="1544"/>
        <v>1140</v>
      </c>
      <c r="CF504" s="1348">
        <f t="shared" si="1544"/>
        <v>1140</v>
      </c>
      <c r="CG504" s="1348">
        <f t="shared" si="1544"/>
        <v>1140</v>
      </c>
      <c r="CH504" s="1348">
        <f t="shared" si="1544"/>
        <v>1140</v>
      </c>
      <c r="CI504" s="1348">
        <f t="shared" si="1544"/>
        <v>1140</v>
      </c>
      <c r="CJ504" s="1348">
        <f t="shared" si="1544"/>
        <v>1140</v>
      </c>
      <c r="CK504" s="1349">
        <f t="shared" si="1544"/>
        <v>1140</v>
      </c>
      <c r="CL504" s="1349">
        <f t="shared" si="1544"/>
        <v>1140</v>
      </c>
      <c r="CM504" s="1349">
        <f t="shared" si="1544"/>
        <v>1140</v>
      </c>
      <c r="CN504" s="1348">
        <f t="shared" si="1544"/>
        <v>1140</v>
      </c>
      <c r="CO504" s="1348">
        <f t="shared" si="1544"/>
        <v>1140</v>
      </c>
      <c r="CP504" s="1348">
        <f t="shared" si="1544"/>
        <v>1140</v>
      </c>
      <c r="CQ504" s="1348">
        <f t="shared" si="1544"/>
        <v>1140</v>
      </c>
      <c r="CR504" s="1348">
        <f t="shared" si="1544"/>
        <v>1140</v>
      </c>
      <c r="CS504" s="1347">
        <f t="shared" si="1544"/>
        <v>1140</v>
      </c>
      <c r="CT504" s="1350">
        <f t="shared" si="1544"/>
        <v>1140</v>
      </c>
      <c r="CU504" s="547">
        <f t="shared" si="1509"/>
        <v>1140</v>
      </c>
      <c r="CV504" s="548">
        <f t="shared" si="1510"/>
        <v>1140</v>
      </c>
      <c r="CW504" s="549">
        <f t="shared" si="1511"/>
        <v>1140</v>
      </c>
      <c r="CX504" s="549">
        <f t="shared" si="1512"/>
        <v>1140</v>
      </c>
      <c r="CY504" s="549">
        <f t="shared" si="1513"/>
        <v>1140</v>
      </c>
      <c r="CZ504" s="549">
        <f t="shared" si="1514"/>
        <v>1140</v>
      </c>
      <c r="DA504" s="549">
        <f t="shared" si="1515"/>
        <v>1140</v>
      </c>
      <c r="DB504" s="550">
        <f t="shared" si="1516"/>
        <v>1140</v>
      </c>
      <c r="DC504" s="550">
        <f t="shared" si="1517"/>
        <v>1140</v>
      </c>
      <c r="DD504" s="550">
        <f t="shared" si="1518"/>
        <v>1140</v>
      </c>
      <c r="DE504" s="549">
        <f t="shared" si="1519"/>
        <v>1140</v>
      </c>
      <c r="DF504" s="549">
        <f t="shared" si="1520"/>
        <v>1140</v>
      </c>
      <c r="DG504" s="549">
        <f t="shared" si="1521"/>
        <v>1140</v>
      </c>
      <c r="DH504" s="549">
        <f t="shared" si="1522"/>
        <v>1140</v>
      </c>
      <c r="DI504" s="549">
        <f t="shared" si="1523"/>
        <v>1140</v>
      </c>
      <c r="DJ504" s="548">
        <f t="shared" si="1524"/>
        <v>1140</v>
      </c>
      <c r="DK504" s="547">
        <f t="shared" si="1525"/>
        <v>1140</v>
      </c>
      <c r="DL504" s="654">
        <f t="shared" si="1526"/>
        <v>16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$H$1 &amp; " (%)"</f>
        <v>kcal (%)</v>
      </c>
      <c r="B505" s="769" t="str">
        <f t="shared" ref="B505:R505" si="1554">IF(B502="","",B502*B503*B504/B$46/365/$G$1)</f>
        <v/>
      </c>
      <c r="C505" s="631" t="str">
        <f t="shared" si="1554"/>
        <v/>
      </c>
      <c r="D505" s="769" t="str">
        <f t="shared" si="1554"/>
        <v/>
      </c>
      <c r="E505" s="631" t="str">
        <f t="shared" si="1554"/>
        <v/>
      </c>
      <c r="F505" s="769" t="str">
        <f t="shared" si="1554"/>
        <v/>
      </c>
      <c r="G505" s="631" t="str">
        <f t="shared" si="1554"/>
        <v/>
      </c>
      <c r="H505" s="769" t="str">
        <f t="shared" si="1554"/>
        <v/>
      </c>
      <c r="I505" s="631" t="str">
        <f t="shared" si="1554"/>
        <v/>
      </c>
      <c r="J505" s="769" t="str">
        <f t="shared" si="1554"/>
        <v/>
      </c>
      <c r="K505" s="769" t="str">
        <f t="shared" si="1554"/>
        <v/>
      </c>
      <c r="L505" s="769" t="str">
        <f t="shared" si="1554"/>
        <v/>
      </c>
      <c r="M505" s="769" t="str">
        <f t="shared" si="1554"/>
        <v/>
      </c>
      <c r="N505" s="769" t="str">
        <f t="shared" si="1554"/>
        <v/>
      </c>
      <c r="O505" s="769" t="str">
        <f t="shared" si="1554"/>
        <v/>
      </c>
      <c r="P505" s="769" t="str">
        <f t="shared" si="1554"/>
        <v/>
      </c>
      <c r="Q505" s="769" t="str">
        <f t="shared" si="1554"/>
        <v/>
      </c>
      <c r="R505" s="769" t="str">
        <f t="shared" si="1554"/>
        <v/>
      </c>
      <c r="S505" s="653"/>
      <c r="T505" s="769" t="str">
        <f t="shared" ref="T505:AJ505" si="1555">IF(T502="","",T502*T503*T504/T$46/365/$G$1)</f>
        <v/>
      </c>
      <c r="U505" s="631" t="str">
        <f t="shared" si="1555"/>
        <v/>
      </c>
      <c r="V505" s="631" t="str">
        <f t="shared" si="1555"/>
        <v/>
      </c>
      <c r="W505" s="631" t="str">
        <f t="shared" si="1555"/>
        <v/>
      </c>
      <c r="X505" s="631" t="str">
        <f t="shared" si="1555"/>
        <v/>
      </c>
      <c r="Y505" s="631" t="str">
        <f t="shared" si="1555"/>
        <v/>
      </c>
      <c r="Z505" s="631" t="str">
        <f t="shared" si="1555"/>
        <v/>
      </c>
      <c r="AA505" s="631" t="str">
        <f t="shared" si="1555"/>
        <v/>
      </c>
      <c r="AB505" s="631">
        <f t="shared" si="1555"/>
        <v>2.1416829745596871E-2</v>
      </c>
      <c r="AC505" s="631" t="str">
        <f t="shared" si="1555"/>
        <v/>
      </c>
      <c r="AD505" s="631" t="str">
        <f t="shared" si="1555"/>
        <v/>
      </c>
      <c r="AE505" s="631" t="str">
        <f t="shared" si="1555"/>
        <v/>
      </c>
      <c r="AF505" s="631" t="str">
        <f t="shared" si="1555"/>
        <v/>
      </c>
      <c r="AG505" s="631" t="str">
        <f t="shared" si="1555"/>
        <v/>
      </c>
      <c r="AH505" s="631" t="str">
        <f t="shared" si="1555"/>
        <v/>
      </c>
      <c r="AI505" s="631" t="str">
        <f t="shared" si="1555"/>
        <v/>
      </c>
      <c r="AJ505" s="631" t="str">
        <f t="shared" si="1555"/>
        <v/>
      </c>
      <c r="AK505" s="653"/>
      <c r="AL505" s="631" t="str">
        <f t="shared" ref="AL505:AT505" si="1556">IF(AL502="","",AL502*AL503*AL504/AL$46/365/$G$1)</f>
        <v/>
      </c>
      <c r="AM505" s="631" t="str">
        <f t="shared" si="1556"/>
        <v/>
      </c>
      <c r="AN505" s="631" t="str">
        <f t="shared" si="1556"/>
        <v/>
      </c>
      <c r="AO505" s="631" t="str">
        <f t="shared" si="1556"/>
        <v/>
      </c>
      <c r="AP505" s="631">
        <f t="shared" si="1556"/>
        <v>2.974559686888454E-2</v>
      </c>
      <c r="AQ505" s="631">
        <f t="shared" si="1556"/>
        <v>7.436399217221135E-4</v>
      </c>
      <c r="AR505" s="631" t="str">
        <f t="shared" si="1556"/>
        <v/>
      </c>
      <c r="AS505" s="631" t="str">
        <f t="shared" si="1556"/>
        <v/>
      </c>
      <c r="AT505" s="631" t="str">
        <f t="shared" si="1556"/>
        <v/>
      </c>
      <c r="AU505" s="631"/>
      <c r="AV505" s="631"/>
      <c r="AW505" s="631" t="str">
        <f t="shared" ref="AW505:BB505" si="1557">IF(AW502="","",AW502*AW503*AW504/AW$46/365/$G$1)</f>
        <v/>
      </c>
      <c r="AX505" s="631" t="str">
        <f t="shared" si="1557"/>
        <v/>
      </c>
      <c r="AY505" s="631" t="str">
        <f t="shared" si="1557"/>
        <v/>
      </c>
      <c r="AZ505" s="631" t="str">
        <f t="shared" si="1557"/>
        <v/>
      </c>
      <c r="BA505" s="631" t="str">
        <f t="shared" si="1557"/>
        <v/>
      </c>
      <c r="BB505" s="631" t="str">
        <f t="shared" si="1557"/>
        <v/>
      </c>
      <c r="BC505" s="653"/>
      <c r="BD505" s="631" t="str">
        <f>IF(BD502="","",BD502*BD503*BD504/BD$46/365/$G$1)</f>
        <v/>
      </c>
      <c r="BE505" s="631" t="str">
        <f>IF(BE502="","",BE502*BE503*BE504/BE$46/365/$G$1)</f>
        <v/>
      </c>
      <c r="BF505" s="631" t="str">
        <f>IF(BF502="","",BF502*BF503*BF504/BF$46/365/$G$1)</f>
        <v/>
      </c>
      <c r="BG505" s="631" t="str">
        <f>IF(BG502="","",BG502*BG503*BG504/BG$46/365/$G$1)</f>
        <v/>
      </c>
      <c r="BH505" s="631"/>
      <c r="BI505" s="631"/>
      <c r="BJ505" s="631" t="str">
        <f t="shared" ref="BJ505:BT505" si="1558">IF(BJ502="","",BJ502*BJ503*BJ504/BJ$46/365/$G$1)</f>
        <v/>
      </c>
      <c r="BK505" s="631">
        <f t="shared" si="1558"/>
        <v>6.1969993476842788E-3</v>
      </c>
      <c r="BL505" s="631" t="str">
        <f t="shared" si="1558"/>
        <v/>
      </c>
      <c r="BM505" s="631" t="str">
        <f t="shared" si="1558"/>
        <v/>
      </c>
      <c r="BN505" s="631" t="str">
        <f t="shared" si="1558"/>
        <v/>
      </c>
      <c r="BO505" s="631" t="str">
        <f t="shared" si="1558"/>
        <v/>
      </c>
      <c r="BP505" s="631" t="str">
        <f t="shared" si="1558"/>
        <v/>
      </c>
      <c r="BQ505" s="631" t="str">
        <f t="shared" si="1558"/>
        <v/>
      </c>
      <c r="BR505" s="631" t="str">
        <f t="shared" si="1558"/>
        <v/>
      </c>
      <c r="BS505" s="631" t="str">
        <f t="shared" si="1558"/>
        <v/>
      </c>
      <c r="BT505" s="631" t="str">
        <f t="shared" si="1558"/>
        <v/>
      </c>
      <c r="BU505" s="653"/>
      <c r="BV505" s="631" t="str">
        <f>IF(BV502="","",BV502*BV503*BV504/BV$46/365/$G$1)</f>
        <v/>
      </c>
      <c r="BW505" s="631" t="str">
        <f>IF(BW502="","",BW502*BW503*BW504/BW$46/365/$G$1)</f>
        <v/>
      </c>
      <c r="BX505" s="631" t="str">
        <f>IF(BX502="","",BX502*BX503*BX504/BX$46/365/$G$1)</f>
        <v/>
      </c>
      <c r="BY505" s="631" t="str">
        <f>IF(BY502="","",BY502*BY503*BY504/BY$46/365/$G$1)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1" t="str">
        <f t="shared" si="1530"/>
        <v/>
      </c>
      <c r="CE505" s="1352" t="str">
        <f t="shared" si="1544"/>
        <v/>
      </c>
      <c r="CF505" s="1353" t="str">
        <f t="shared" si="1544"/>
        <v/>
      </c>
      <c r="CG505" s="1353" t="str">
        <f t="shared" si="1544"/>
        <v/>
      </c>
      <c r="CH505" s="1353" t="str">
        <f t="shared" si="1544"/>
        <v/>
      </c>
      <c r="CI505" s="1353" t="str">
        <f t="shared" si="1544"/>
        <v/>
      </c>
      <c r="CJ505" s="1353" t="str">
        <f t="shared" si="1544"/>
        <v/>
      </c>
      <c r="CK505" s="1354" t="str">
        <f t="shared" si="1544"/>
        <v/>
      </c>
      <c r="CL505" s="1354">
        <f t="shared" si="1544"/>
        <v>6.1969993476842788E-3</v>
      </c>
      <c r="CM505" s="1354" t="str">
        <f t="shared" si="1544"/>
        <v/>
      </c>
      <c r="CN505" s="1353" t="str">
        <f t="shared" si="1544"/>
        <v/>
      </c>
      <c r="CO505" s="1353" t="str">
        <f t="shared" si="1544"/>
        <v/>
      </c>
      <c r="CP505" s="1353" t="str">
        <f t="shared" si="1544"/>
        <v/>
      </c>
      <c r="CQ505" s="1353" t="str">
        <f t="shared" si="1544"/>
        <v/>
      </c>
      <c r="CR505" s="1353" t="str">
        <f t="shared" si="1544"/>
        <v/>
      </c>
      <c r="CS505" s="1352" t="str">
        <f t="shared" si="1544"/>
        <v/>
      </c>
      <c r="CT505" s="1355" t="str">
        <f t="shared" si="1544"/>
        <v/>
      </c>
      <c r="CU505" s="535" t="str">
        <f t="shared" si="1509"/>
        <v/>
      </c>
      <c r="CV505" s="536" t="str">
        <f t="shared" si="1510"/>
        <v/>
      </c>
      <c r="CW505" s="537" t="str">
        <f t="shared" si="1511"/>
        <v/>
      </c>
      <c r="CX505" s="537" t="str">
        <f t="shared" si="1512"/>
        <v/>
      </c>
      <c r="CY505" s="537" t="str">
        <f t="shared" si="1513"/>
        <v/>
      </c>
      <c r="CZ505" s="537" t="str">
        <f t="shared" si="1514"/>
        <v/>
      </c>
      <c r="DA505" s="537" t="str">
        <f t="shared" si="1515"/>
        <v/>
      </c>
      <c r="DB505" s="538" t="str">
        <f t="shared" si="1516"/>
        <v/>
      </c>
      <c r="DC505" s="538">
        <f t="shared" si="1517"/>
        <v>6.1969993476842788E-3</v>
      </c>
      <c r="DD505" s="538" t="str">
        <f t="shared" si="1518"/>
        <v/>
      </c>
      <c r="DE505" s="537" t="str">
        <f t="shared" si="1519"/>
        <v/>
      </c>
      <c r="DF505" s="537" t="str">
        <f t="shared" si="1520"/>
        <v/>
      </c>
      <c r="DG505" s="537" t="str">
        <f t="shared" si="1521"/>
        <v/>
      </c>
      <c r="DH505" s="537" t="str">
        <f t="shared" si="1522"/>
        <v/>
      </c>
      <c r="DI505" s="537" t="str">
        <f t="shared" si="1523"/>
        <v/>
      </c>
      <c r="DJ505" s="536" t="str">
        <f t="shared" si="1524"/>
        <v/>
      </c>
      <c r="DK505" s="535" t="str">
        <f t="shared" si="1525"/>
        <v/>
      </c>
      <c r="DL505" s="654">
        <f t="shared" si="1526"/>
        <v>0</v>
      </c>
      <c r="DM505" s="106">
        <f t="shared" si="1527"/>
        <v>1</v>
      </c>
      <c r="DN505" s="106">
        <f t="shared" si="1528"/>
        <v>2</v>
      </c>
      <c r="DO505" s="106">
        <f t="shared" si="1529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70"/>
        <v/>
      </c>
      <c r="CA506" s="596" t="str">
        <f t="shared" si="1271"/>
        <v/>
      </c>
      <c r="CB506" s="596" t="str">
        <f t="shared" si="1272"/>
        <v/>
      </c>
      <c r="CC506" s="690" t="str">
        <f t="shared" si="1273"/>
        <v/>
      </c>
      <c r="CD506" s="1346" t="str">
        <f t="shared" si="1530"/>
        <v/>
      </c>
      <c r="CE506" s="1347" t="str">
        <f t="shared" ref="CE506:CS506" si="15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59"/>
        <v/>
      </c>
      <c r="CG506" s="1348" t="str">
        <f t="shared" si="1559"/>
        <v/>
      </c>
      <c r="CH506" s="1348" t="str">
        <f t="shared" si="1559"/>
        <v/>
      </c>
      <c r="CI506" s="1348" t="str">
        <f t="shared" si="1559"/>
        <v/>
      </c>
      <c r="CJ506" s="1348" t="str">
        <f t="shared" si="1559"/>
        <v/>
      </c>
      <c r="CK506" s="1349" t="str">
        <f t="shared" si="1559"/>
        <v/>
      </c>
      <c r="CL506" s="1349">
        <f t="shared" si="1559"/>
        <v>0.8</v>
      </c>
      <c r="CM506" s="1349" t="str">
        <f t="shared" si="1559"/>
        <v/>
      </c>
      <c r="CN506" s="1348" t="str">
        <f t="shared" si="1559"/>
        <v/>
      </c>
      <c r="CO506" s="1348" t="str">
        <f t="shared" si="1559"/>
        <v/>
      </c>
      <c r="CP506" s="1348" t="str">
        <f t="shared" si="1559"/>
        <v/>
      </c>
      <c r="CQ506" s="1348" t="str">
        <f t="shared" si="1559"/>
        <v/>
      </c>
      <c r="CR506" s="1348" t="str">
        <f t="shared" si="1559"/>
        <v/>
      </c>
      <c r="CS506" s="1347" t="str">
        <f t="shared" si="1559"/>
        <v/>
      </c>
      <c r="CT506" s="1350" t="str">
        <f t="shared" ref="CE506:CT510" si="15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09"/>
        <v/>
      </c>
      <c r="CV506" s="548" t="str">
        <f t="shared" si="1510"/>
        <v/>
      </c>
      <c r="CW506" s="549" t="str">
        <f t="shared" si="1511"/>
        <v/>
      </c>
      <c r="CX506" s="549" t="str">
        <f t="shared" si="1512"/>
        <v/>
      </c>
      <c r="CY506" s="549" t="str">
        <f t="shared" si="1513"/>
        <v/>
      </c>
      <c r="CZ506" s="549" t="str">
        <f t="shared" si="1514"/>
        <v/>
      </c>
      <c r="DA506" s="549" t="str">
        <f t="shared" si="1515"/>
        <v/>
      </c>
      <c r="DB506" s="550" t="str">
        <f t="shared" si="1516"/>
        <v/>
      </c>
      <c r="DC506" s="550">
        <f t="shared" si="1517"/>
        <v>0.8</v>
      </c>
      <c r="DD506" s="550" t="str">
        <f t="shared" si="1518"/>
        <v/>
      </c>
      <c r="DE506" s="549" t="str">
        <f t="shared" si="1519"/>
        <v/>
      </c>
      <c r="DF506" s="549" t="str">
        <f t="shared" si="1520"/>
        <v/>
      </c>
      <c r="DG506" s="549" t="str">
        <f t="shared" si="1521"/>
        <v/>
      </c>
      <c r="DH506" s="549" t="str">
        <f t="shared" si="1522"/>
        <v/>
      </c>
      <c r="DI506" s="549" t="str">
        <f t="shared" si="1523"/>
        <v/>
      </c>
      <c r="DJ506" s="548" t="str">
        <f t="shared" si="1524"/>
        <v/>
      </c>
      <c r="DK506" s="547" t="str">
        <f t="shared" si="1525"/>
        <v/>
      </c>
      <c r="DL506" s="654">
        <f t="shared" si="1526"/>
        <v>0</v>
      </c>
      <c r="DM506" s="106">
        <f t="shared" si="1527"/>
        <v>1</v>
      </c>
      <c r="DN506" s="106">
        <f t="shared" si="1528"/>
        <v>2</v>
      </c>
      <c r="DO506" s="106">
        <f t="shared" si="1529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61">IF(D506="","",D502*D503*D506)</f>
        <v/>
      </c>
      <c r="E507" s="628" t="str">
        <f t="shared" si="1561"/>
        <v/>
      </c>
      <c r="F507" s="628" t="str">
        <f t="shared" si="1561"/>
        <v/>
      </c>
      <c r="G507" s="628" t="str">
        <f t="shared" si="1561"/>
        <v/>
      </c>
      <c r="H507" s="628" t="str">
        <f t="shared" si="1561"/>
        <v/>
      </c>
      <c r="I507" s="628" t="str">
        <f t="shared" si="1561"/>
        <v/>
      </c>
      <c r="J507" s="628" t="str">
        <f t="shared" si="1561"/>
        <v/>
      </c>
      <c r="K507" s="628" t="str">
        <f t="shared" si="1561"/>
        <v/>
      </c>
      <c r="L507" s="628" t="str">
        <f t="shared" si="1561"/>
        <v/>
      </c>
      <c r="M507" s="628" t="str">
        <f t="shared" si="1561"/>
        <v/>
      </c>
      <c r="N507" s="628" t="str">
        <f t="shared" si="1561"/>
        <v/>
      </c>
      <c r="O507" s="628" t="str">
        <f t="shared" si="1561"/>
        <v/>
      </c>
      <c r="P507" s="628" t="str">
        <f t="shared" si="1561"/>
        <v/>
      </c>
      <c r="Q507" s="628" t="str">
        <f t="shared" si="1561"/>
        <v/>
      </c>
      <c r="R507" s="628" t="str">
        <f t="shared" si="1561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62">IF(V506="","",V502*V503*V506)</f>
        <v/>
      </c>
      <c r="W507" s="628" t="str">
        <f t="shared" si="1562"/>
        <v/>
      </c>
      <c r="X507" s="628" t="str">
        <f t="shared" si="1562"/>
        <v/>
      </c>
      <c r="Y507" s="628" t="str">
        <f t="shared" si="1562"/>
        <v/>
      </c>
      <c r="Z507" s="628" t="str">
        <f t="shared" si="1562"/>
        <v/>
      </c>
      <c r="AA507" s="628" t="str">
        <f t="shared" si="1562"/>
        <v/>
      </c>
      <c r="AB507" s="628">
        <f t="shared" si="1562"/>
        <v>576</v>
      </c>
      <c r="AC507" s="628" t="str">
        <f t="shared" si="1562"/>
        <v/>
      </c>
      <c r="AD507" s="628" t="str">
        <f t="shared" si="1562"/>
        <v/>
      </c>
      <c r="AE507" s="628" t="str">
        <f t="shared" si="1562"/>
        <v/>
      </c>
      <c r="AF507" s="628" t="str">
        <f t="shared" si="1562"/>
        <v/>
      </c>
      <c r="AG507" s="628" t="str">
        <f t="shared" si="1562"/>
        <v/>
      </c>
      <c r="AH507" s="628" t="str">
        <f t="shared" si="1562"/>
        <v/>
      </c>
      <c r="AI507" s="628" t="str">
        <f t="shared" si="1562"/>
        <v/>
      </c>
      <c r="AJ507" s="628" t="str">
        <f t="shared" si="1562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63">IF(AN506="","",AN502*AN503*AN506)</f>
        <v/>
      </c>
      <c r="AO507" s="628" t="str">
        <f t="shared" si="1563"/>
        <v/>
      </c>
      <c r="AP507" s="628">
        <f t="shared" si="1563"/>
        <v>840</v>
      </c>
      <c r="AQ507" s="628">
        <f t="shared" si="1563"/>
        <v>20</v>
      </c>
      <c r="AR507" s="628" t="str">
        <f t="shared" si="1563"/>
        <v/>
      </c>
      <c r="AS507" s="628" t="str">
        <f t="shared" si="1563"/>
        <v/>
      </c>
      <c r="AT507" s="628" t="str">
        <f t="shared" si="1563"/>
        <v/>
      </c>
      <c r="AU507" s="628" t="str">
        <f t="shared" si="1563"/>
        <v/>
      </c>
      <c r="AV507" s="628" t="str">
        <f t="shared" si="1563"/>
        <v/>
      </c>
      <c r="AW507" s="628" t="str">
        <f t="shared" si="1563"/>
        <v/>
      </c>
      <c r="AX507" s="628" t="str">
        <f t="shared" si="1563"/>
        <v/>
      </c>
      <c r="AY507" s="628" t="str">
        <f t="shared" si="1563"/>
        <v/>
      </c>
      <c r="AZ507" s="628" t="str">
        <f t="shared" si="1563"/>
        <v/>
      </c>
      <c r="BA507" s="628" t="str">
        <f t="shared" si="1563"/>
        <v/>
      </c>
      <c r="BB507" s="628" t="str">
        <f t="shared" si="1563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64">IF(BF506="","",BF502*BF503*BF506)</f>
        <v/>
      </c>
      <c r="BG507" s="628" t="str">
        <f t="shared" si="1564"/>
        <v/>
      </c>
      <c r="BH507" s="628" t="str">
        <f t="shared" si="1564"/>
        <v/>
      </c>
      <c r="BI507" s="628" t="str">
        <f t="shared" si="1564"/>
        <v/>
      </c>
      <c r="BJ507" s="628" t="str">
        <f t="shared" si="1564"/>
        <v/>
      </c>
      <c r="BK507" s="628">
        <f t="shared" si="1564"/>
        <v>40</v>
      </c>
      <c r="BL507" s="628" t="str">
        <f t="shared" si="1564"/>
        <v/>
      </c>
      <c r="BM507" s="628" t="str">
        <f t="shared" si="1564"/>
        <v/>
      </c>
      <c r="BN507" s="628" t="str">
        <f t="shared" si="1564"/>
        <v/>
      </c>
      <c r="BO507" s="628" t="str">
        <f t="shared" si="1564"/>
        <v/>
      </c>
      <c r="BP507" s="628" t="str">
        <f t="shared" si="1564"/>
        <v/>
      </c>
      <c r="BQ507" s="628" t="str">
        <f t="shared" si="1564"/>
        <v/>
      </c>
      <c r="BR507" s="628" t="str">
        <f t="shared" si="1564"/>
        <v/>
      </c>
      <c r="BS507" s="628" t="str">
        <f t="shared" si="1564"/>
        <v/>
      </c>
      <c r="BT507" s="628" t="str">
        <f t="shared" si="1564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70"/>
        <v/>
      </c>
      <c r="CA507" s="596" t="str">
        <f t="shared" si="1271"/>
        <v/>
      </c>
      <c r="CB507" s="596" t="str">
        <f t="shared" si="1272"/>
        <v/>
      </c>
      <c r="CC507" s="690" t="str">
        <f t="shared" si="1273"/>
        <v/>
      </c>
      <c r="CD507" s="1346" t="str">
        <f t="shared" si="1530"/>
        <v/>
      </c>
      <c r="CE507" s="1347" t="str">
        <f t="shared" si="1560"/>
        <v/>
      </c>
      <c r="CF507" s="1348" t="str">
        <f t="shared" si="1560"/>
        <v/>
      </c>
      <c r="CG507" s="1348" t="str">
        <f t="shared" si="1560"/>
        <v/>
      </c>
      <c r="CH507" s="1348" t="str">
        <f t="shared" si="1560"/>
        <v/>
      </c>
      <c r="CI507" s="1348" t="str">
        <f t="shared" si="1560"/>
        <v/>
      </c>
      <c r="CJ507" s="1348" t="str">
        <f t="shared" si="1560"/>
        <v/>
      </c>
      <c r="CK507" s="1349" t="str">
        <f t="shared" si="1560"/>
        <v/>
      </c>
      <c r="CL507" s="1349">
        <f t="shared" si="1560"/>
        <v>40</v>
      </c>
      <c r="CM507" s="1349" t="str">
        <f t="shared" si="1560"/>
        <v/>
      </c>
      <c r="CN507" s="1348" t="str">
        <f t="shared" si="1560"/>
        <v/>
      </c>
      <c r="CO507" s="1348" t="str">
        <f t="shared" si="1560"/>
        <v/>
      </c>
      <c r="CP507" s="1348" t="str">
        <f t="shared" si="1560"/>
        <v/>
      </c>
      <c r="CQ507" s="1348" t="str">
        <f t="shared" si="1560"/>
        <v/>
      </c>
      <c r="CR507" s="1348" t="str">
        <f t="shared" si="1560"/>
        <v/>
      </c>
      <c r="CS507" s="1347" t="str">
        <f t="shared" si="1560"/>
        <v/>
      </c>
      <c r="CT507" s="1350" t="str">
        <f t="shared" si="1560"/>
        <v/>
      </c>
      <c r="CU507" s="547" t="str">
        <f t="shared" si="1509"/>
        <v/>
      </c>
      <c r="CV507" s="548" t="str">
        <f t="shared" si="1510"/>
        <v/>
      </c>
      <c r="CW507" s="549" t="str">
        <f t="shared" si="1511"/>
        <v/>
      </c>
      <c r="CX507" s="549" t="str">
        <f t="shared" si="1512"/>
        <v/>
      </c>
      <c r="CY507" s="549" t="str">
        <f t="shared" si="1513"/>
        <v/>
      </c>
      <c r="CZ507" s="549" t="str">
        <f t="shared" si="1514"/>
        <v/>
      </c>
      <c r="DA507" s="549" t="str">
        <f t="shared" si="1515"/>
        <v/>
      </c>
      <c r="DB507" s="550" t="str">
        <f t="shared" si="1516"/>
        <v/>
      </c>
      <c r="DC507" s="550">
        <f t="shared" si="1517"/>
        <v>40</v>
      </c>
      <c r="DD507" s="550" t="str">
        <f t="shared" si="1518"/>
        <v/>
      </c>
      <c r="DE507" s="549" t="str">
        <f t="shared" si="1519"/>
        <v/>
      </c>
      <c r="DF507" s="549" t="str">
        <f t="shared" si="1520"/>
        <v/>
      </c>
      <c r="DG507" s="549" t="str">
        <f t="shared" si="1521"/>
        <v/>
      </c>
      <c r="DH507" s="549" t="str">
        <f t="shared" si="1522"/>
        <v/>
      </c>
      <c r="DI507" s="549" t="str">
        <f t="shared" si="1523"/>
        <v/>
      </c>
      <c r="DJ507" s="548" t="str">
        <f t="shared" si="1524"/>
        <v/>
      </c>
      <c r="DK507" s="547" t="str">
        <f t="shared" si="1525"/>
        <v/>
      </c>
      <c r="DL507" s="654">
        <f t="shared" si="1526"/>
        <v>0</v>
      </c>
      <c r="DM507" s="106">
        <f t="shared" si="1527"/>
        <v>1</v>
      </c>
      <c r="DN507" s="106">
        <f t="shared" si="1528"/>
        <v>2</v>
      </c>
      <c r="DO507" s="106">
        <f t="shared" si="1529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8" t="s">
        <v>852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70"/>
        <v>0.5</v>
      </c>
      <c r="CA508" s="596">
        <f t="shared" si="1271"/>
        <v>8</v>
      </c>
      <c r="CB508" s="596">
        <f t="shared" si="1272"/>
        <v>2.1999999999999997</v>
      </c>
      <c r="CC508" s="690">
        <f t="shared" si="1273"/>
        <v>5.6</v>
      </c>
      <c r="CD508" s="1346" t="str">
        <f t="shared" si="1530"/>
        <v/>
      </c>
      <c r="CE508" s="1347" t="str">
        <f t="shared" si="1560"/>
        <v/>
      </c>
      <c r="CF508" s="1348" t="str">
        <f t="shared" si="1560"/>
        <v/>
      </c>
      <c r="CG508" s="1348" t="str">
        <f t="shared" si="1560"/>
        <v/>
      </c>
      <c r="CH508" s="1348" t="str">
        <f t="shared" si="1560"/>
        <v/>
      </c>
      <c r="CI508" s="1348">
        <f t="shared" si="1560"/>
        <v>1</v>
      </c>
      <c r="CJ508" s="1348">
        <f t="shared" si="1560"/>
        <v>2</v>
      </c>
      <c r="CK508" s="1349">
        <f t="shared" si="1560"/>
        <v>2</v>
      </c>
      <c r="CL508" s="1349">
        <f t="shared" si="1560"/>
        <v>4</v>
      </c>
      <c r="CM508" s="1349">
        <f t="shared" si="1560"/>
        <v>10</v>
      </c>
      <c r="CN508" s="1348">
        <f t="shared" si="1560"/>
        <v>10</v>
      </c>
      <c r="CO508" s="1348">
        <f t="shared" si="1560"/>
        <v>15</v>
      </c>
      <c r="CP508" s="1348" t="str">
        <f t="shared" si="1560"/>
        <v/>
      </c>
      <c r="CQ508" s="1348" t="str">
        <f t="shared" si="1560"/>
        <v/>
      </c>
      <c r="CR508" s="1348" t="str">
        <f t="shared" si="1560"/>
        <v/>
      </c>
      <c r="CS508" s="1347" t="str">
        <f t="shared" si="1560"/>
        <v/>
      </c>
      <c r="CT508" s="1350" t="str">
        <f t="shared" si="1560"/>
        <v/>
      </c>
      <c r="CU508" s="547" t="str">
        <f t="shared" si="1509"/>
        <v/>
      </c>
      <c r="CV508" s="548" t="str">
        <f t="shared" si="1510"/>
        <v/>
      </c>
      <c r="CW508" s="549" t="str">
        <f t="shared" si="1511"/>
        <v/>
      </c>
      <c r="CX508" s="549" t="str">
        <f t="shared" si="1512"/>
        <v/>
      </c>
      <c r="CY508" s="549" t="str">
        <f t="shared" si="1513"/>
        <v/>
      </c>
      <c r="CZ508" s="549">
        <f t="shared" si="1514"/>
        <v>1</v>
      </c>
      <c r="DA508" s="549">
        <f t="shared" si="1515"/>
        <v>2</v>
      </c>
      <c r="DB508" s="550">
        <f t="shared" si="1516"/>
        <v>2</v>
      </c>
      <c r="DC508" s="550">
        <f t="shared" si="1517"/>
        <v>4</v>
      </c>
      <c r="DD508" s="550">
        <f t="shared" si="1518"/>
        <v>10</v>
      </c>
      <c r="DE508" s="549">
        <f t="shared" si="1519"/>
        <v>10</v>
      </c>
      <c r="DF508" s="549">
        <f t="shared" si="1520"/>
        <v>15</v>
      </c>
      <c r="DG508" s="549" t="str">
        <f t="shared" si="1521"/>
        <v/>
      </c>
      <c r="DH508" s="549" t="str">
        <f t="shared" si="1522"/>
        <v/>
      </c>
      <c r="DI508" s="549" t="str">
        <f t="shared" si="1523"/>
        <v/>
      </c>
      <c r="DJ508" s="548" t="str">
        <f t="shared" si="1524"/>
        <v/>
      </c>
      <c r="DK508" s="547" t="str">
        <f t="shared" si="1525"/>
        <v/>
      </c>
      <c r="DL508" s="654">
        <f t="shared" si="1526"/>
        <v>3</v>
      </c>
      <c r="DM508" s="106">
        <f t="shared" si="1527"/>
        <v>5</v>
      </c>
      <c r="DN508" s="106">
        <f t="shared" si="1528"/>
        <v>9</v>
      </c>
      <c r="DO508" s="106">
        <f t="shared" si="1529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70"/>
        <v>12</v>
      </c>
      <c r="CA509" s="596">
        <f t="shared" si="1271"/>
        <v>8.3333333333333339</v>
      </c>
      <c r="CB509" s="596">
        <f t="shared" si="1272"/>
        <v>12</v>
      </c>
      <c r="CC509" s="690">
        <f t="shared" si="1273"/>
        <v>12</v>
      </c>
      <c r="CD509" s="1346" t="str">
        <f t="shared" si="1530"/>
        <v/>
      </c>
      <c r="CE509" s="1347" t="str">
        <f t="shared" si="1560"/>
        <v/>
      </c>
      <c r="CF509" s="1348" t="str">
        <f t="shared" si="1560"/>
        <v/>
      </c>
      <c r="CG509" s="1348" t="str">
        <f t="shared" si="1560"/>
        <v/>
      </c>
      <c r="CH509" s="1348" t="str">
        <f t="shared" si="1560"/>
        <v/>
      </c>
      <c r="CI509" s="1348">
        <f t="shared" si="1560"/>
        <v>12</v>
      </c>
      <c r="CJ509" s="1348">
        <f t="shared" si="1560"/>
        <v>12</v>
      </c>
      <c r="CK509" s="1349">
        <f t="shared" si="1560"/>
        <v>12</v>
      </c>
      <c r="CL509" s="1349">
        <f t="shared" si="1560"/>
        <v>12</v>
      </c>
      <c r="CM509" s="1349">
        <f t="shared" si="1560"/>
        <v>12</v>
      </c>
      <c r="CN509" s="1348">
        <f t="shared" si="1560"/>
        <v>12</v>
      </c>
      <c r="CO509" s="1348">
        <f t="shared" si="1560"/>
        <v>48</v>
      </c>
      <c r="CP509" s="1348" t="str">
        <f t="shared" si="1560"/>
        <v/>
      </c>
      <c r="CQ509" s="1348" t="str">
        <f t="shared" si="1560"/>
        <v/>
      </c>
      <c r="CR509" s="1348" t="str">
        <f t="shared" si="1560"/>
        <v/>
      </c>
      <c r="CS509" s="1347" t="str">
        <f t="shared" si="1560"/>
        <v/>
      </c>
      <c r="CT509" s="1350" t="str">
        <f t="shared" si="1560"/>
        <v/>
      </c>
      <c r="CU509" s="547" t="str">
        <f t="shared" si="1509"/>
        <v/>
      </c>
      <c r="CV509" s="548" t="str">
        <f t="shared" si="1510"/>
        <v/>
      </c>
      <c r="CW509" s="549" t="str">
        <f t="shared" si="1511"/>
        <v/>
      </c>
      <c r="CX509" s="549" t="str">
        <f t="shared" si="1512"/>
        <v/>
      </c>
      <c r="CY509" s="549" t="str">
        <f t="shared" si="1513"/>
        <v/>
      </c>
      <c r="CZ509" s="549">
        <f t="shared" si="1514"/>
        <v>12</v>
      </c>
      <c r="DA509" s="549">
        <f t="shared" si="1515"/>
        <v>12</v>
      </c>
      <c r="DB509" s="550">
        <f t="shared" si="1516"/>
        <v>12</v>
      </c>
      <c r="DC509" s="550">
        <f t="shared" si="1517"/>
        <v>12</v>
      </c>
      <c r="DD509" s="550">
        <f t="shared" si="1518"/>
        <v>12</v>
      </c>
      <c r="DE509" s="549">
        <f t="shared" si="1519"/>
        <v>12</v>
      </c>
      <c r="DF509" s="549">
        <f t="shared" si="1520"/>
        <v>48</v>
      </c>
      <c r="DG509" s="549" t="str">
        <f t="shared" si="1521"/>
        <v/>
      </c>
      <c r="DH509" s="549" t="str">
        <f t="shared" si="1522"/>
        <v/>
      </c>
      <c r="DI509" s="549" t="str">
        <f t="shared" si="1523"/>
        <v/>
      </c>
      <c r="DJ509" s="548" t="str">
        <f t="shared" si="1524"/>
        <v/>
      </c>
      <c r="DK509" s="547" t="str">
        <f t="shared" si="1525"/>
        <v/>
      </c>
      <c r="DL509" s="654">
        <f t="shared" si="1526"/>
        <v>3</v>
      </c>
      <c r="DM509" s="106">
        <f t="shared" si="1527"/>
        <v>5</v>
      </c>
      <c r="DN509" s="106">
        <f t="shared" si="1528"/>
        <v>9</v>
      </c>
      <c r="DO509" s="106">
        <f t="shared" si="1529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$H$1 &amp; "/kg"</f>
        <v>kcal/kg</v>
      </c>
      <c r="B510" s="765">
        <f t="shared" ref="B510:K510" si="1565">4000*$K$1</f>
        <v>4000</v>
      </c>
      <c r="C510" s="765">
        <f t="shared" si="1565"/>
        <v>4000</v>
      </c>
      <c r="D510" s="765">
        <f t="shared" si="1565"/>
        <v>4000</v>
      </c>
      <c r="E510" s="765">
        <f t="shared" si="1565"/>
        <v>4000</v>
      </c>
      <c r="F510" s="765">
        <f t="shared" si="1565"/>
        <v>4000</v>
      </c>
      <c r="G510" s="765">
        <f t="shared" si="1565"/>
        <v>4000</v>
      </c>
      <c r="H510" s="765">
        <f t="shared" si="1565"/>
        <v>4000</v>
      </c>
      <c r="I510" s="765">
        <f t="shared" si="1565"/>
        <v>4000</v>
      </c>
      <c r="J510" s="765">
        <f t="shared" si="1565"/>
        <v>4000</v>
      </c>
      <c r="K510" s="765">
        <f t="shared" si="1565"/>
        <v>4000</v>
      </c>
      <c r="L510" s="765">
        <f>4000*$K$1</f>
        <v>4000</v>
      </c>
      <c r="M510" s="765">
        <f t="shared" ref="M510:R510" si="1566">4000*$K$1</f>
        <v>4000</v>
      </c>
      <c r="N510" s="765">
        <f t="shared" si="1566"/>
        <v>4000</v>
      </c>
      <c r="O510" s="765">
        <f t="shared" si="1566"/>
        <v>4000</v>
      </c>
      <c r="P510" s="765">
        <f t="shared" si="1566"/>
        <v>4000</v>
      </c>
      <c r="Q510" s="765">
        <f t="shared" si="1566"/>
        <v>4000</v>
      </c>
      <c r="R510" s="765">
        <f t="shared" si="1566"/>
        <v>4000</v>
      </c>
      <c r="S510" s="601"/>
      <c r="T510" s="765">
        <f t="shared" ref="T510:AC510" si="1567">4000*$K$1</f>
        <v>4000</v>
      </c>
      <c r="U510" s="765">
        <f t="shared" si="1567"/>
        <v>4000</v>
      </c>
      <c r="V510" s="765">
        <f t="shared" si="1567"/>
        <v>4000</v>
      </c>
      <c r="W510" s="765">
        <f t="shared" si="1567"/>
        <v>4000</v>
      </c>
      <c r="X510" s="765">
        <f t="shared" si="1567"/>
        <v>4000</v>
      </c>
      <c r="Y510" s="765">
        <f t="shared" si="1567"/>
        <v>4000</v>
      </c>
      <c r="Z510" s="765">
        <f t="shared" si="1567"/>
        <v>4000</v>
      </c>
      <c r="AA510" s="765">
        <f t="shared" si="1567"/>
        <v>4000</v>
      </c>
      <c r="AB510" s="765">
        <f t="shared" si="1567"/>
        <v>4000</v>
      </c>
      <c r="AC510" s="765">
        <f t="shared" si="1567"/>
        <v>4000</v>
      </c>
      <c r="AD510" s="765">
        <f>4000*$K$1</f>
        <v>4000</v>
      </c>
      <c r="AE510" s="765">
        <f t="shared" ref="AE510:AJ510" si="1568">4000*$K$1</f>
        <v>4000</v>
      </c>
      <c r="AF510" s="765">
        <f t="shared" si="1568"/>
        <v>4000</v>
      </c>
      <c r="AG510" s="765">
        <f t="shared" si="1568"/>
        <v>4000</v>
      </c>
      <c r="AH510" s="765">
        <f t="shared" si="1568"/>
        <v>4000</v>
      </c>
      <c r="AI510" s="765">
        <f t="shared" si="1568"/>
        <v>4000</v>
      </c>
      <c r="AJ510" s="765">
        <f t="shared" si="1568"/>
        <v>4000</v>
      </c>
      <c r="AK510" s="601"/>
      <c r="AL510" s="765">
        <f t="shared" ref="AL510:AU510" si="1569">4000*$K$1</f>
        <v>4000</v>
      </c>
      <c r="AM510" s="765">
        <f t="shared" si="1569"/>
        <v>4000</v>
      </c>
      <c r="AN510" s="765">
        <f t="shared" si="1569"/>
        <v>4000</v>
      </c>
      <c r="AO510" s="765">
        <f t="shared" si="1569"/>
        <v>4000</v>
      </c>
      <c r="AP510" s="765">
        <f t="shared" si="1569"/>
        <v>4000</v>
      </c>
      <c r="AQ510" s="765">
        <f t="shared" si="1569"/>
        <v>4000</v>
      </c>
      <c r="AR510" s="765">
        <f t="shared" si="1569"/>
        <v>4000</v>
      </c>
      <c r="AS510" s="765">
        <f t="shared" si="1569"/>
        <v>4000</v>
      </c>
      <c r="AT510" s="765">
        <f t="shared" si="1569"/>
        <v>4000</v>
      </c>
      <c r="AU510" s="765">
        <f t="shared" si="1569"/>
        <v>4000</v>
      </c>
      <c r="AV510" s="765">
        <f>4000*$K$1</f>
        <v>4000</v>
      </c>
      <c r="AW510" s="765">
        <f t="shared" ref="AW510:BB510" si="1570">4000*$K$1</f>
        <v>4000</v>
      </c>
      <c r="AX510" s="765">
        <f t="shared" si="1570"/>
        <v>4000</v>
      </c>
      <c r="AY510" s="765">
        <f t="shared" si="1570"/>
        <v>4000</v>
      </c>
      <c r="AZ510" s="765">
        <f t="shared" si="1570"/>
        <v>4000</v>
      </c>
      <c r="BA510" s="765">
        <f t="shared" si="1570"/>
        <v>4000</v>
      </c>
      <c r="BB510" s="765">
        <f t="shared" si="1570"/>
        <v>4000</v>
      </c>
      <c r="BC510" s="759"/>
      <c r="BD510" s="765">
        <f t="shared" ref="BD510:BM510" si="1571">4000*$K$1</f>
        <v>4000</v>
      </c>
      <c r="BE510" s="765">
        <f t="shared" si="1571"/>
        <v>4000</v>
      </c>
      <c r="BF510" s="765">
        <f t="shared" si="1571"/>
        <v>4000</v>
      </c>
      <c r="BG510" s="765">
        <f t="shared" si="1571"/>
        <v>4000</v>
      </c>
      <c r="BH510" s="765">
        <f t="shared" si="1571"/>
        <v>4000</v>
      </c>
      <c r="BI510" s="765">
        <f t="shared" si="1571"/>
        <v>4000</v>
      </c>
      <c r="BJ510" s="765">
        <f t="shared" si="1571"/>
        <v>4000</v>
      </c>
      <c r="BK510" s="765">
        <f t="shared" si="1571"/>
        <v>4000</v>
      </c>
      <c r="BL510" s="765">
        <f t="shared" si="1571"/>
        <v>4000</v>
      </c>
      <c r="BM510" s="765">
        <f t="shared" si="1571"/>
        <v>4000</v>
      </c>
      <c r="BN510" s="765">
        <f>4000*$K$1</f>
        <v>4000</v>
      </c>
      <c r="BO510" s="765">
        <f t="shared" ref="BO510:BY510" si="1572">4000*$K$1</f>
        <v>4000</v>
      </c>
      <c r="BP510" s="765">
        <f t="shared" si="1572"/>
        <v>4000</v>
      </c>
      <c r="BQ510" s="765">
        <f t="shared" si="1572"/>
        <v>4000</v>
      </c>
      <c r="BR510" s="765">
        <f t="shared" si="1572"/>
        <v>4000</v>
      </c>
      <c r="BS510" s="765">
        <f t="shared" si="1572"/>
        <v>4000</v>
      </c>
      <c r="BT510" s="765">
        <f t="shared" si="1572"/>
        <v>4000</v>
      </c>
      <c r="BU510" s="759"/>
      <c r="BV510" s="765">
        <f t="shared" si="1572"/>
        <v>4000</v>
      </c>
      <c r="BW510" s="765">
        <f t="shared" si="1572"/>
        <v>4000</v>
      </c>
      <c r="BX510" s="765">
        <f t="shared" si="1572"/>
        <v>4000</v>
      </c>
      <c r="BY510" s="765">
        <f t="shared" si="1572"/>
        <v>4000</v>
      </c>
      <c r="BZ510" s="596">
        <f t="shared" si="1270"/>
        <v>4000</v>
      </c>
      <c r="CA510" s="596">
        <f t="shared" si="1271"/>
        <v>4000</v>
      </c>
      <c r="CB510" s="596">
        <f t="shared" si="1272"/>
        <v>4000</v>
      </c>
      <c r="CC510" s="690">
        <f t="shared" si="1273"/>
        <v>4000</v>
      </c>
      <c r="CD510" s="1346">
        <f t="shared" si="1530"/>
        <v>4000</v>
      </c>
      <c r="CE510" s="1347">
        <f t="shared" si="1560"/>
        <v>4000</v>
      </c>
      <c r="CF510" s="1348">
        <f t="shared" si="1560"/>
        <v>4000</v>
      </c>
      <c r="CG510" s="1348">
        <f t="shared" si="1560"/>
        <v>4000</v>
      </c>
      <c r="CH510" s="1348">
        <f t="shared" si="1560"/>
        <v>4000</v>
      </c>
      <c r="CI510" s="1348">
        <f t="shared" si="1560"/>
        <v>4000</v>
      </c>
      <c r="CJ510" s="1348">
        <f t="shared" si="1560"/>
        <v>4000</v>
      </c>
      <c r="CK510" s="1349">
        <f t="shared" si="1560"/>
        <v>4000</v>
      </c>
      <c r="CL510" s="1349">
        <f t="shared" si="1560"/>
        <v>4000</v>
      </c>
      <c r="CM510" s="1349">
        <f t="shared" si="1560"/>
        <v>4000</v>
      </c>
      <c r="CN510" s="1348">
        <f t="shared" si="1560"/>
        <v>4000</v>
      </c>
      <c r="CO510" s="1348">
        <f t="shared" si="1560"/>
        <v>4000</v>
      </c>
      <c r="CP510" s="1348">
        <f t="shared" si="1560"/>
        <v>4000</v>
      </c>
      <c r="CQ510" s="1348">
        <f t="shared" si="1560"/>
        <v>4000</v>
      </c>
      <c r="CR510" s="1348">
        <f t="shared" si="1560"/>
        <v>4000</v>
      </c>
      <c r="CS510" s="1347">
        <f t="shared" si="1560"/>
        <v>4000</v>
      </c>
      <c r="CT510" s="1350">
        <f t="shared" si="1560"/>
        <v>4000</v>
      </c>
      <c r="CU510" s="547">
        <f t="shared" si="1509"/>
        <v>4000</v>
      </c>
      <c r="CV510" s="548">
        <f t="shared" si="1510"/>
        <v>4000</v>
      </c>
      <c r="CW510" s="549">
        <f t="shared" si="1511"/>
        <v>4000</v>
      </c>
      <c r="CX510" s="549">
        <f t="shared" si="1512"/>
        <v>4000</v>
      </c>
      <c r="CY510" s="549">
        <f t="shared" si="1513"/>
        <v>4000</v>
      </c>
      <c r="CZ510" s="549">
        <f t="shared" si="1514"/>
        <v>4000</v>
      </c>
      <c r="DA510" s="549">
        <f t="shared" si="1515"/>
        <v>4000</v>
      </c>
      <c r="DB510" s="550">
        <f t="shared" si="1516"/>
        <v>4000</v>
      </c>
      <c r="DC510" s="550">
        <f t="shared" si="1517"/>
        <v>4000</v>
      </c>
      <c r="DD510" s="550">
        <f t="shared" si="1518"/>
        <v>4000</v>
      </c>
      <c r="DE510" s="549">
        <f t="shared" si="1519"/>
        <v>4000</v>
      </c>
      <c r="DF510" s="549">
        <f t="shared" si="1520"/>
        <v>4000</v>
      </c>
      <c r="DG510" s="549">
        <f t="shared" si="1521"/>
        <v>4000</v>
      </c>
      <c r="DH510" s="549">
        <f t="shared" si="1522"/>
        <v>4000</v>
      </c>
      <c r="DI510" s="549">
        <f t="shared" si="1523"/>
        <v>4000</v>
      </c>
      <c r="DJ510" s="548">
        <f t="shared" si="1524"/>
        <v>4000</v>
      </c>
      <c r="DK510" s="547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$H$1 &amp; " (%)"</f>
        <v>kcal (%)</v>
      </c>
      <c r="B511" s="769" t="str">
        <f t="shared" ref="B511:R511" si="1573">IF(B508="","",B508*B509*B510/B$46/365/$G$1)</f>
        <v/>
      </c>
      <c r="C511" s="631" t="str">
        <f t="shared" si="1573"/>
        <v/>
      </c>
      <c r="D511" s="769" t="str">
        <f t="shared" si="1573"/>
        <v/>
      </c>
      <c r="E511" s="631" t="str">
        <f t="shared" si="1573"/>
        <v/>
      </c>
      <c r="F511" s="769">
        <f t="shared" si="1573"/>
        <v>1.2524461839530331E-2</v>
      </c>
      <c r="G511" s="631" t="str">
        <f t="shared" si="1573"/>
        <v/>
      </c>
      <c r="H511" s="631">
        <f t="shared" si="1573"/>
        <v>1.7742987606001303E-2</v>
      </c>
      <c r="I511" s="769" t="str">
        <f t="shared" si="1573"/>
        <v/>
      </c>
      <c r="J511" s="769">
        <f t="shared" si="1573"/>
        <v>4.4730220855465489E-4</v>
      </c>
      <c r="K511" s="631" t="str">
        <f t="shared" si="1573"/>
        <v/>
      </c>
      <c r="L511" s="769" t="str">
        <f t="shared" si="1573"/>
        <v/>
      </c>
      <c r="M511" s="631" t="str">
        <f t="shared" si="1573"/>
        <v/>
      </c>
      <c r="N511" s="769" t="str">
        <f t="shared" si="1573"/>
        <v/>
      </c>
      <c r="O511" s="631" t="str">
        <f t="shared" si="1573"/>
        <v/>
      </c>
      <c r="P511" s="769" t="str">
        <f t="shared" si="1573"/>
        <v/>
      </c>
      <c r="Q511" s="631" t="str">
        <f t="shared" si="1573"/>
        <v/>
      </c>
      <c r="R511" s="769" t="str">
        <f t="shared" si="1573"/>
        <v/>
      </c>
      <c r="S511" s="587"/>
      <c r="T511" s="631" t="str">
        <f t="shared" ref="T511:AJ511" si="1574">IF(T508="","",T508*T509*T510/T$46/365/$G$1)</f>
        <v/>
      </c>
      <c r="U511" s="631">
        <f t="shared" si="1574"/>
        <v>5.2185257664709717E-3</v>
      </c>
      <c r="V511" s="631" t="str">
        <f t="shared" si="1574"/>
        <v/>
      </c>
      <c r="W511" s="631" t="str">
        <f t="shared" si="1574"/>
        <v/>
      </c>
      <c r="X511" s="631">
        <f t="shared" si="1574"/>
        <v>6.9580343552946289E-3</v>
      </c>
      <c r="Y511" s="631" t="str">
        <f t="shared" si="1574"/>
        <v/>
      </c>
      <c r="Z511" s="631">
        <f t="shared" si="1574"/>
        <v>8.9460441710930948E-3</v>
      </c>
      <c r="AA511" s="631">
        <f t="shared" si="1574"/>
        <v>4.6966731898238745E-2</v>
      </c>
      <c r="AB511" s="631">
        <f t="shared" si="1574"/>
        <v>3.7573385518590997E-2</v>
      </c>
      <c r="AC511" s="631" t="str">
        <f t="shared" si="1574"/>
        <v/>
      </c>
      <c r="AD511" s="631" t="str">
        <f t="shared" si="1574"/>
        <v/>
      </c>
      <c r="AE511" s="631" t="str">
        <f t="shared" si="1574"/>
        <v/>
      </c>
      <c r="AF511" s="631" t="str">
        <f t="shared" si="1574"/>
        <v/>
      </c>
      <c r="AG511" s="631" t="str">
        <f t="shared" si="1574"/>
        <v/>
      </c>
      <c r="AH511" s="631" t="str">
        <f t="shared" si="1574"/>
        <v/>
      </c>
      <c r="AI511" s="631" t="str">
        <f t="shared" si="1574"/>
        <v/>
      </c>
      <c r="AJ511" s="631" t="str">
        <f t="shared" si="1574"/>
        <v/>
      </c>
      <c r="AK511" s="587"/>
      <c r="AL511" s="631">
        <f t="shared" ref="AL511:BB511" si="1575">IF(AL508="","",AL508*AL509*AL510/AL$46/365/$G$1)</f>
        <v>3.1311154598825837E-2</v>
      </c>
      <c r="AM511" s="631">
        <f t="shared" si="1575"/>
        <v>8.3496412263535554E-3</v>
      </c>
      <c r="AN511" s="631">
        <f t="shared" si="1575"/>
        <v>1.789208834218619E-2</v>
      </c>
      <c r="AO511" s="631">
        <f t="shared" si="1575"/>
        <v>5.2185257664709717E-3</v>
      </c>
      <c r="AP511" s="631">
        <f t="shared" si="1575"/>
        <v>1.0437051532941943E-2</v>
      </c>
      <c r="AQ511" s="631">
        <f t="shared" si="1575"/>
        <v>1.5655577299412918E-2</v>
      </c>
      <c r="AR511" s="631">
        <f t="shared" si="1575"/>
        <v>1.0958904109589039E-2</v>
      </c>
      <c r="AS511" s="631">
        <f t="shared" si="1575"/>
        <v>1.0437051532941943E-2</v>
      </c>
      <c r="AT511" s="631">
        <f t="shared" si="1575"/>
        <v>2.6838132513279288E-2</v>
      </c>
      <c r="AU511" s="631" t="str">
        <f t="shared" si="1575"/>
        <v/>
      </c>
      <c r="AV511" s="631" t="str">
        <f t="shared" si="1575"/>
        <v/>
      </c>
      <c r="AW511" s="631" t="str">
        <f t="shared" si="1575"/>
        <v/>
      </c>
      <c r="AX511" s="631" t="str">
        <f t="shared" si="1575"/>
        <v/>
      </c>
      <c r="AY511" s="631" t="str">
        <f t="shared" si="1575"/>
        <v/>
      </c>
      <c r="AZ511" s="631" t="str">
        <f t="shared" si="1575"/>
        <v/>
      </c>
      <c r="BA511" s="631" t="str">
        <f t="shared" si="1575"/>
        <v/>
      </c>
      <c r="BB511" s="631" t="str">
        <f t="shared" si="1575"/>
        <v/>
      </c>
      <c r="BC511" s="653"/>
      <c r="BD511" s="631">
        <f t="shared" ref="BD511:BT511" si="1576">IF(BD508="","",BD508*BD509*BD510/BD$46/365/$G$1)</f>
        <v>3.3398564905414221E-2</v>
      </c>
      <c r="BE511" s="631" t="str">
        <f t="shared" si="1576"/>
        <v/>
      </c>
      <c r="BF511" s="631" t="str">
        <f t="shared" si="1576"/>
        <v/>
      </c>
      <c r="BG511" s="631">
        <f t="shared" si="1576"/>
        <v>7.8277886497064575E-2</v>
      </c>
      <c r="BH511" s="631">
        <f t="shared" si="1576"/>
        <v>6.2622309197651674E-2</v>
      </c>
      <c r="BI511" s="631">
        <f t="shared" si="1576"/>
        <v>2.5048923679060663E-2</v>
      </c>
      <c r="BJ511" s="631">
        <f t="shared" si="1576"/>
        <v>8.9460441710930948E-3</v>
      </c>
      <c r="BK511" s="631">
        <f t="shared" si="1576"/>
        <v>5.2185257664709717E-2</v>
      </c>
      <c r="BL511" s="631">
        <f t="shared" si="1576"/>
        <v>1.2524461839530331E-2</v>
      </c>
      <c r="BM511" s="631" t="str">
        <f t="shared" si="1576"/>
        <v/>
      </c>
      <c r="BN511" s="631" t="str">
        <f t="shared" si="1576"/>
        <v/>
      </c>
      <c r="BO511" s="631" t="str">
        <f t="shared" si="1576"/>
        <v/>
      </c>
      <c r="BP511" s="631" t="str">
        <f t="shared" si="1576"/>
        <v/>
      </c>
      <c r="BQ511" s="631" t="str">
        <f t="shared" si="1576"/>
        <v/>
      </c>
      <c r="BR511" s="631" t="str">
        <f t="shared" si="1576"/>
        <v/>
      </c>
      <c r="BS511" s="631" t="str">
        <f t="shared" si="1576"/>
        <v/>
      </c>
      <c r="BT511" s="631" t="str">
        <f t="shared" si="1576"/>
        <v/>
      </c>
      <c r="BU511" s="653"/>
      <c r="BV511" s="631">
        <f>IF(BV508="","",BV508*BV509*BV510/BV$46/365/$G$1)</f>
        <v>8.9460441710930948E-3</v>
      </c>
      <c r="BW511" s="631">
        <f>IF(BW508="","",BW508*BW509*BW510/BW$46/365/$G$1)</f>
        <v>7.8277886497064592E-3</v>
      </c>
      <c r="BX511" s="631">
        <f>IF(BX508="","",BX508*BX509*BX510/BX$46/365/$G$1)</f>
        <v>1.2524461839530331E-2</v>
      </c>
      <c r="BY511" s="631">
        <f>IF(BY508="","",BY508*BY509*BY510/BY$46/365/$G$1)</f>
        <v>1.3916068710589258E-2</v>
      </c>
      <c r="BZ511" s="621">
        <f>IF(DL511&lt;3,"",(SUM(B511:R511)-MIN(B511:R511)-MAX(B511:R511))/(DL511-2))</f>
        <v>1.2524461839530331E-2</v>
      </c>
      <c r="CA511" s="621">
        <f t="shared" si="1271"/>
        <v>1.7825821348326238E-2</v>
      </c>
      <c r="CB511" s="621">
        <f t="shared" si="1272"/>
        <v>1.4366920936672125E-2</v>
      </c>
      <c r="CC511" s="621">
        <f t="shared" si="1273"/>
        <v>3.7155903457273334E-2</v>
      </c>
      <c r="CD511" s="1351" t="str">
        <f t="shared" si="1530"/>
        <v/>
      </c>
      <c r="CE511" s="1352" t="str">
        <f t="shared" ref="CE511:CT517" si="157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77"/>
        <v/>
      </c>
      <c r="CG511" s="1353" t="str">
        <f t="shared" si="1577"/>
        <v/>
      </c>
      <c r="CH511" s="1353" t="str">
        <f t="shared" si="1577"/>
        <v/>
      </c>
      <c r="CI511" s="1353">
        <f t="shared" si="1577"/>
        <v>8.9460441710930948E-3</v>
      </c>
      <c r="CJ511" s="1353">
        <f t="shared" si="1577"/>
        <v>1.2524461839530331E-2</v>
      </c>
      <c r="CK511" s="1354">
        <f t="shared" si="1577"/>
        <v>2.5048923679060663E-2</v>
      </c>
      <c r="CL511" s="1354">
        <f t="shared" si="1577"/>
        <v>3.3398564905414221E-2</v>
      </c>
      <c r="CM511" s="1354">
        <f t="shared" si="1577"/>
        <v>5.2185257664709717E-2</v>
      </c>
      <c r="CN511" s="1353">
        <f t="shared" si="1577"/>
        <v>6.2622309197651674E-2</v>
      </c>
      <c r="CO511" s="1353">
        <f t="shared" si="1577"/>
        <v>7.8277886497064575E-2</v>
      </c>
      <c r="CP511" s="1353" t="str">
        <f t="shared" si="1577"/>
        <v/>
      </c>
      <c r="CQ511" s="1353" t="str">
        <f t="shared" si="1577"/>
        <v/>
      </c>
      <c r="CR511" s="1353" t="str">
        <f t="shared" si="1577"/>
        <v/>
      </c>
      <c r="CS511" s="1352" t="str">
        <f t="shared" si="1577"/>
        <v/>
      </c>
      <c r="CT511" s="1355" t="str">
        <f t="shared" si="1577"/>
        <v/>
      </c>
      <c r="CU511" s="535" t="str">
        <f t="shared" si="1509"/>
        <v/>
      </c>
      <c r="CV511" s="536" t="str">
        <f t="shared" si="1510"/>
        <v/>
      </c>
      <c r="CW511" s="537" t="str">
        <f t="shared" si="1511"/>
        <v/>
      </c>
      <c r="CX511" s="537" t="str">
        <f t="shared" si="1512"/>
        <v/>
      </c>
      <c r="CY511" s="537" t="str">
        <f t="shared" si="1513"/>
        <v/>
      </c>
      <c r="CZ511" s="537">
        <f t="shared" si="1514"/>
        <v>8.9460441710930948E-3</v>
      </c>
      <c r="DA511" s="537">
        <f t="shared" si="1515"/>
        <v>1.2524461839530331E-2</v>
      </c>
      <c r="DB511" s="538">
        <f t="shared" si="1516"/>
        <v>2.5048923679060663E-2</v>
      </c>
      <c r="DC511" s="538">
        <f t="shared" si="1517"/>
        <v>3.3398564905414221E-2</v>
      </c>
      <c r="DD511" s="538">
        <f t="shared" si="1518"/>
        <v>5.2185257664709717E-2</v>
      </c>
      <c r="DE511" s="537">
        <f t="shared" si="1519"/>
        <v>6.2622309197651674E-2</v>
      </c>
      <c r="DF511" s="537">
        <f t="shared" si="1520"/>
        <v>7.8277886497064575E-2</v>
      </c>
      <c r="DG511" s="537" t="str">
        <f t="shared" si="1521"/>
        <v/>
      </c>
      <c r="DH511" s="537" t="str">
        <f t="shared" si="1522"/>
        <v/>
      </c>
      <c r="DI511" s="537" t="str">
        <f t="shared" si="1523"/>
        <v/>
      </c>
      <c r="DJ511" s="536" t="str">
        <f t="shared" si="1524"/>
        <v/>
      </c>
      <c r="DK511" s="535" t="str">
        <f t="shared" si="1525"/>
        <v/>
      </c>
      <c r="DL511" s="654">
        <f t="shared" si="1526"/>
        <v>3</v>
      </c>
      <c r="DM511" s="106">
        <f t="shared" si="1527"/>
        <v>5</v>
      </c>
      <c r="DN511" s="106">
        <f t="shared" si="1528"/>
        <v>9</v>
      </c>
      <c r="DO511" s="106">
        <f t="shared" si="1529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70"/>
        <v/>
      </c>
      <c r="CA512" s="596">
        <f t="shared" si="1271"/>
        <v>7.333333333333333</v>
      </c>
      <c r="CB512" s="596">
        <f t="shared" si="1272"/>
        <v>8.6666714285714299</v>
      </c>
      <c r="CC512" s="690">
        <f t="shared" si="1273"/>
        <v>6.6</v>
      </c>
      <c r="CD512" s="1346" t="str">
        <f t="shared" si="1530"/>
        <v/>
      </c>
      <c r="CE512" s="1347" t="str">
        <f t="shared" ref="CE512:CS512" si="157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78"/>
        <v/>
      </c>
      <c r="CG512" s="1348" t="str">
        <f t="shared" si="1578"/>
        <v/>
      </c>
      <c r="CH512" s="1348" t="str">
        <f t="shared" si="1578"/>
        <v/>
      </c>
      <c r="CI512" s="1348">
        <f t="shared" si="1578"/>
        <v>1</v>
      </c>
      <c r="CJ512" s="1348">
        <f t="shared" si="1578"/>
        <v>1</v>
      </c>
      <c r="CK512" s="1349">
        <f t="shared" si="1578"/>
        <v>8</v>
      </c>
      <c r="CL512" s="1349">
        <f t="shared" si="1578"/>
        <v>8</v>
      </c>
      <c r="CM512" s="1349">
        <f t="shared" si="1578"/>
        <v>8</v>
      </c>
      <c r="CN512" s="1348">
        <f t="shared" si="1578"/>
        <v>8</v>
      </c>
      <c r="CO512" s="1348">
        <f t="shared" si="1578"/>
        <v>10</v>
      </c>
      <c r="CP512" s="1348" t="str">
        <f t="shared" si="1578"/>
        <v/>
      </c>
      <c r="CQ512" s="1348" t="str">
        <f t="shared" si="1578"/>
        <v/>
      </c>
      <c r="CR512" s="1348" t="str">
        <f t="shared" si="1578"/>
        <v/>
      </c>
      <c r="CS512" s="1347" t="str">
        <f t="shared" si="1578"/>
        <v/>
      </c>
      <c r="CT512" s="1350" t="str">
        <f t="shared" si="1577"/>
        <v/>
      </c>
      <c r="CU512" s="547" t="str">
        <f t="shared" si="1509"/>
        <v/>
      </c>
      <c r="CV512" s="548" t="str">
        <f t="shared" si="1510"/>
        <v/>
      </c>
      <c r="CW512" s="549" t="str">
        <f t="shared" si="1511"/>
        <v/>
      </c>
      <c r="CX512" s="549" t="str">
        <f t="shared" si="1512"/>
        <v/>
      </c>
      <c r="CY512" s="549" t="str">
        <f t="shared" si="1513"/>
        <v/>
      </c>
      <c r="CZ512" s="549">
        <f t="shared" si="1514"/>
        <v>1</v>
      </c>
      <c r="DA512" s="549">
        <f t="shared" si="1515"/>
        <v>1</v>
      </c>
      <c r="DB512" s="550">
        <f t="shared" si="1516"/>
        <v>8</v>
      </c>
      <c r="DC512" s="550">
        <f t="shared" si="1517"/>
        <v>8</v>
      </c>
      <c r="DD512" s="550">
        <f t="shared" si="1518"/>
        <v>8</v>
      </c>
      <c r="DE512" s="549">
        <f t="shared" si="1519"/>
        <v>8</v>
      </c>
      <c r="DF512" s="549">
        <f t="shared" si="1520"/>
        <v>10</v>
      </c>
      <c r="DG512" s="549" t="str">
        <f t="shared" si="1521"/>
        <v/>
      </c>
      <c r="DH512" s="549" t="str">
        <f t="shared" si="1522"/>
        <v/>
      </c>
      <c r="DI512" s="549" t="str">
        <f t="shared" si="1523"/>
        <v/>
      </c>
      <c r="DJ512" s="548" t="str">
        <f t="shared" si="1524"/>
        <v/>
      </c>
      <c r="DK512" s="547" t="str">
        <f t="shared" si="1525"/>
        <v/>
      </c>
      <c r="DL512" s="654">
        <f t="shared" si="1526"/>
        <v>2</v>
      </c>
      <c r="DM512" s="106">
        <f t="shared" si="1527"/>
        <v>5</v>
      </c>
      <c r="DN512" s="106">
        <f t="shared" si="1528"/>
        <v>9</v>
      </c>
      <c r="DO512" s="106">
        <f t="shared" si="1529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579">IF(B512="","",B508*B509*B512)</f>
        <v/>
      </c>
      <c r="C513" s="764" t="str">
        <f t="shared" si="1579"/>
        <v/>
      </c>
      <c r="D513" s="764" t="str">
        <f t="shared" si="1579"/>
        <v/>
      </c>
      <c r="E513" s="764" t="str">
        <f t="shared" si="1579"/>
        <v/>
      </c>
      <c r="F513" s="764">
        <f t="shared" si="1579"/>
        <v>144</v>
      </c>
      <c r="G513" s="764" t="str">
        <f t="shared" si="1579"/>
        <v/>
      </c>
      <c r="H513" s="764">
        <f t="shared" si="1579"/>
        <v>153</v>
      </c>
      <c r="I513" s="764" t="str">
        <f t="shared" si="1579"/>
        <v/>
      </c>
      <c r="J513" s="764" t="str">
        <f t="shared" si="1579"/>
        <v/>
      </c>
      <c r="K513" s="764" t="str">
        <f t="shared" si="1579"/>
        <v/>
      </c>
      <c r="L513" s="764" t="str">
        <f t="shared" si="1579"/>
        <v/>
      </c>
      <c r="M513" s="764" t="str">
        <f t="shared" si="1579"/>
        <v/>
      </c>
      <c r="N513" s="764" t="str">
        <f t="shared" si="1579"/>
        <v/>
      </c>
      <c r="O513" s="764" t="str">
        <f t="shared" si="1579"/>
        <v/>
      </c>
      <c r="P513" s="764" t="str">
        <f t="shared" si="1579"/>
        <v/>
      </c>
      <c r="Q513" s="764" t="str">
        <f t="shared" si="1579"/>
        <v/>
      </c>
      <c r="R513" s="764" t="str">
        <f t="shared" si="1579"/>
        <v/>
      </c>
      <c r="S513" s="770"/>
      <c r="T513" s="764" t="str">
        <f t="shared" ref="T513:AJ513" si="1580">IF(T512="","",T508*T509*T512)</f>
        <v/>
      </c>
      <c r="U513" s="764">
        <f t="shared" si="1580"/>
        <v>96</v>
      </c>
      <c r="V513" s="764" t="str">
        <f t="shared" si="1580"/>
        <v/>
      </c>
      <c r="W513" s="764" t="str">
        <f t="shared" si="1580"/>
        <v/>
      </c>
      <c r="X513" s="764">
        <f t="shared" si="1580"/>
        <v>72</v>
      </c>
      <c r="Y513" s="764" t="str">
        <f t="shared" si="1580"/>
        <v/>
      </c>
      <c r="Z513" s="764">
        <f t="shared" si="1580"/>
        <v>96</v>
      </c>
      <c r="AA513" s="764">
        <f t="shared" si="1580"/>
        <v>1296</v>
      </c>
      <c r="AB513" s="764">
        <f t="shared" si="1580"/>
        <v>72</v>
      </c>
      <c r="AC513" s="764" t="str">
        <f t="shared" si="1580"/>
        <v/>
      </c>
      <c r="AD513" s="764" t="str">
        <f t="shared" si="1580"/>
        <v/>
      </c>
      <c r="AE513" s="764" t="str">
        <f t="shared" si="1580"/>
        <v/>
      </c>
      <c r="AF513" s="764" t="str">
        <f t="shared" si="1580"/>
        <v/>
      </c>
      <c r="AG513" s="764" t="str">
        <f t="shared" si="1580"/>
        <v/>
      </c>
      <c r="AH513" s="764" t="str">
        <f t="shared" si="1580"/>
        <v/>
      </c>
      <c r="AI513" s="764" t="str">
        <f t="shared" si="1580"/>
        <v/>
      </c>
      <c r="AJ513" s="764" t="str">
        <f t="shared" si="1580"/>
        <v/>
      </c>
      <c r="AK513" s="770"/>
      <c r="AL513" s="764">
        <f t="shared" ref="AL513:BB513" si="1581">IF(AL512="","",AL508*AL509*AL512)</f>
        <v>768</v>
      </c>
      <c r="AM513" s="764">
        <f t="shared" si="1581"/>
        <v>168</v>
      </c>
      <c r="AN513" s="764">
        <f t="shared" si="1581"/>
        <v>384</v>
      </c>
      <c r="AO513" s="764">
        <f t="shared" si="1581"/>
        <v>120</v>
      </c>
      <c r="AP513" s="764">
        <f t="shared" si="1581"/>
        <v>192</v>
      </c>
      <c r="AQ513" s="764">
        <f t="shared" si="1581"/>
        <v>192</v>
      </c>
      <c r="AR513" s="764">
        <f t="shared" si="1581"/>
        <v>335.99999999999994</v>
      </c>
      <c r="AS513" s="764">
        <f t="shared" si="1581"/>
        <v>192</v>
      </c>
      <c r="AT513" s="764">
        <f t="shared" si="1581"/>
        <v>384.00120000000004</v>
      </c>
      <c r="AU513" s="764" t="str">
        <f t="shared" si="1581"/>
        <v/>
      </c>
      <c r="AV513" s="764" t="str">
        <f t="shared" si="1581"/>
        <v/>
      </c>
      <c r="AW513" s="764" t="str">
        <f t="shared" si="1581"/>
        <v/>
      </c>
      <c r="AX513" s="764" t="str">
        <f t="shared" si="1581"/>
        <v/>
      </c>
      <c r="AY513" s="764" t="str">
        <f t="shared" si="1581"/>
        <v/>
      </c>
      <c r="AZ513" s="764" t="str">
        <f t="shared" si="1581"/>
        <v/>
      </c>
      <c r="BA513" s="764" t="str">
        <f t="shared" si="1581"/>
        <v/>
      </c>
      <c r="BB513" s="764" t="str">
        <f t="shared" si="1581"/>
        <v/>
      </c>
      <c r="BC513" s="770"/>
      <c r="BD513" s="764">
        <f t="shared" ref="BD513:BT513" si="1582">IF(BD512="","",BD508*BD509*BD512)</f>
        <v>768</v>
      </c>
      <c r="BE513" s="764" t="str">
        <f t="shared" si="1582"/>
        <v/>
      </c>
      <c r="BF513" s="764" t="str">
        <f t="shared" si="1582"/>
        <v/>
      </c>
      <c r="BG513" s="764">
        <f t="shared" si="1582"/>
        <v>1440</v>
      </c>
      <c r="BH513" s="764">
        <f t="shared" si="1582"/>
        <v>960</v>
      </c>
      <c r="BI513" s="764">
        <f t="shared" si="1582"/>
        <v>384</v>
      </c>
      <c r="BJ513" s="764">
        <f t="shared" si="1582"/>
        <v>120</v>
      </c>
      <c r="BK513" s="764">
        <f t="shared" si="1582"/>
        <v>120</v>
      </c>
      <c r="BL513" s="764">
        <f t="shared" si="1582"/>
        <v>24</v>
      </c>
      <c r="BM513" s="764" t="str">
        <f t="shared" si="1582"/>
        <v/>
      </c>
      <c r="BN513" s="764" t="str">
        <f t="shared" si="1582"/>
        <v/>
      </c>
      <c r="BO513" s="764" t="str">
        <f t="shared" si="1582"/>
        <v/>
      </c>
      <c r="BP513" s="764" t="str">
        <f t="shared" si="1582"/>
        <v/>
      </c>
      <c r="BQ513" s="764" t="str">
        <f t="shared" si="1582"/>
        <v/>
      </c>
      <c r="BR513" s="764" t="str">
        <f t="shared" si="1582"/>
        <v/>
      </c>
      <c r="BS513" s="764" t="str">
        <f t="shared" si="1582"/>
        <v/>
      </c>
      <c r="BT513" s="764" t="str">
        <f t="shared" si="1582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70"/>
        <v/>
      </c>
      <c r="CA513" s="596">
        <f t="shared" si="1271"/>
        <v>88</v>
      </c>
      <c r="CB513" s="596">
        <f t="shared" si="1272"/>
        <v>264.00017142857143</v>
      </c>
      <c r="CC513" s="690">
        <f t="shared" si="1273"/>
        <v>470.4</v>
      </c>
      <c r="CD513" s="1346" t="str">
        <f t="shared" si="1530"/>
        <v/>
      </c>
      <c r="CE513" s="1347" t="str">
        <f t="shared" si="1577"/>
        <v/>
      </c>
      <c r="CF513" s="1348" t="str">
        <f t="shared" si="1577"/>
        <v/>
      </c>
      <c r="CG513" s="1348" t="str">
        <f t="shared" si="1577"/>
        <v/>
      </c>
      <c r="CH513" s="1348" t="str">
        <f t="shared" si="1577"/>
        <v/>
      </c>
      <c r="CI513" s="1348">
        <f t="shared" si="1577"/>
        <v>24</v>
      </c>
      <c r="CJ513" s="1348">
        <f t="shared" si="1577"/>
        <v>120</v>
      </c>
      <c r="CK513" s="1349">
        <f t="shared" si="1577"/>
        <v>120</v>
      </c>
      <c r="CL513" s="1349">
        <f t="shared" si="1577"/>
        <v>384</v>
      </c>
      <c r="CM513" s="1349">
        <f t="shared" si="1577"/>
        <v>768</v>
      </c>
      <c r="CN513" s="1348">
        <f t="shared" si="1577"/>
        <v>960</v>
      </c>
      <c r="CO513" s="1348">
        <f t="shared" si="1577"/>
        <v>1440</v>
      </c>
      <c r="CP513" s="1348" t="str">
        <f t="shared" si="1577"/>
        <v/>
      </c>
      <c r="CQ513" s="1348" t="str">
        <f t="shared" si="1577"/>
        <v/>
      </c>
      <c r="CR513" s="1348" t="str">
        <f t="shared" si="1577"/>
        <v/>
      </c>
      <c r="CS513" s="1347" t="str">
        <f t="shared" si="1577"/>
        <v/>
      </c>
      <c r="CT513" s="1350" t="str">
        <f t="shared" si="1577"/>
        <v/>
      </c>
      <c r="CU513" s="547" t="str">
        <f t="shared" si="1509"/>
        <v/>
      </c>
      <c r="CV513" s="548" t="str">
        <f t="shared" si="1510"/>
        <v/>
      </c>
      <c r="CW513" s="549" t="str">
        <f t="shared" si="1511"/>
        <v/>
      </c>
      <c r="CX513" s="549" t="str">
        <f t="shared" si="1512"/>
        <v/>
      </c>
      <c r="CY513" s="549" t="str">
        <f t="shared" si="1513"/>
        <v/>
      </c>
      <c r="CZ513" s="549">
        <f t="shared" si="1514"/>
        <v>24</v>
      </c>
      <c r="DA513" s="549">
        <f t="shared" si="1515"/>
        <v>120</v>
      </c>
      <c r="DB513" s="550">
        <f t="shared" si="1516"/>
        <v>120</v>
      </c>
      <c r="DC513" s="550">
        <f t="shared" si="1517"/>
        <v>384</v>
      </c>
      <c r="DD513" s="550">
        <f t="shared" si="1518"/>
        <v>768</v>
      </c>
      <c r="DE513" s="549">
        <f t="shared" si="1519"/>
        <v>960</v>
      </c>
      <c r="DF513" s="549">
        <f t="shared" si="1520"/>
        <v>1440</v>
      </c>
      <c r="DG513" s="549" t="str">
        <f t="shared" si="1521"/>
        <v/>
      </c>
      <c r="DH513" s="549" t="str">
        <f t="shared" si="1522"/>
        <v/>
      </c>
      <c r="DI513" s="549" t="str">
        <f t="shared" si="1523"/>
        <v/>
      </c>
      <c r="DJ513" s="548" t="str">
        <f t="shared" si="1524"/>
        <v/>
      </c>
      <c r="DK513" s="547" t="str">
        <f t="shared" si="1525"/>
        <v/>
      </c>
      <c r="DL513" s="654">
        <f t="shared" si="1526"/>
        <v>2</v>
      </c>
      <c r="DM513" s="106">
        <f t="shared" si="1527"/>
        <v>5</v>
      </c>
      <c r="DN513" s="106">
        <f t="shared" si="1528"/>
        <v>9</v>
      </c>
      <c r="DO513" s="106">
        <f t="shared" si="1529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9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70"/>
        <v>1.05</v>
      </c>
      <c r="CA514" s="596">
        <f t="shared" si="1271"/>
        <v>0.7142857142857143</v>
      </c>
      <c r="CB514" s="596">
        <f t="shared" si="1272"/>
        <v>2.7857142857142856</v>
      </c>
      <c r="CC514" s="690">
        <f t="shared" si="1273"/>
        <v>2.5714285714285716</v>
      </c>
      <c r="CD514" s="1346" t="str">
        <f t="shared" si="1530"/>
        <v/>
      </c>
      <c r="CE514" s="1347" t="str">
        <f t="shared" si="1577"/>
        <v/>
      </c>
      <c r="CF514" s="1348" t="str">
        <f t="shared" si="1577"/>
        <v/>
      </c>
      <c r="CG514" s="1348" t="str">
        <f t="shared" si="1577"/>
        <v/>
      </c>
      <c r="CH514" s="1348">
        <f t="shared" si="1577"/>
        <v>0</v>
      </c>
      <c r="CI514" s="1348">
        <f t="shared" si="1577"/>
        <v>0</v>
      </c>
      <c r="CJ514" s="1348">
        <f t="shared" si="1577"/>
        <v>0.75</v>
      </c>
      <c r="CK514" s="1349">
        <f t="shared" si="1577"/>
        <v>2.25</v>
      </c>
      <c r="CL514" s="1349">
        <f t="shared" si="1577"/>
        <v>2.5</v>
      </c>
      <c r="CM514" s="1349">
        <f t="shared" si="1577"/>
        <v>2.5</v>
      </c>
      <c r="CN514" s="1348">
        <f t="shared" si="1577"/>
        <v>5</v>
      </c>
      <c r="CO514" s="1348">
        <f t="shared" si="1577"/>
        <v>5</v>
      </c>
      <c r="CP514" s="1348">
        <f t="shared" si="1577"/>
        <v>5</v>
      </c>
      <c r="CQ514" s="1348" t="str">
        <f t="shared" si="1577"/>
        <v/>
      </c>
      <c r="CR514" s="1348" t="str">
        <f t="shared" si="1577"/>
        <v/>
      </c>
      <c r="CS514" s="1347" t="str">
        <f t="shared" si="1577"/>
        <v/>
      </c>
      <c r="CT514" s="1350" t="str">
        <f t="shared" si="1577"/>
        <v/>
      </c>
      <c r="CU514" s="547" t="str">
        <f t="shared" si="1509"/>
        <v/>
      </c>
      <c r="CV514" s="548" t="str">
        <f t="shared" si="1510"/>
        <v/>
      </c>
      <c r="CW514" s="549" t="str">
        <f t="shared" si="1511"/>
        <v/>
      </c>
      <c r="CX514" s="549" t="str">
        <f t="shared" si="1512"/>
        <v/>
      </c>
      <c r="CY514" s="549">
        <f t="shared" si="1513"/>
        <v>0</v>
      </c>
      <c r="CZ514" s="549">
        <f t="shared" si="1514"/>
        <v>0</v>
      </c>
      <c r="DA514" s="549">
        <f t="shared" si="1515"/>
        <v>0.75</v>
      </c>
      <c r="DB514" s="550">
        <f t="shared" si="1516"/>
        <v>2.25</v>
      </c>
      <c r="DC514" s="550">
        <f t="shared" si="1517"/>
        <v>2.5</v>
      </c>
      <c r="DD514" s="550">
        <f t="shared" si="1518"/>
        <v>2.5</v>
      </c>
      <c r="DE514" s="549">
        <f t="shared" si="1519"/>
        <v>5</v>
      </c>
      <c r="DF514" s="549">
        <f t="shared" si="1520"/>
        <v>5</v>
      </c>
      <c r="DG514" s="549">
        <f t="shared" si="1521"/>
        <v>5</v>
      </c>
      <c r="DH514" s="549" t="str">
        <f t="shared" si="1522"/>
        <v/>
      </c>
      <c r="DI514" s="549" t="str">
        <f t="shared" si="1523"/>
        <v/>
      </c>
      <c r="DJ514" s="548" t="str">
        <f t="shared" si="1524"/>
        <v/>
      </c>
      <c r="DK514" s="547" t="str">
        <f t="shared" si="1525"/>
        <v/>
      </c>
      <c r="DL514" s="654">
        <f t="shared" si="1526"/>
        <v>5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70"/>
        <v>154.33333333333334</v>
      </c>
      <c r="CA515" s="596">
        <f t="shared" si="1271"/>
        <v>21.428571428571427</v>
      </c>
      <c r="CB515" s="596">
        <f t="shared" si="1272"/>
        <v>12</v>
      </c>
      <c r="CC515" s="690">
        <f t="shared" si="1273"/>
        <v>10.285714285714286</v>
      </c>
      <c r="CD515" s="1346" t="str">
        <f t="shared" si="1530"/>
        <v/>
      </c>
      <c r="CE515" s="1347" t="str">
        <f t="shared" si="1577"/>
        <v/>
      </c>
      <c r="CF515" s="1348" t="str">
        <f t="shared" si="1577"/>
        <v/>
      </c>
      <c r="CG515" s="1348" t="str">
        <f t="shared" si="1577"/>
        <v/>
      </c>
      <c r="CH515" s="1348">
        <f t="shared" si="1577"/>
        <v>0</v>
      </c>
      <c r="CI515" s="1348">
        <f t="shared" si="1577"/>
        <v>0</v>
      </c>
      <c r="CJ515" s="1348">
        <f t="shared" si="1577"/>
        <v>12</v>
      </c>
      <c r="CK515" s="1349">
        <f t="shared" si="1577"/>
        <v>12</v>
      </c>
      <c r="CL515" s="1349">
        <f t="shared" si="1577"/>
        <v>12</v>
      </c>
      <c r="CM515" s="1349">
        <f t="shared" si="1577"/>
        <v>12</v>
      </c>
      <c r="CN515" s="1348">
        <f t="shared" si="1577"/>
        <v>12</v>
      </c>
      <c r="CO515" s="1348">
        <f t="shared" si="1577"/>
        <v>12</v>
      </c>
      <c r="CP515" s="1348">
        <f t="shared" si="1577"/>
        <v>24</v>
      </c>
      <c r="CQ515" s="1348" t="str">
        <f t="shared" si="1577"/>
        <v/>
      </c>
      <c r="CR515" s="1348" t="str">
        <f t="shared" si="1577"/>
        <v/>
      </c>
      <c r="CS515" s="1347" t="str">
        <f t="shared" si="1577"/>
        <v/>
      </c>
      <c r="CT515" s="1350" t="str">
        <f t="shared" si="1577"/>
        <v/>
      </c>
      <c r="CU515" s="547" t="str">
        <f t="shared" si="1509"/>
        <v/>
      </c>
      <c r="CV515" s="548" t="str">
        <f t="shared" si="1510"/>
        <v/>
      </c>
      <c r="CW515" s="549" t="str">
        <f t="shared" si="1511"/>
        <v/>
      </c>
      <c r="CX515" s="549" t="str">
        <f t="shared" si="1512"/>
        <v/>
      </c>
      <c r="CY515" s="549">
        <f t="shared" si="1513"/>
        <v>0</v>
      </c>
      <c r="CZ515" s="549">
        <f t="shared" si="1514"/>
        <v>0</v>
      </c>
      <c r="DA515" s="549">
        <f t="shared" si="1515"/>
        <v>12</v>
      </c>
      <c r="DB515" s="550">
        <f t="shared" si="1516"/>
        <v>12</v>
      </c>
      <c r="DC515" s="550">
        <f t="shared" si="1517"/>
        <v>12</v>
      </c>
      <c r="DD515" s="550">
        <f t="shared" si="1518"/>
        <v>12</v>
      </c>
      <c r="DE515" s="549">
        <f t="shared" si="1519"/>
        <v>12</v>
      </c>
      <c r="DF515" s="549">
        <f t="shared" si="1520"/>
        <v>12</v>
      </c>
      <c r="DG515" s="549">
        <f t="shared" si="1521"/>
        <v>24</v>
      </c>
      <c r="DH515" s="549" t="str">
        <f t="shared" si="1522"/>
        <v/>
      </c>
      <c r="DI515" s="549" t="str">
        <f t="shared" si="1523"/>
        <v/>
      </c>
      <c r="DJ515" s="548" t="str">
        <f t="shared" si="1524"/>
        <v/>
      </c>
      <c r="DK515" s="547" t="str">
        <f t="shared" si="1525"/>
        <v/>
      </c>
      <c r="DL515" s="654">
        <f t="shared" si="1526"/>
        <v>5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$H$1 &amp; "/kg"</f>
        <v>kcal/kg</v>
      </c>
      <c r="B516" s="765">
        <f t="shared" ref="B516:R516" si="1583">9000*$K$1</f>
        <v>9000</v>
      </c>
      <c r="C516" s="765">
        <f t="shared" si="1583"/>
        <v>9000</v>
      </c>
      <c r="D516" s="765">
        <f t="shared" si="1583"/>
        <v>9000</v>
      </c>
      <c r="E516" s="765">
        <f t="shared" si="1583"/>
        <v>9000</v>
      </c>
      <c r="F516" s="765">
        <f t="shared" si="1583"/>
        <v>9000</v>
      </c>
      <c r="G516" s="765">
        <f t="shared" si="1583"/>
        <v>9000</v>
      </c>
      <c r="H516" s="765">
        <f t="shared" si="1583"/>
        <v>9000</v>
      </c>
      <c r="I516" s="765">
        <f t="shared" si="1583"/>
        <v>9000</v>
      </c>
      <c r="J516" s="765">
        <f t="shared" si="1583"/>
        <v>9000</v>
      </c>
      <c r="K516" s="765">
        <f t="shared" si="1583"/>
        <v>9000</v>
      </c>
      <c r="L516" s="765">
        <f t="shared" si="1583"/>
        <v>9000</v>
      </c>
      <c r="M516" s="765">
        <f t="shared" si="1583"/>
        <v>9000</v>
      </c>
      <c r="N516" s="765">
        <f t="shared" si="1583"/>
        <v>9000</v>
      </c>
      <c r="O516" s="765">
        <f t="shared" si="1583"/>
        <v>9000</v>
      </c>
      <c r="P516" s="765">
        <f t="shared" si="1583"/>
        <v>9000</v>
      </c>
      <c r="Q516" s="765">
        <f t="shared" si="1583"/>
        <v>9000</v>
      </c>
      <c r="R516" s="765">
        <f t="shared" si="1583"/>
        <v>9000</v>
      </c>
      <c r="S516" s="759"/>
      <c r="T516" s="765">
        <f t="shared" ref="T516:AJ516" si="1584">9000*$K$1</f>
        <v>9000</v>
      </c>
      <c r="U516" s="765">
        <f t="shared" si="1584"/>
        <v>9000</v>
      </c>
      <c r="V516" s="765">
        <f t="shared" si="1584"/>
        <v>9000</v>
      </c>
      <c r="W516" s="765">
        <f t="shared" si="1584"/>
        <v>9000</v>
      </c>
      <c r="X516" s="765">
        <f t="shared" si="1584"/>
        <v>9000</v>
      </c>
      <c r="Y516" s="765">
        <f t="shared" si="1584"/>
        <v>9000</v>
      </c>
      <c r="Z516" s="765">
        <f t="shared" si="1584"/>
        <v>9000</v>
      </c>
      <c r="AA516" s="765">
        <f t="shared" si="1584"/>
        <v>9000</v>
      </c>
      <c r="AB516" s="765">
        <f t="shared" si="1584"/>
        <v>9000</v>
      </c>
      <c r="AC516" s="765">
        <f t="shared" si="1584"/>
        <v>9000</v>
      </c>
      <c r="AD516" s="765">
        <f t="shared" si="1584"/>
        <v>9000</v>
      </c>
      <c r="AE516" s="765">
        <f t="shared" si="1584"/>
        <v>9000</v>
      </c>
      <c r="AF516" s="765">
        <f t="shared" si="1584"/>
        <v>9000</v>
      </c>
      <c r="AG516" s="765">
        <f t="shared" si="1584"/>
        <v>9000</v>
      </c>
      <c r="AH516" s="765">
        <f t="shared" si="1584"/>
        <v>9000</v>
      </c>
      <c r="AI516" s="765">
        <f t="shared" si="1584"/>
        <v>9000</v>
      </c>
      <c r="AJ516" s="765">
        <f t="shared" si="1584"/>
        <v>9000</v>
      </c>
      <c r="AK516" s="759"/>
      <c r="AL516" s="765">
        <f t="shared" ref="AL516:BB516" si="1585">9000*$K$1</f>
        <v>9000</v>
      </c>
      <c r="AM516" s="765">
        <f t="shared" si="1585"/>
        <v>9000</v>
      </c>
      <c r="AN516" s="765">
        <f t="shared" si="1585"/>
        <v>9000</v>
      </c>
      <c r="AO516" s="765">
        <f t="shared" si="1585"/>
        <v>9000</v>
      </c>
      <c r="AP516" s="765">
        <f t="shared" si="1585"/>
        <v>9000</v>
      </c>
      <c r="AQ516" s="765">
        <f t="shared" si="1585"/>
        <v>9000</v>
      </c>
      <c r="AR516" s="765">
        <f t="shared" si="1585"/>
        <v>9000</v>
      </c>
      <c r="AS516" s="765">
        <f t="shared" si="1585"/>
        <v>9000</v>
      </c>
      <c r="AT516" s="765">
        <f t="shared" si="1585"/>
        <v>9000</v>
      </c>
      <c r="AU516" s="765">
        <f t="shared" si="1585"/>
        <v>9000</v>
      </c>
      <c r="AV516" s="765">
        <f t="shared" si="1585"/>
        <v>9000</v>
      </c>
      <c r="AW516" s="765">
        <f t="shared" si="1585"/>
        <v>9000</v>
      </c>
      <c r="AX516" s="765">
        <f t="shared" si="1585"/>
        <v>9000</v>
      </c>
      <c r="AY516" s="765">
        <f t="shared" si="1585"/>
        <v>9000</v>
      </c>
      <c r="AZ516" s="765">
        <f t="shared" si="1585"/>
        <v>9000</v>
      </c>
      <c r="BA516" s="765">
        <f t="shared" si="1585"/>
        <v>9000</v>
      </c>
      <c r="BB516" s="765">
        <f t="shared" si="1585"/>
        <v>9000</v>
      </c>
      <c r="BC516" s="759"/>
      <c r="BD516" s="765">
        <f t="shared" ref="BD516:BT516" si="1586">9000*$K$1</f>
        <v>9000</v>
      </c>
      <c r="BE516" s="765">
        <f t="shared" si="1586"/>
        <v>9000</v>
      </c>
      <c r="BF516" s="765">
        <f t="shared" si="1586"/>
        <v>9000</v>
      </c>
      <c r="BG516" s="765">
        <f t="shared" si="1586"/>
        <v>9000</v>
      </c>
      <c r="BH516" s="765">
        <f t="shared" si="1586"/>
        <v>9000</v>
      </c>
      <c r="BI516" s="765">
        <f t="shared" si="1586"/>
        <v>9000</v>
      </c>
      <c r="BJ516" s="765">
        <f t="shared" si="1586"/>
        <v>9000</v>
      </c>
      <c r="BK516" s="765">
        <f t="shared" si="1586"/>
        <v>9000</v>
      </c>
      <c r="BL516" s="765">
        <f t="shared" si="1586"/>
        <v>9000</v>
      </c>
      <c r="BM516" s="765">
        <f t="shared" si="1586"/>
        <v>9000</v>
      </c>
      <c r="BN516" s="765">
        <f t="shared" si="1586"/>
        <v>9000</v>
      </c>
      <c r="BO516" s="765">
        <f t="shared" si="1586"/>
        <v>9000</v>
      </c>
      <c r="BP516" s="765">
        <f t="shared" si="1586"/>
        <v>9000</v>
      </c>
      <c r="BQ516" s="765">
        <f t="shared" si="1586"/>
        <v>9000</v>
      </c>
      <c r="BR516" s="765">
        <f t="shared" si="1586"/>
        <v>9000</v>
      </c>
      <c r="BS516" s="765">
        <f t="shared" si="1586"/>
        <v>9000</v>
      </c>
      <c r="BT516" s="765">
        <f t="shared" si="158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70"/>
        <v>9000</v>
      </c>
      <c r="CA516" s="596">
        <f t="shared" si="1271"/>
        <v>9000</v>
      </c>
      <c r="CB516" s="596">
        <f t="shared" si="1272"/>
        <v>9000</v>
      </c>
      <c r="CC516" s="690">
        <f t="shared" si="1273"/>
        <v>9000</v>
      </c>
      <c r="CD516" s="1346">
        <f t="shared" si="1530"/>
        <v>9000</v>
      </c>
      <c r="CE516" s="1347">
        <f t="shared" si="1577"/>
        <v>9000</v>
      </c>
      <c r="CF516" s="1348">
        <f t="shared" si="1577"/>
        <v>9000</v>
      </c>
      <c r="CG516" s="1348">
        <f t="shared" si="1577"/>
        <v>9000</v>
      </c>
      <c r="CH516" s="1348">
        <f t="shared" si="1577"/>
        <v>9000</v>
      </c>
      <c r="CI516" s="1348">
        <f t="shared" si="1577"/>
        <v>9000</v>
      </c>
      <c r="CJ516" s="1348">
        <f t="shared" si="1577"/>
        <v>9000</v>
      </c>
      <c r="CK516" s="1349">
        <f t="shared" si="1577"/>
        <v>9000</v>
      </c>
      <c r="CL516" s="1349">
        <f t="shared" si="1577"/>
        <v>9000</v>
      </c>
      <c r="CM516" s="1349">
        <f t="shared" si="1577"/>
        <v>9000</v>
      </c>
      <c r="CN516" s="1348">
        <f t="shared" si="1577"/>
        <v>9000</v>
      </c>
      <c r="CO516" s="1348">
        <f t="shared" si="1577"/>
        <v>9000</v>
      </c>
      <c r="CP516" s="1348">
        <f t="shared" si="1577"/>
        <v>9000</v>
      </c>
      <c r="CQ516" s="1348">
        <f t="shared" si="1577"/>
        <v>9000</v>
      </c>
      <c r="CR516" s="1348">
        <f t="shared" si="1577"/>
        <v>9000</v>
      </c>
      <c r="CS516" s="1347">
        <f t="shared" si="1577"/>
        <v>9000</v>
      </c>
      <c r="CT516" s="1350">
        <f t="shared" si="1577"/>
        <v>9000</v>
      </c>
      <c r="CU516" s="547">
        <f t="shared" si="1509"/>
        <v>9000</v>
      </c>
      <c r="CV516" s="548">
        <f t="shared" si="1510"/>
        <v>9000</v>
      </c>
      <c r="CW516" s="549">
        <f t="shared" si="1511"/>
        <v>9000</v>
      </c>
      <c r="CX516" s="549">
        <f t="shared" si="1512"/>
        <v>9000</v>
      </c>
      <c r="CY516" s="549">
        <f t="shared" si="1513"/>
        <v>9000</v>
      </c>
      <c r="CZ516" s="549">
        <f t="shared" si="1514"/>
        <v>9000</v>
      </c>
      <c r="DA516" s="549">
        <f t="shared" si="1515"/>
        <v>9000</v>
      </c>
      <c r="DB516" s="550">
        <f t="shared" si="1516"/>
        <v>9000</v>
      </c>
      <c r="DC516" s="550">
        <f t="shared" si="1517"/>
        <v>9000</v>
      </c>
      <c r="DD516" s="550">
        <f t="shared" si="1518"/>
        <v>9000</v>
      </c>
      <c r="DE516" s="549">
        <f t="shared" si="1519"/>
        <v>9000</v>
      </c>
      <c r="DF516" s="549">
        <f t="shared" si="1520"/>
        <v>9000</v>
      </c>
      <c r="DG516" s="549">
        <f t="shared" si="1521"/>
        <v>9000</v>
      </c>
      <c r="DH516" s="549">
        <f t="shared" si="1522"/>
        <v>9000</v>
      </c>
      <c r="DI516" s="549">
        <f t="shared" si="1523"/>
        <v>9000</v>
      </c>
      <c r="DJ516" s="548">
        <f t="shared" si="1524"/>
        <v>9000</v>
      </c>
      <c r="DK516" s="547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$H$1 &amp; " (%)"</f>
        <v>kcal (%)</v>
      </c>
      <c r="B517" s="769">
        <f t="shared" ref="B517:R517" si="1587">IF(B514="","",B514*B515*B516/B$46/365/$G$1)</f>
        <v>1.1741682974559686E-2</v>
      </c>
      <c r="C517" s="631" t="str">
        <f t="shared" si="1587"/>
        <v/>
      </c>
      <c r="D517" s="769">
        <f t="shared" si="1587"/>
        <v>4.10958904109589E-3</v>
      </c>
      <c r="E517" s="631" t="str">
        <f t="shared" si="1587"/>
        <v/>
      </c>
      <c r="F517" s="769">
        <f t="shared" si="1587"/>
        <v>3.5225048923679059E-2</v>
      </c>
      <c r="G517" s="631" t="str">
        <f t="shared" si="1587"/>
        <v/>
      </c>
      <c r="H517" s="769">
        <f t="shared" si="1587"/>
        <v>0.20352250489236792</v>
      </c>
      <c r="I517" s="631">
        <f t="shared" si="1587"/>
        <v>7.3268101761252452E-2</v>
      </c>
      <c r="J517" s="769" t="str">
        <f t="shared" si="1587"/>
        <v/>
      </c>
      <c r="K517" s="631" t="str">
        <f t="shared" si="1587"/>
        <v/>
      </c>
      <c r="L517" s="769" t="str">
        <f t="shared" si="1587"/>
        <v/>
      </c>
      <c r="M517" s="631" t="str">
        <f t="shared" si="1587"/>
        <v/>
      </c>
      <c r="N517" s="769" t="str">
        <f t="shared" si="1587"/>
        <v/>
      </c>
      <c r="O517" s="631" t="str">
        <f t="shared" si="1587"/>
        <v/>
      </c>
      <c r="P517" s="769" t="str">
        <f t="shared" si="1587"/>
        <v/>
      </c>
      <c r="Q517" s="631" t="str">
        <f t="shared" si="1587"/>
        <v/>
      </c>
      <c r="R517" s="769" t="str">
        <f t="shared" si="1587"/>
        <v/>
      </c>
      <c r="S517" s="653"/>
      <c r="T517" s="769">
        <f t="shared" ref="T517:AJ517" si="1588">IF(T514="","",T514*T515*T516/T$46/365/$G$1)</f>
        <v>1.5264187866927592E-2</v>
      </c>
      <c r="U517" s="631">
        <f t="shared" si="1588"/>
        <v>0</v>
      </c>
      <c r="V517" s="769">
        <f t="shared" si="1588"/>
        <v>1.7612524461839529E-2</v>
      </c>
      <c r="W517" s="631">
        <f t="shared" si="1588"/>
        <v>2.6418786692759298E-2</v>
      </c>
      <c r="X517" s="769">
        <f t="shared" si="1588"/>
        <v>3.9138943248532287E-2</v>
      </c>
      <c r="Y517" s="631">
        <f t="shared" si="1588"/>
        <v>2.9354207436399216E-3</v>
      </c>
      <c r="Z517" s="769">
        <f t="shared" si="1588"/>
        <v>0</v>
      </c>
      <c r="AA517" s="631">
        <f t="shared" si="1588"/>
        <v>3.5225048923679059E-2</v>
      </c>
      <c r="AB517" s="769">
        <f t="shared" si="1588"/>
        <v>1.9726027397260266E-2</v>
      </c>
      <c r="AC517" s="631" t="str">
        <f t="shared" si="1588"/>
        <v/>
      </c>
      <c r="AD517" s="769" t="str">
        <f t="shared" si="1588"/>
        <v/>
      </c>
      <c r="AE517" s="631" t="str">
        <f t="shared" si="1588"/>
        <v/>
      </c>
      <c r="AF517" s="769" t="str">
        <f t="shared" si="1588"/>
        <v/>
      </c>
      <c r="AG517" s="631" t="str">
        <f t="shared" si="1588"/>
        <v/>
      </c>
      <c r="AH517" s="769" t="str">
        <f t="shared" si="1588"/>
        <v/>
      </c>
      <c r="AI517" s="631" t="str">
        <f t="shared" si="1588"/>
        <v/>
      </c>
      <c r="AJ517" s="769" t="str">
        <f t="shared" si="1588"/>
        <v/>
      </c>
      <c r="AK517" s="653"/>
      <c r="AL517" s="769">
        <f t="shared" ref="AL517:BB517" si="1589">IF(AL514="","",AL514*AL515*AL516/AL$46/365/$G$1)</f>
        <v>4.4031311154598823E-2</v>
      </c>
      <c r="AM517" s="631">
        <f t="shared" si="1589"/>
        <v>2.3483365949119372E-2</v>
      </c>
      <c r="AN517" s="769">
        <f t="shared" si="1589"/>
        <v>4.5289348616158798E-2</v>
      </c>
      <c r="AO517" s="631">
        <f t="shared" si="1589"/>
        <v>8.072407045009786E-3</v>
      </c>
      <c r="AP517" s="769">
        <f t="shared" si="1589"/>
        <v>2.9354207436399219E-2</v>
      </c>
      <c r="AQ517" s="631">
        <f t="shared" si="1589"/>
        <v>7.0450097847358117E-2</v>
      </c>
      <c r="AR517" s="769">
        <f t="shared" si="1589"/>
        <v>2.6418786692759298E-2</v>
      </c>
      <c r="AS517" s="631">
        <f t="shared" si="1589"/>
        <v>2.9354207436399219E-2</v>
      </c>
      <c r="AT517" s="769">
        <f t="shared" si="1589"/>
        <v>4.0257198769918928E-2</v>
      </c>
      <c r="AU517" s="631" t="str">
        <f t="shared" si="1589"/>
        <v/>
      </c>
      <c r="AV517" s="769" t="str">
        <f t="shared" si="1589"/>
        <v/>
      </c>
      <c r="AW517" s="631" t="str">
        <f t="shared" si="1589"/>
        <v/>
      </c>
      <c r="AX517" s="769" t="str">
        <f t="shared" si="1589"/>
        <v/>
      </c>
      <c r="AY517" s="631" t="str">
        <f t="shared" si="1589"/>
        <v/>
      </c>
      <c r="AZ517" s="769" t="str">
        <f t="shared" si="1589"/>
        <v/>
      </c>
      <c r="BA517" s="631" t="str">
        <f t="shared" si="1589"/>
        <v/>
      </c>
      <c r="BB517" s="769" t="str">
        <f t="shared" si="1589"/>
        <v/>
      </c>
      <c r="BC517" s="653"/>
      <c r="BD517" s="769">
        <f t="shared" ref="BD517:BT517" si="1590">IF(BD514="","",BD514*BD515*BD516/BD$46/365/$G$1)</f>
        <v>4.6966731898238745E-2</v>
      </c>
      <c r="BE517" s="769">
        <f t="shared" si="1590"/>
        <v>4.6966731898238745E-2</v>
      </c>
      <c r="BF517" s="631">
        <f t="shared" si="1590"/>
        <v>2.6418786692759298E-2</v>
      </c>
      <c r="BG517" s="769">
        <f t="shared" si="1590"/>
        <v>5.8708414872798438E-2</v>
      </c>
      <c r="BH517" s="631">
        <f t="shared" si="1590"/>
        <v>7.0450097847358117E-2</v>
      </c>
      <c r="BI517" s="769">
        <f t="shared" si="1590"/>
        <v>3.1702544031311154E-2</v>
      </c>
      <c r="BJ517" s="631">
        <f t="shared" si="1590"/>
        <v>5.032149846239866E-2</v>
      </c>
      <c r="BK517" s="769">
        <f t="shared" si="1590"/>
        <v>0</v>
      </c>
      <c r="BL517" s="631">
        <f t="shared" si="1590"/>
        <v>0</v>
      </c>
      <c r="BM517" s="769" t="str">
        <f t="shared" si="1590"/>
        <v/>
      </c>
      <c r="BN517" s="631" t="str">
        <f t="shared" si="1590"/>
        <v/>
      </c>
      <c r="BO517" s="769" t="str">
        <f t="shared" si="1590"/>
        <v/>
      </c>
      <c r="BP517" s="631" t="str">
        <f t="shared" si="1590"/>
        <v/>
      </c>
      <c r="BQ517" s="769" t="str">
        <f t="shared" si="1590"/>
        <v/>
      </c>
      <c r="BR517" s="631" t="str">
        <f t="shared" si="1590"/>
        <v/>
      </c>
      <c r="BS517" s="769" t="str">
        <f t="shared" si="1590"/>
        <v/>
      </c>
      <c r="BT517" s="631" t="str">
        <f t="shared" si="1590"/>
        <v/>
      </c>
      <c r="BU517" s="653"/>
      <c r="BV517" s="769">
        <f>IF(BV514="","",BV514*BV515*BV516/BV$46/365/$G$1)</f>
        <v>2.0128599384959464E-2</v>
      </c>
      <c r="BW517" s="631">
        <f>IF(BW514="","",BW514*BW515*BW516/BW$46/365/$G$1)</f>
        <v>1.7612524461839529E-2</v>
      </c>
      <c r="BX517" s="769">
        <f>IF(BX514="","",BX514*BX515*BX516/BX$46/365/$G$1)</f>
        <v>4.2270058708414875E-2</v>
      </c>
      <c r="BY517" s="631">
        <f>IF(BY514="","",BY514*BY515*BY516/BY$46/365/$G$1)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1" t="str">
        <f t="shared" si="1530"/>
        <v/>
      </c>
      <c r="CE517" s="1352" t="str">
        <f t="shared" si="1577"/>
        <v/>
      </c>
      <c r="CF517" s="1353" t="str">
        <f t="shared" si="1577"/>
        <v/>
      </c>
      <c r="CG517" s="1353" t="str">
        <f t="shared" si="1577"/>
        <v/>
      </c>
      <c r="CH517" s="1353">
        <f t="shared" si="1577"/>
        <v>0</v>
      </c>
      <c r="CI517" s="1353">
        <f t="shared" si="1577"/>
        <v>0</v>
      </c>
      <c r="CJ517" s="1353">
        <f t="shared" si="1577"/>
        <v>2.6418786692759298E-2</v>
      </c>
      <c r="CK517" s="1354">
        <f t="shared" si="1577"/>
        <v>3.1702544031311154E-2</v>
      </c>
      <c r="CL517" s="1354">
        <f t="shared" si="1577"/>
        <v>4.6966731898238745E-2</v>
      </c>
      <c r="CM517" s="1354">
        <f t="shared" si="1577"/>
        <v>4.6966731898238745E-2</v>
      </c>
      <c r="CN517" s="1353">
        <f t="shared" si="1577"/>
        <v>5.032149846239866E-2</v>
      </c>
      <c r="CO517" s="1353">
        <f t="shared" si="1577"/>
        <v>5.8708414872798438E-2</v>
      </c>
      <c r="CP517" s="1353">
        <f t="shared" si="1577"/>
        <v>7.0450097847358117E-2</v>
      </c>
      <c r="CQ517" s="1353" t="str">
        <f t="shared" si="1577"/>
        <v/>
      </c>
      <c r="CR517" s="1353" t="str">
        <f t="shared" si="1577"/>
        <v/>
      </c>
      <c r="CS517" s="1352" t="str">
        <f t="shared" si="1577"/>
        <v/>
      </c>
      <c r="CT517" s="1355" t="str">
        <f t="shared" si="1577"/>
        <v/>
      </c>
      <c r="CU517" s="535" t="str">
        <f t="shared" si="1509"/>
        <v/>
      </c>
      <c r="CV517" s="536" t="str">
        <f t="shared" si="1510"/>
        <v/>
      </c>
      <c r="CW517" s="537" t="str">
        <f t="shared" si="1511"/>
        <v/>
      </c>
      <c r="CX517" s="537" t="str">
        <f t="shared" si="1512"/>
        <v/>
      </c>
      <c r="CY517" s="537">
        <f t="shared" si="1513"/>
        <v>0</v>
      </c>
      <c r="CZ517" s="537">
        <f t="shared" si="1514"/>
        <v>0</v>
      </c>
      <c r="DA517" s="537">
        <f t="shared" si="1515"/>
        <v>2.6418786692759298E-2</v>
      </c>
      <c r="DB517" s="538">
        <f t="shared" si="1516"/>
        <v>3.1702544031311154E-2</v>
      </c>
      <c r="DC517" s="538">
        <f t="shared" si="1517"/>
        <v>4.6966731898238745E-2</v>
      </c>
      <c r="DD517" s="538">
        <f t="shared" si="1518"/>
        <v>4.6966731898238745E-2</v>
      </c>
      <c r="DE517" s="537">
        <f t="shared" si="1519"/>
        <v>5.032149846239866E-2</v>
      </c>
      <c r="DF517" s="537">
        <f t="shared" si="1520"/>
        <v>5.8708414872798438E-2</v>
      </c>
      <c r="DG517" s="537">
        <f t="shared" si="1521"/>
        <v>7.0450097847358117E-2</v>
      </c>
      <c r="DH517" s="537" t="str">
        <f t="shared" si="1522"/>
        <v/>
      </c>
      <c r="DI517" s="537" t="str">
        <f t="shared" si="1523"/>
        <v/>
      </c>
      <c r="DJ517" s="536" t="str">
        <f t="shared" si="1524"/>
        <v/>
      </c>
      <c r="DK517" s="535" t="str">
        <f t="shared" si="1525"/>
        <v/>
      </c>
      <c r="DL517" s="654">
        <f t="shared" si="1526"/>
        <v>5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70"/>
        <v>10.886666666666665</v>
      </c>
      <c r="CA518" s="596">
        <f t="shared" si="1271"/>
        <v>12.250257142857143</v>
      </c>
      <c r="CB518" s="596">
        <f t="shared" si="1272"/>
        <v>13.752385714285714</v>
      </c>
      <c r="CC518" s="690">
        <f t="shared" si="1273"/>
        <v>10.238095714285715</v>
      </c>
      <c r="CD518" s="1346" t="str">
        <f t="shared" si="1530"/>
        <v/>
      </c>
      <c r="CE518" s="1347" t="str">
        <f t="shared" ref="CE518:CS518" si="159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91"/>
        <v/>
      </c>
      <c r="CG518" s="1348" t="str">
        <f t="shared" si="1591"/>
        <v/>
      </c>
      <c r="CH518" s="1348">
        <f t="shared" si="1591"/>
        <v>0</v>
      </c>
      <c r="CI518" s="1348">
        <f t="shared" si="1591"/>
        <v>0</v>
      </c>
      <c r="CJ518" s="1348">
        <f t="shared" si="1591"/>
        <v>5</v>
      </c>
      <c r="CK518" s="1349">
        <f t="shared" si="1591"/>
        <v>8</v>
      </c>
      <c r="CL518" s="1349">
        <f t="shared" si="1591"/>
        <v>10</v>
      </c>
      <c r="CM518" s="1349">
        <f t="shared" si="1591"/>
        <v>12</v>
      </c>
      <c r="CN518" s="1348">
        <f t="shared" si="1591"/>
        <v>12.66667</v>
      </c>
      <c r="CO518" s="1348">
        <f t="shared" si="1591"/>
        <v>24</v>
      </c>
      <c r="CP518" s="1348">
        <f t="shared" si="1591"/>
        <v>30</v>
      </c>
      <c r="CQ518" s="1348" t="str">
        <f t="shared" si="1591"/>
        <v/>
      </c>
      <c r="CR518" s="1348" t="str">
        <f t="shared" si="1591"/>
        <v/>
      </c>
      <c r="CS518" s="1347" t="str">
        <f t="shared" si="1591"/>
        <v/>
      </c>
      <c r="CT518" s="1350" t="str">
        <f t="shared" ref="CE518:CT530" si="159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09"/>
        <v/>
      </c>
      <c r="CV518" s="548" t="str">
        <f t="shared" si="1510"/>
        <v/>
      </c>
      <c r="CW518" s="549" t="str">
        <f t="shared" si="1511"/>
        <v/>
      </c>
      <c r="CX518" s="549" t="str">
        <f t="shared" si="1512"/>
        <v/>
      </c>
      <c r="CY518" s="549">
        <f t="shared" si="1513"/>
        <v>0</v>
      </c>
      <c r="CZ518" s="549">
        <f t="shared" si="1514"/>
        <v>0</v>
      </c>
      <c r="DA518" s="549">
        <f t="shared" si="1515"/>
        <v>5</v>
      </c>
      <c r="DB518" s="550">
        <f t="shared" si="1516"/>
        <v>8</v>
      </c>
      <c r="DC518" s="550">
        <f t="shared" si="1517"/>
        <v>10</v>
      </c>
      <c r="DD518" s="550">
        <f t="shared" si="1518"/>
        <v>12</v>
      </c>
      <c r="DE518" s="549">
        <f t="shared" si="1519"/>
        <v>12.66667</v>
      </c>
      <c r="DF518" s="549">
        <f t="shared" si="1520"/>
        <v>24</v>
      </c>
      <c r="DG518" s="549">
        <f t="shared" si="1521"/>
        <v>30</v>
      </c>
      <c r="DH518" s="549" t="str">
        <f t="shared" si="1522"/>
        <v/>
      </c>
      <c r="DI518" s="549" t="str">
        <f t="shared" si="1523"/>
        <v/>
      </c>
      <c r="DJ518" s="548" t="str">
        <f t="shared" si="1524"/>
        <v/>
      </c>
      <c r="DK518" s="547" t="str">
        <f t="shared" si="1525"/>
        <v/>
      </c>
      <c r="DL518" s="654">
        <f t="shared" si="1526"/>
        <v>5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593">IF(B518="","",B514*B515*B518)</f>
        <v>79.98</v>
      </c>
      <c r="C519" s="764" t="str">
        <f t="shared" si="1593"/>
        <v/>
      </c>
      <c r="D519" s="764">
        <f t="shared" si="1593"/>
        <v>140</v>
      </c>
      <c r="E519" s="764" t="str">
        <f t="shared" si="1593"/>
        <v/>
      </c>
      <c r="F519" s="764">
        <f t="shared" si="1593"/>
        <v>150</v>
      </c>
      <c r="G519" s="764" t="str">
        <f t="shared" si="1593"/>
        <v/>
      </c>
      <c r="H519" s="764">
        <f t="shared" si="1593"/>
        <v>1560</v>
      </c>
      <c r="I519" s="764">
        <f t="shared" si="1593"/>
        <v>831.79200000000003</v>
      </c>
      <c r="J519" s="764" t="str">
        <f t="shared" si="1593"/>
        <v/>
      </c>
      <c r="K519" s="764" t="str">
        <f t="shared" si="1593"/>
        <v/>
      </c>
      <c r="L519" s="764" t="str">
        <f t="shared" si="1593"/>
        <v/>
      </c>
      <c r="M519" s="764" t="str">
        <f t="shared" si="1593"/>
        <v/>
      </c>
      <c r="N519" s="764" t="str">
        <f t="shared" si="1593"/>
        <v/>
      </c>
      <c r="O519" s="764" t="str">
        <f t="shared" si="1593"/>
        <v/>
      </c>
      <c r="P519" s="764" t="str">
        <f t="shared" si="1593"/>
        <v/>
      </c>
      <c r="Q519" s="764" t="str">
        <f t="shared" si="1593"/>
        <v/>
      </c>
      <c r="R519" s="764" t="str">
        <f t="shared" si="1593"/>
        <v/>
      </c>
      <c r="S519" s="770"/>
      <c r="T519" s="764">
        <f t="shared" ref="T519:AJ519" si="1594">IF(T518="","",T514*T515*T518)</f>
        <v>156</v>
      </c>
      <c r="U519" s="764">
        <f t="shared" si="1594"/>
        <v>0</v>
      </c>
      <c r="V519" s="764">
        <f t="shared" si="1594"/>
        <v>240.07499999999999</v>
      </c>
      <c r="W519" s="764">
        <f t="shared" si="1594"/>
        <v>192.06</v>
      </c>
      <c r="X519" s="764">
        <f t="shared" si="1594"/>
        <v>360</v>
      </c>
      <c r="Y519" s="764">
        <f t="shared" si="1594"/>
        <v>120</v>
      </c>
      <c r="Z519" s="764">
        <f t="shared" si="1594"/>
        <v>0</v>
      </c>
      <c r="AA519" s="764">
        <f t="shared" si="1594"/>
        <v>264</v>
      </c>
      <c r="AB519" s="764">
        <f t="shared" si="1594"/>
        <v>359.71823999999992</v>
      </c>
      <c r="AC519" s="764" t="str">
        <f t="shared" si="1594"/>
        <v/>
      </c>
      <c r="AD519" s="764" t="str">
        <f t="shared" si="1594"/>
        <v/>
      </c>
      <c r="AE519" s="764" t="str">
        <f t="shared" si="1594"/>
        <v/>
      </c>
      <c r="AF519" s="764" t="str">
        <f t="shared" si="1594"/>
        <v/>
      </c>
      <c r="AG519" s="764" t="str">
        <f t="shared" si="1594"/>
        <v/>
      </c>
      <c r="AH519" s="764" t="str">
        <f t="shared" si="1594"/>
        <v/>
      </c>
      <c r="AI519" s="764" t="str">
        <f t="shared" si="1594"/>
        <v/>
      </c>
      <c r="AJ519" s="764" t="str">
        <f t="shared" si="1594"/>
        <v/>
      </c>
      <c r="AK519" s="770"/>
      <c r="AL519" s="764">
        <f t="shared" ref="AL519:BB519" si="1595">IF(AL518="","",AL514*AL515*AL518)</f>
        <v>960</v>
      </c>
      <c r="AM519" s="764">
        <f t="shared" si="1595"/>
        <v>420</v>
      </c>
      <c r="AN519" s="764">
        <f t="shared" si="1595"/>
        <v>576.0018</v>
      </c>
      <c r="AO519" s="764">
        <f t="shared" si="1595"/>
        <v>165</v>
      </c>
      <c r="AP519" s="764">
        <f t="shared" si="1595"/>
        <v>348</v>
      </c>
      <c r="AQ519" s="764">
        <f t="shared" si="1595"/>
        <v>468</v>
      </c>
      <c r="AR519" s="764">
        <f t="shared" si="1595"/>
        <v>216</v>
      </c>
      <c r="AS519" s="764">
        <f t="shared" si="1595"/>
        <v>360</v>
      </c>
      <c r="AT519" s="764">
        <f t="shared" si="1595"/>
        <v>480</v>
      </c>
      <c r="AU519" s="764" t="str">
        <f t="shared" si="1595"/>
        <v/>
      </c>
      <c r="AV519" s="764" t="str">
        <f t="shared" si="1595"/>
        <v/>
      </c>
      <c r="AW519" s="764" t="str">
        <f t="shared" si="1595"/>
        <v/>
      </c>
      <c r="AX519" s="764" t="str">
        <f t="shared" si="1595"/>
        <v/>
      </c>
      <c r="AY519" s="764" t="str">
        <f t="shared" si="1595"/>
        <v/>
      </c>
      <c r="AZ519" s="764" t="str">
        <f t="shared" si="1595"/>
        <v/>
      </c>
      <c r="BA519" s="764" t="str">
        <f t="shared" si="1595"/>
        <v/>
      </c>
      <c r="BB519" s="764" t="str">
        <f t="shared" si="1595"/>
        <v/>
      </c>
      <c r="BC519" s="770"/>
      <c r="BD519" s="764">
        <f t="shared" ref="BD519:BT519" si="1596">IF(BD518="","",BD514*BD515*BD518)</f>
        <v>1800</v>
      </c>
      <c r="BE519" s="764">
        <f t="shared" si="1596"/>
        <v>600</v>
      </c>
      <c r="BF519" s="764">
        <f t="shared" si="1596"/>
        <v>72</v>
      </c>
      <c r="BG519" s="764">
        <f t="shared" si="1596"/>
        <v>300</v>
      </c>
      <c r="BH519" s="764">
        <f t="shared" si="1596"/>
        <v>720</v>
      </c>
      <c r="BI519" s="764">
        <f t="shared" si="1596"/>
        <v>342.00009</v>
      </c>
      <c r="BJ519" s="764">
        <f t="shared" si="1596"/>
        <v>720</v>
      </c>
      <c r="BK519" s="764">
        <f t="shared" si="1596"/>
        <v>0</v>
      </c>
      <c r="BL519" s="764">
        <f t="shared" si="1596"/>
        <v>0</v>
      </c>
      <c r="BM519" s="764" t="str">
        <f t="shared" si="1596"/>
        <v/>
      </c>
      <c r="BN519" s="764" t="str">
        <f t="shared" si="1596"/>
        <v/>
      </c>
      <c r="BO519" s="764" t="str">
        <f t="shared" si="1596"/>
        <v/>
      </c>
      <c r="BP519" s="764" t="str">
        <f t="shared" si="1596"/>
        <v/>
      </c>
      <c r="BQ519" s="764" t="str">
        <f t="shared" si="1596"/>
        <v/>
      </c>
      <c r="BR519" s="764" t="str">
        <f t="shared" si="1596"/>
        <v/>
      </c>
      <c r="BS519" s="764" t="str">
        <f t="shared" si="1596"/>
        <v/>
      </c>
      <c r="BT519" s="764" t="str">
        <f t="shared" si="1596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70"/>
        <v>373.93066666666664</v>
      </c>
      <c r="CA519" s="596">
        <f t="shared" si="1271"/>
        <v>190.26474857142856</v>
      </c>
      <c r="CB519" s="596">
        <f t="shared" si="1272"/>
        <v>409.71454285714287</v>
      </c>
      <c r="CC519" s="690">
        <f t="shared" si="1273"/>
        <v>393.42858428571424</v>
      </c>
      <c r="CD519" s="1346" t="str">
        <f t="shared" si="1530"/>
        <v/>
      </c>
      <c r="CE519" s="1347" t="str">
        <f t="shared" si="1592"/>
        <v/>
      </c>
      <c r="CF519" s="1348" t="str">
        <f t="shared" si="1592"/>
        <v/>
      </c>
      <c r="CG519" s="1348" t="str">
        <f t="shared" si="1592"/>
        <v/>
      </c>
      <c r="CH519" s="1348">
        <f t="shared" si="1592"/>
        <v>0</v>
      </c>
      <c r="CI519" s="1348">
        <f t="shared" si="1592"/>
        <v>0</v>
      </c>
      <c r="CJ519" s="1348">
        <f t="shared" si="1592"/>
        <v>72</v>
      </c>
      <c r="CK519" s="1349">
        <f t="shared" si="1592"/>
        <v>300</v>
      </c>
      <c r="CL519" s="1349">
        <f t="shared" si="1592"/>
        <v>342.00009</v>
      </c>
      <c r="CM519" s="1349">
        <f t="shared" si="1592"/>
        <v>600</v>
      </c>
      <c r="CN519" s="1348">
        <f t="shared" si="1592"/>
        <v>720</v>
      </c>
      <c r="CO519" s="1348">
        <f t="shared" si="1592"/>
        <v>720</v>
      </c>
      <c r="CP519" s="1348">
        <f t="shared" si="1592"/>
        <v>1800</v>
      </c>
      <c r="CQ519" s="1348" t="str">
        <f t="shared" si="1592"/>
        <v/>
      </c>
      <c r="CR519" s="1348" t="str">
        <f t="shared" si="1592"/>
        <v/>
      </c>
      <c r="CS519" s="1347" t="str">
        <f t="shared" si="1592"/>
        <v/>
      </c>
      <c r="CT519" s="1350" t="str">
        <f t="shared" si="1592"/>
        <v/>
      </c>
      <c r="CU519" s="547" t="str">
        <f t="shared" si="1509"/>
        <v/>
      </c>
      <c r="CV519" s="548" t="str">
        <f t="shared" si="1510"/>
        <v/>
      </c>
      <c r="CW519" s="549" t="str">
        <f t="shared" si="1511"/>
        <v/>
      </c>
      <c r="CX519" s="549" t="str">
        <f t="shared" si="1512"/>
        <v/>
      </c>
      <c r="CY519" s="549">
        <f t="shared" si="1513"/>
        <v>0</v>
      </c>
      <c r="CZ519" s="549">
        <f t="shared" si="1514"/>
        <v>0</v>
      </c>
      <c r="DA519" s="549">
        <f t="shared" si="1515"/>
        <v>72</v>
      </c>
      <c r="DB519" s="550">
        <f t="shared" si="1516"/>
        <v>300</v>
      </c>
      <c r="DC519" s="550">
        <f t="shared" si="1517"/>
        <v>342.00009</v>
      </c>
      <c r="DD519" s="550">
        <f t="shared" si="1518"/>
        <v>600</v>
      </c>
      <c r="DE519" s="549">
        <f t="shared" si="1519"/>
        <v>720</v>
      </c>
      <c r="DF519" s="549">
        <f t="shared" si="1520"/>
        <v>720</v>
      </c>
      <c r="DG519" s="549">
        <f t="shared" si="1521"/>
        <v>1800</v>
      </c>
      <c r="DH519" s="549" t="str">
        <f t="shared" si="1522"/>
        <v/>
      </c>
      <c r="DI519" s="549" t="str">
        <f t="shared" si="1523"/>
        <v/>
      </c>
      <c r="DJ519" s="548" t="str">
        <f t="shared" si="1524"/>
        <v/>
      </c>
      <c r="DK519" s="547" t="str">
        <f t="shared" si="1525"/>
        <v/>
      </c>
      <c r="DL519" s="654">
        <f t="shared" si="1526"/>
        <v>5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9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597">IF(DL520&lt;3,"",(SUM(B520:R520)-MIN(B520:R520)-MAX(B520:R520))/(DL520-2))</f>
        <v/>
      </c>
      <c r="CA520" s="596" t="str">
        <f t="shared" ref="CA520:CA525" si="1598">IF(DM520&lt;3,"",(SUM(T520:AJ520)-MIN(T520:AJ520)-MAX(T520:AJ520))/(DM520-2))</f>
        <v/>
      </c>
      <c r="CB520" s="596" t="str">
        <f t="shared" ref="CB520:CB525" si="1599">IF(DN520&lt;3,"",(SUM(AL520:BB520)-MIN(AL520:BB520)-MAX(AL520:BB520))/(DN520-2))</f>
        <v/>
      </c>
      <c r="CC520" s="690" t="str">
        <f t="shared" ref="CC520:CC525" si="1600">IF(DO520&lt;3,"",(SUM(BD520:BT520)-MIN(BD520:BT520)-MAX(BD520:BT520))/(DO520-2))</f>
        <v/>
      </c>
      <c r="CD520" s="1346" t="str">
        <f t="shared" si="1530"/>
        <v/>
      </c>
      <c r="CE520" s="1347" t="str">
        <f t="shared" si="1592"/>
        <v/>
      </c>
      <c r="CF520" s="1348" t="str">
        <f t="shared" si="1592"/>
        <v/>
      </c>
      <c r="CG520" s="1348" t="str">
        <f t="shared" si="1592"/>
        <v/>
      </c>
      <c r="CH520" s="1348" t="str">
        <f t="shared" si="1592"/>
        <v/>
      </c>
      <c r="CI520" s="1348" t="str">
        <f t="shared" si="1592"/>
        <v/>
      </c>
      <c r="CJ520" s="1348" t="str">
        <f t="shared" si="1592"/>
        <v/>
      </c>
      <c r="CK520" s="1349" t="str">
        <f t="shared" si="1592"/>
        <v/>
      </c>
      <c r="CL520" s="1349" t="str">
        <f t="shared" si="1592"/>
        <v/>
      </c>
      <c r="CM520" s="1349" t="str">
        <f t="shared" si="1592"/>
        <v/>
      </c>
      <c r="CN520" s="1348" t="str">
        <f t="shared" si="1592"/>
        <v/>
      </c>
      <c r="CO520" s="1348" t="str">
        <f t="shared" si="1592"/>
        <v/>
      </c>
      <c r="CP520" s="1348" t="str">
        <f t="shared" si="1592"/>
        <v/>
      </c>
      <c r="CQ520" s="1348" t="str">
        <f t="shared" si="1592"/>
        <v/>
      </c>
      <c r="CR520" s="1348" t="str">
        <f t="shared" si="1592"/>
        <v/>
      </c>
      <c r="CS520" s="1347" t="str">
        <f t="shared" si="1592"/>
        <v/>
      </c>
      <c r="CT520" s="1350" t="str">
        <f t="shared" si="1592"/>
        <v/>
      </c>
      <c r="CU520" s="547" t="str">
        <f t="shared" si="1509"/>
        <v/>
      </c>
      <c r="CV520" s="548" t="str">
        <f t="shared" si="1510"/>
        <v/>
      </c>
      <c r="CW520" s="549" t="str">
        <f t="shared" si="1511"/>
        <v/>
      </c>
      <c r="CX520" s="549" t="str">
        <f t="shared" si="1512"/>
        <v/>
      </c>
      <c r="CY520" s="549" t="str">
        <f t="shared" si="1513"/>
        <v/>
      </c>
      <c r="CZ520" s="549" t="str">
        <f t="shared" si="1514"/>
        <v/>
      </c>
      <c r="DA520" s="549" t="str">
        <f t="shared" si="1515"/>
        <v/>
      </c>
      <c r="DB520" s="550" t="str">
        <f t="shared" si="1516"/>
        <v/>
      </c>
      <c r="DC520" s="550" t="str">
        <f t="shared" si="1517"/>
        <v/>
      </c>
      <c r="DD520" s="550" t="str">
        <f t="shared" si="1518"/>
        <v/>
      </c>
      <c r="DE520" s="549" t="str">
        <f t="shared" si="1519"/>
        <v/>
      </c>
      <c r="DF520" s="549" t="str">
        <f t="shared" si="1520"/>
        <v/>
      </c>
      <c r="DG520" s="549" t="str">
        <f t="shared" si="1521"/>
        <v/>
      </c>
      <c r="DH520" s="549" t="str">
        <f t="shared" si="1522"/>
        <v/>
      </c>
      <c r="DI520" s="549" t="str">
        <f t="shared" si="1523"/>
        <v/>
      </c>
      <c r="DJ520" s="548" t="str">
        <f t="shared" si="1524"/>
        <v/>
      </c>
      <c r="DK520" s="547" t="str">
        <f t="shared" si="1525"/>
        <v/>
      </c>
      <c r="DL520" s="654">
        <f t="shared" ref="DL520:DL525" si="1601">COUNT(B520:R520)</f>
        <v>0</v>
      </c>
      <c r="DM520" s="106">
        <f t="shared" ref="DM520:DM525" si="1602">COUNT(T520:AJ520)</f>
        <v>0</v>
      </c>
      <c r="DN520" s="106">
        <f t="shared" ref="DN520:DN525" si="1603">COUNT(AL520:BB520)</f>
        <v>0</v>
      </c>
      <c r="DO520" s="106">
        <f t="shared" ref="DO520:DO525" si="1604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597"/>
        <v/>
      </c>
      <c r="CA521" s="596" t="str">
        <f t="shared" si="1598"/>
        <v/>
      </c>
      <c r="CB521" s="596" t="str">
        <f t="shared" si="1599"/>
        <v/>
      </c>
      <c r="CC521" s="690" t="str">
        <f t="shared" si="1600"/>
        <v/>
      </c>
      <c r="CD521" s="1346" t="str">
        <f t="shared" si="1530"/>
        <v/>
      </c>
      <c r="CE521" s="1347" t="str">
        <f t="shared" si="1592"/>
        <v/>
      </c>
      <c r="CF521" s="1348" t="str">
        <f t="shared" si="1592"/>
        <v/>
      </c>
      <c r="CG521" s="1348" t="str">
        <f t="shared" si="1592"/>
        <v/>
      </c>
      <c r="CH521" s="1348" t="str">
        <f t="shared" si="1592"/>
        <v/>
      </c>
      <c r="CI521" s="1348" t="str">
        <f t="shared" si="1592"/>
        <v/>
      </c>
      <c r="CJ521" s="1348" t="str">
        <f t="shared" si="1592"/>
        <v/>
      </c>
      <c r="CK521" s="1349" t="str">
        <f t="shared" si="1592"/>
        <v/>
      </c>
      <c r="CL521" s="1349" t="str">
        <f t="shared" si="1592"/>
        <v/>
      </c>
      <c r="CM521" s="1349" t="str">
        <f t="shared" si="1592"/>
        <v/>
      </c>
      <c r="CN521" s="1348" t="str">
        <f t="shared" si="1592"/>
        <v/>
      </c>
      <c r="CO521" s="1348" t="str">
        <f t="shared" si="1592"/>
        <v/>
      </c>
      <c r="CP521" s="1348" t="str">
        <f t="shared" si="1592"/>
        <v/>
      </c>
      <c r="CQ521" s="1348" t="str">
        <f t="shared" si="1592"/>
        <v/>
      </c>
      <c r="CR521" s="1348" t="str">
        <f t="shared" si="1592"/>
        <v/>
      </c>
      <c r="CS521" s="1347" t="str">
        <f t="shared" si="1592"/>
        <v/>
      </c>
      <c r="CT521" s="1350" t="str">
        <f t="shared" si="1592"/>
        <v/>
      </c>
      <c r="CU521" s="547" t="str">
        <f t="shared" si="1509"/>
        <v/>
      </c>
      <c r="CV521" s="548" t="str">
        <f t="shared" si="1510"/>
        <v/>
      </c>
      <c r="CW521" s="549" t="str">
        <f t="shared" si="1511"/>
        <v/>
      </c>
      <c r="CX521" s="549" t="str">
        <f t="shared" si="1512"/>
        <v/>
      </c>
      <c r="CY521" s="549" t="str">
        <f t="shared" si="1513"/>
        <v/>
      </c>
      <c r="CZ521" s="549" t="str">
        <f t="shared" si="1514"/>
        <v/>
      </c>
      <c r="DA521" s="549" t="str">
        <f t="shared" si="1515"/>
        <v/>
      </c>
      <c r="DB521" s="550" t="str">
        <f t="shared" si="1516"/>
        <v/>
      </c>
      <c r="DC521" s="550" t="str">
        <f t="shared" si="1517"/>
        <v/>
      </c>
      <c r="DD521" s="550" t="str">
        <f t="shared" si="1518"/>
        <v/>
      </c>
      <c r="DE521" s="549" t="str">
        <f t="shared" si="1519"/>
        <v/>
      </c>
      <c r="DF521" s="549" t="str">
        <f t="shared" si="1520"/>
        <v/>
      </c>
      <c r="DG521" s="549" t="str">
        <f t="shared" si="1521"/>
        <v/>
      </c>
      <c r="DH521" s="549" t="str">
        <f t="shared" si="1522"/>
        <v/>
      </c>
      <c r="DI521" s="549" t="str">
        <f t="shared" si="1523"/>
        <v/>
      </c>
      <c r="DJ521" s="548" t="str">
        <f t="shared" si="1524"/>
        <v/>
      </c>
      <c r="DK521" s="547" t="str">
        <f t="shared" si="1525"/>
        <v/>
      </c>
      <c r="DL521" s="654">
        <f t="shared" si="1601"/>
        <v>0</v>
      </c>
      <c r="DM521" s="106">
        <f t="shared" si="1602"/>
        <v>0</v>
      </c>
      <c r="DN521" s="106">
        <f t="shared" si="1603"/>
        <v>0</v>
      </c>
      <c r="DO521" s="106">
        <f t="shared" si="1604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$H$1 &amp; "/kg"</f>
        <v>kcal/kg</v>
      </c>
      <c r="B522" s="765">
        <f>640*$K$1</f>
        <v>640</v>
      </c>
      <c r="C522" s="765">
        <f t="shared" ref="C522:R522" si="1605">640*$K$1</f>
        <v>640</v>
      </c>
      <c r="D522" s="765">
        <f t="shared" si="1605"/>
        <v>640</v>
      </c>
      <c r="E522" s="765">
        <f t="shared" si="1605"/>
        <v>640</v>
      </c>
      <c r="F522" s="765">
        <f t="shared" si="1605"/>
        <v>640</v>
      </c>
      <c r="G522" s="765">
        <f t="shared" si="1605"/>
        <v>640</v>
      </c>
      <c r="H522" s="765">
        <f t="shared" si="1605"/>
        <v>640</v>
      </c>
      <c r="I522" s="765">
        <f t="shared" si="1605"/>
        <v>640</v>
      </c>
      <c r="J522" s="765">
        <f t="shared" si="1605"/>
        <v>640</v>
      </c>
      <c r="K522" s="765">
        <f t="shared" si="1605"/>
        <v>640</v>
      </c>
      <c r="L522" s="765">
        <f t="shared" si="1605"/>
        <v>640</v>
      </c>
      <c r="M522" s="765">
        <f t="shared" si="1605"/>
        <v>640</v>
      </c>
      <c r="N522" s="765">
        <f t="shared" si="1605"/>
        <v>640</v>
      </c>
      <c r="O522" s="765">
        <f t="shared" si="1605"/>
        <v>640</v>
      </c>
      <c r="P522" s="765">
        <f t="shared" si="1605"/>
        <v>640</v>
      </c>
      <c r="Q522" s="765">
        <f t="shared" si="1605"/>
        <v>640</v>
      </c>
      <c r="R522" s="765">
        <f t="shared" si="1605"/>
        <v>640</v>
      </c>
      <c r="S522" s="759"/>
      <c r="T522" s="765">
        <f>640*$K$1</f>
        <v>640</v>
      </c>
      <c r="U522" s="765">
        <f t="shared" ref="U522:AJ522" si="1606">640*$K$1</f>
        <v>640</v>
      </c>
      <c r="V522" s="765">
        <f t="shared" si="1606"/>
        <v>640</v>
      </c>
      <c r="W522" s="765">
        <f t="shared" si="1606"/>
        <v>640</v>
      </c>
      <c r="X522" s="765">
        <f t="shared" si="1606"/>
        <v>640</v>
      </c>
      <c r="Y522" s="765">
        <f t="shared" si="1606"/>
        <v>640</v>
      </c>
      <c r="Z522" s="765">
        <f t="shared" si="1606"/>
        <v>640</v>
      </c>
      <c r="AA522" s="765">
        <f t="shared" si="1606"/>
        <v>640</v>
      </c>
      <c r="AB522" s="765">
        <f t="shared" si="1606"/>
        <v>640</v>
      </c>
      <c r="AC522" s="765">
        <f t="shared" si="1606"/>
        <v>640</v>
      </c>
      <c r="AD522" s="765">
        <f t="shared" si="1606"/>
        <v>640</v>
      </c>
      <c r="AE522" s="765">
        <f t="shared" si="1606"/>
        <v>640</v>
      </c>
      <c r="AF522" s="765">
        <f t="shared" si="1606"/>
        <v>640</v>
      </c>
      <c r="AG522" s="765">
        <f t="shared" si="1606"/>
        <v>640</v>
      </c>
      <c r="AH522" s="765">
        <f t="shared" si="1606"/>
        <v>640</v>
      </c>
      <c r="AI522" s="765">
        <f t="shared" si="1606"/>
        <v>640</v>
      </c>
      <c r="AJ522" s="765">
        <f t="shared" si="1606"/>
        <v>640</v>
      </c>
      <c r="AK522" s="759"/>
      <c r="AL522" s="765">
        <f>640*$K$1</f>
        <v>640</v>
      </c>
      <c r="AM522" s="765">
        <f t="shared" ref="AM522:BB522" si="1607">640*$K$1</f>
        <v>640</v>
      </c>
      <c r="AN522" s="765">
        <f t="shared" si="1607"/>
        <v>640</v>
      </c>
      <c r="AO522" s="765">
        <f t="shared" si="1607"/>
        <v>640</v>
      </c>
      <c r="AP522" s="765">
        <f t="shared" si="1607"/>
        <v>640</v>
      </c>
      <c r="AQ522" s="765">
        <f t="shared" si="1607"/>
        <v>640</v>
      </c>
      <c r="AR522" s="765">
        <f t="shared" si="1607"/>
        <v>640</v>
      </c>
      <c r="AS522" s="765">
        <f t="shared" si="1607"/>
        <v>640</v>
      </c>
      <c r="AT522" s="765">
        <f t="shared" si="1607"/>
        <v>640</v>
      </c>
      <c r="AU522" s="765">
        <f t="shared" si="1607"/>
        <v>640</v>
      </c>
      <c r="AV522" s="765">
        <f t="shared" si="1607"/>
        <v>640</v>
      </c>
      <c r="AW522" s="765">
        <f t="shared" si="1607"/>
        <v>640</v>
      </c>
      <c r="AX522" s="765">
        <f t="shared" si="1607"/>
        <v>640</v>
      </c>
      <c r="AY522" s="765">
        <f t="shared" si="1607"/>
        <v>640</v>
      </c>
      <c r="AZ522" s="765">
        <f t="shared" si="1607"/>
        <v>640</v>
      </c>
      <c r="BA522" s="765">
        <f t="shared" si="1607"/>
        <v>640</v>
      </c>
      <c r="BB522" s="765">
        <f t="shared" si="1607"/>
        <v>640</v>
      </c>
      <c r="BC522" s="759"/>
      <c r="BD522" s="765">
        <f>640*$K$1</f>
        <v>640</v>
      </c>
      <c r="BE522" s="765">
        <f t="shared" ref="BE522:BY522" si="1608">640*$K$1</f>
        <v>640</v>
      </c>
      <c r="BF522" s="765">
        <f t="shared" si="1608"/>
        <v>640</v>
      </c>
      <c r="BG522" s="765">
        <f t="shared" si="1608"/>
        <v>640</v>
      </c>
      <c r="BH522" s="765">
        <f t="shared" si="1608"/>
        <v>640</v>
      </c>
      <c r="BI522" s="765">
        <f t="shared" si="1608"/>
        <v>640</v>
      </c>
      <c r="BJ522" s="765">
        <f t="shared" si="1608"/>
        <v>640</v>
      </c>
      <c r="BK522" s="765">
        <f t="shared" si="1608"/>
        <v>640</v>
      </c>
      <c r="BL522" s="765">
        <f t="shared" si="1608"/>
        <v>640</v>
      </c>
      <c r="BM522" s="765">
        <f t="shared" si="1608"/>
        <v>640</v>
      </c>
      <c r="BN522" s="765">
        <f t="shared" si="1608"/>
        <v>640</v>
      </c>
      <c r="BO522" s="765">
        <f t="shared" si="1608"/>
        <v>640</v>
      </c>
      <c r="BP522" s="765">
        <f t="shared" si="1608"/>
        <v>640</v>
      </c>
      <c r="BQ522" s="765">
        <f t="shared" si="1608"/>
        <v>640</v>
      </c>
      <c r="BR522" s="765">
        <f t="shared" si="1608"/>
        <v>640</v>
      </c>
      <c r="BS522" s="765">
        <f t="shared" si="1608"/>
        <v>640</v>
      </c>
      <c r="BT522" s="765">
        <f t="shared" si="1608"/>
        <v>640</v>
      </c>
      <c r="BU522" s="759"/>
      <c r="BV522" s="765">
        <f t="shared" si="1608"/>
        <v>640</v>
      </c>
      <c r="BW522" s="765">
        <f t="shared" si="1608"/>
        <v>640</v>
      </c>
      <c r="BX522" s="765">
        <f t="shared" si="1608"/>
        <v>640</v>
      </c>
      <c r="BY522" s="765">
        <f t="shared" si="1608"/>
        <v>640</v>
      </c>
      <c r="BZ522" s="596">
        <f t="shared" si="1597"/>
        <v>640</v>
      </c>
      <c r="CA522" s="596">
        <f t="shared" si="1598"/>
        <v>640</v>
      </c>
      <c r="CB522" s="596">
        <f t="shared" si="1599"/>
        <v>640</v>
      </c>
      <c r="CC522" s="690">
        <f t="shared" si="1600"/>
        <v>640</v>
      </c>
      <c r="CD522" s="1346">
        <f t="shared" si="1530"/>
        <v>640</v>
      </c>
      <c r="CE522" s="1347">
        <f t="shared" ref="CE522:CT525" si="160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09"/>
        <v>640</v>
      </c>
      <c r="CG522" s="1348">
        <f t="shared" si="1609"/>
        <v>640</v>
      </c>
      <c r="CH522" s="1348">
        <f t="shared" si="1609"/>
        <v>640</v>
      </c>
      <c r="CI522" s="1348">
        <f t="shared" si="1609"/>
        <v>640</v>
      </c>
      <c r="CJ522" s="1348">
        <f t="shared" si="1609"/>
        <v>640</v>
      </c>
      <c r="CK522" s="1349">
        <f t="shared" si="1609"/>
        <v>640</v>
      </c>
      <c r="CL522" s="1349">
        <f t="shared" si="1609"/>
        <v>640</v>
      </c>
      <c r="CM522" s="1349">
        <f t="shared" si="1609"/>
        <v>640</v>
      </c>
      <c r="CN522" s="1348">
        <f t="shared" si="1609"/>
        <v>640</v>
      </c>
      <c r="CO522" s="1348">
        <f t="shared" si="1609"/>
        <v>640</v>
      </c>
      <c r="CP522" s="1348">
        <f t="shared" si="1609"/>
        <v>640</v>
      </c>
      <c r="CQ522" s="1348">
        <f t="shared" si="1609"/>
        <v>640</v>
      </c>
      <c r="CR522" s="1348">
        <f t="shared" si="1609"/>
        <v>640</v>
      </c>
      <c r="CS522" s="1347">
        <f t="shared" si="1609"/>
        <v>640</v>
      </c>
      <c r="CT522" s="1350">
        <f t="shared" si="1609"/>
        <v>640</v>
      </c>
      <c r="CU522" s="547">
        <f t="shared" si="1509"/>
        <v>640</v>
      </c>
      <c r="CV522" s="548">
        <f t="shared" si="1510"/>
        <v>640</v>
      </c>
      <c r="CW522" s="549">
        <f t="shared" si="1511"/>
        <v>640</v>
      </c>
      <c r="CX522" s="549">
        <f t="shared" si="1512"/>
        <v>640</v>
      </c>
      <c r="CY522" s="549">
        <f t="shared" si="1513"/>
        <v>640</v>
      </c>
      <c r="CZ522" s="549">
        <f t="shared" si="1514"/>
        <v>640</v>
      </c>
      <c r="DA522" s="549">
        <f t="shared" si="1515"/>
        <v>640</v>
      </c>
      <c r="DB522" s="550">
        <f t="shared" si="1516"/>
        <v>640</v>
      </c>
      <c r="DC522" s="550">
        <f t="shared" si="1517"/>
        <v>640</v>
      </c>
      <c r="DD522" s="550">
        <f t="shared" si="1518"/>
        <v>640</v>
      </c>
      <c r="DE522" s="549">
        <f t="shared" si="1519"/>
        <v>640</v>
      </c>
      <c r="DF522" s="549">
        <f t="shared" si="1520"/>
        <v>640</v>
      </c>
      <c r="DG522" s="549">
        <f t="shared" si="1521"/>
        <v>640</v>
      </c>
      <c r="DH522" s="549">
        <f t="shared" si="1522"/>
        <v>640</v>
      </c>
      <c r="DI522" s="549">
        <f t="shared" si="1523"/>
        <v>640</v>
      </c>
      <c r="DJ522" s="548">
        <f t="shared" si="1524"/>
        <v>640</v>
      </c>
      <c r="DK522" s="547">
        <f t="shared" si="1525"/>
        <v>640</v>
      </c>
      <c r="DL522" s="654">
        <f t="shared" si="1601"/>
        <v>17</v>
      </c>
      <c r="DM522" s="106">
        <f t="shared" si="1602"/>
        <v>17</v>
      </c>
      <c r="DN522" s="106">
        <f t="shared" si="1603"/>
        <v>17</v>
      </c>
      <c r="DO522" s="106">
        <f t="shared" si="1604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$H$1 &amp; " (%)"</f>
        <v>kcal (%)</v>
      </c>
      <c r="B523" s="769" t="str">
        <f t="shared" ref="B523:R523" si="1610">IF(B520="","",B520*B521*B522/B$46/365/$G$1)</f>
        <v/>
      </c>
      <c r="C523" s="631" t="str">
        <f t="shared" si="1610"/>
        <v/>
      </c>
      <c r="D523" s="769" t="str">
        <f t="shared" si="1610"/>
        <v/>
      </c>
      <c r="E523" s="631" t="str">
        <f t="shared" si="1610"/>
        <v/>
      </c>
      <c r="F523" s="769" t="str">
        <f t="shared" si="1610"/>
        <v/>
      </c>
      <c r="G523" s="631" t="str">
        <f t="shared" si="1610"/>
        <v/>
      </c>
      <c r="H523" s="769" t="str">
        <f t="shared" si="1610"/>
        <v/>
      </c>
      <c r="I523" s="631" t="str">
        <f t="shared" si="1610"/>
        <v/>
      </c>
      <c r="J523" s="769" t="str">
        <f t="shared" si="1610"/>
        <v/>
      </c>
      <c r="K523" s="631" t="str">
        <f t="shared" si="1610"/>
        <v/>
      </c>
      <c r="L523" s="769" t="str">
        <f t="shared" si="1610"/>
        <v/>
      </c>
      <c r="M523" s="631" t="str">
        <f t="shared" si="1610"/>
        <v/>
      </c>
      <c r="N523" s="769" t="str">
        <f t="shared" si="1610"/>
        <v/>
      </c>
      <c r="O523" s="631" t="str">
        <f t="shared" si="1610"/>
        <v/>
      </c>
      <c r="P523" s="769" t="str">
        <f t="shared" si="1610"/>
        <v/>
      </c>
      <c r="Q523" s="631" t="str">
        <f t="shared" si="1610"/>
        <v/>
      </c>
      <c r="R523" s="769" t="str">
        <f t="shared" si="1610"/>
        <v/>
      </c>
      <c r="S523" s="653"/>
      <c r="T523" s="769" t="str">
        <f t="shared" ref="T523:AJ523" si="1611">IF(T520="","",T520*T521*T522/T$46/365/$G$1)</f>
        <v/>
      </c>
      <c r="U523" s="631" t="str">
        <f t="shared" si="1611"/>
        <v/>
      </c>
      <c r="V523" s="769" t="str">
        <f t="shared" si="1611"/>
        <v/>
      </c>
      <c r="W523" s="631" t="str">
        <f t="shared" si="1611"/>
        <v/>
      </c>
      <c r="X523" s="769" t="str">
        <f t="shared" si="1611"/>
        <v/>
      </c>
      <c r="Y523" s="631" t="str">
        <f t="shared" si="1611"/>
        <v/>
      </c>
      <c r="Z523" s="769" t="str">
        <f t="shared" si="1611"/>
        <v/>
      </c>
      <c r="AA523" s="631" t="str">
        <f t="shared" si="1611"/>
        <v/>
      </c>
      <c r="AB523" s="769" t="str">
        <f t="shared" si="1611"/>
        <v/>
      </c>
      <c r="AC523" s="631" t="str">
        <f t="shared" si="1611"/>
        <v/>
      </c>
      <c r="AD523" s="769" t="str">
        <f t="shared" si="1611"/>
        <v/>
      </c>
      <c r="AE523" s="631" t="str">
        <f t="shared" si="1611"/>
        <v/>
      </c>
      <c r="AF523" s="769" t="str">
        <f t="shared" si="1611"/>
        <v/>
      </c>
      <c r="AG523" s="631" t="str">
        <f t="shared" si="1611"/>
        <v/>
      </c>
      <c r="AH523" s="769" t="str">
        <f t="shared" si="1611"/>
        <v/>
      </c>
      <c r="AI523" s="631" t="str">
        <f t="shared" si="1611"/>
        <v/>
      </c>
      <c r="AJ523" s="769" t="str">
        <f t="shared" si="1611"/>
        <v/>
      </c>
      <c r="AK523" s="653"/>
      <c r="AL523" s="769" t="str">
        <f t="shared" ref="AL523:BB523" si="1612">IF(AL520="","",AL520*AL521*AL522/AL$46/365/$G$1)</f>
        <v/>
      </c>
      <c r="AM523" s="631" t="str">
        <f t="shared" si="1612"/>
        <v/>
      </c>
      <c r="AN523" s="769" t="str">
        <f t="shared" si="1612"/>
        <v/>
      </c>
      <c r="AO523" s="631" t="str">
        <f t="shared" si="1612"/>
        <v/>
      </c>
      <c r="AP523" s="769" t="str">
        <f t="shared" si="1612"/>
        <v/>
      </c>
      <c r="AQ523" s="631" t="str">
        <f t="shared" si="1612"/>
        <v/>
      </c>
      <c r="AR523" s="769" t="str">
        <f t="shared" si="1612"/>
        <v/>
      </c>
      <c r="AS523" s="631" t="str">
        <f t="shared" si="1612"/>
        <v/>
      </c>
      <c r="AT523" s="769" t="str">
        <f t="shared" si="1612"/>
        <v/>
      </c>
      <c r="AU523" s="631" t="str">
        <f t="shared" si="1612"/>
        <v/>
      </c>
      <c r="AV523" s="769" t="str">
        <f t="shared" si="1612"/>
        <v/>
      </c>
      <c r="AW523" s="631" t="str">
        <f t="shared" si="1612"/>
        <v/>
      </c>
      <c r="AX523" s="769" t="str">
        <f t="shared" si="1612"/>
        <v/>
      </c>
      <c r="AY523" s="631" t="str">
        <f t="shared" si="1612"/>
        <v/>
      </c>
      <c r="AZ523" s="769" t="str">
        <f t="shared" si="1612"/>
        <v/>
      </c>
      <c r="BA523" s="631" t="str">
        <f t="shared" si="1612"/>
        <v/>
      </c>
      <c r="BB523" s="769" t="str">
        <f t="shared" si="1612"/>
        <v/>
      </c>
      <c r="BC523" s="653"/>
      <c r="BD523" s="769" t="str">
        <f t="shared" ref="BD523:BT523" si="1613">IF(BD520="","",BD520*BD521*BD522/BD$46/365/$G$1)</f>
        <v/>
      </c>
      <c r="BE523" s="769" t="str">
        <f t="shared" si="1613"/>
        <v/>
      </c>
      <c r="BF523" s="631" t="str">
        <f t="shared" si="1613"/>
        <v/>
      </c>
      <c r="BG523" s="769" t="str">
        <f t="shared" si="1613"/>
        <v/>
      </c>
      <c r="BH523" s="631" t="str">
        <f t="shared" si="1613"/>
        <v/>
      </c>
      <c r="BI523" s="769" t="str">
        <f t="shared" si="1613"/>
        <v/>
      </c>
      <c r="BJ523" s="631" t="str">
        <f t="shared" si="1613"/>
        <v/>
      </c>
      <c r="BK523" s="769" t="str">
        <f t="shared" si="1613"/>
        <v/>
      </c>
      <c r="BL523" s="631" t="str">
        <f t="shared" si="1613"/>
        <v/>
      </c>
      <c r="BM523" s="769" t="str">
        <f t="shared" si="1613"/>
        <v/>
      </c>
      <c r="BN523" s="631" t="str">
        <f t="shared" si="1613"/>
        <v/>
      </c>
      <c r="BO523" s="769" t="str">
        <f t="shared" si="1613"/>
        <v/>
      </c>
      <c r="BP523" s="631" t="str">
        <f t="shared" si="1613"/>
        <v/>
      </c>
      <c r="BQ523" s="769" t="str">
        <f t="shared" si="1613"/>
        <v/>
      </c>
      <c r="BR523" s="631" t="str">
        <f t="shared" si="1613"/>
        <v/>
      </c>
      <c r="BS523" s="769" t="str">
        <f t="shared" si="1613"/>
        <v/>
      </c>
      <c r="BT523" s="631" t="str">
        <f t="shared" si="1613"/>
        <v/>
      </c>
      <c r="BU523" s="653"/>
      <c r="BV523" s="769" t="str">
        <f>IF(BV520="","",BV520*BV521*BV522/BV$46/365/$G$1)</f>
        <v/>
      </c>
      <c r="BW523" s="631" t="str">
        <f>IF(BW520="","",BW520*BW521*BW522/BW$46/365/$G$1)</f>
        <v/>
      </c>
      <c r="BX523" s="769" t="str">
        <f>IF(BX520="","",BX520*BX521*BX522/BX$46/365/$G$1)</f>
        <v/>
      </c>
      <c r="BY523" s="631" t="str">
        <f>IF(BY520="","",BY520*BY521*BY522/BY$46/365/$G$1)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1" t="str">
        <f t="shared" si="1530"/>
        <v/>
      </c>
      <c r="CE523" s="1352" t="str">
        <f t="shared" si="1609"/>
        <v/>
      </c>
      <c r="CF523" s="1353" t="str">
        <f t="shared" si="1609"/>
        <v/>
      </c>
      <c r="CG523" s="1353" t="str">
        <f t="shared" si="1609"/>
        <v/>
      </c>
      <c r="CH523" s="1353" t="str">
        <f t="shared" si="1609"/>
        <v/>
      </c>
      <c r="CI523" s="1353" t="str">
        <f t="shared" si="1609"/>
        <v/>
      </c>
      <c r="CJ523" s="1353" t="str">
        <f t="shared" si="1609"/>
        <v/>
      </c>
      <c r="CK523" s="1354" t="str">
        <f t="shared" si="1609"/>
        <v/>
      </c>
      <c r="CL523" s="1354" t="str">
        <f t="shared" si="1609"/>
        <v/>
      </c>
      <c r="CM523" s="1354" t="str">
        <f t="shared" si="1609"/>
        <v/>
      </c>
      <c r="CN523" s="1353" t="str">
        <f t="shared" si="1609"/>
        <v/>
      </c>
      <c r="CO523" s="1353" t="str">
        <f t="shared" si="1609"/>
        <v/>
      </c>
      <c r="CP523" s="1353" t="str">
        <f t="shared" si="1609"/>
        <v/>
      </c>
      <c r="CQ523" s="1353" t="str">
        <f t="shared" si="1609"/>
        <v/>
      </c>
      <c r="CR523" s="1353" t="str">
        <f t="shared" si="1609"/>
        <v/>
      </c>
      <c r="CS523" s="1352" t="str">
        <f t="shared" si="1609"/>
        <v/>
      </c>
      <c r="CT523" s="1355" t="str">
        <f t="shared" si="1609"/>
        <v/>
      </c>
      <c r="CU523" s="547" t="str">
        <f t="shared" si="1509"/>
        <v/>
      </c>
      <c r="CV523" s="548" t="str">
        <f t="shared" si="1510"/>
        <v/>
      </c>
      <c r="CW523" s="549" t="str">
        <f t="shared" si="1511"/>
        <v/>
      </c>
      <c r="CX523" s="549" t="str">
        <f t="shared" si="1512"/>
        <v/>
      </c>
      <c r="CY523" s="549" t="str">
        <f t="shared" si="1513"/>
        <v/>
      </c>
      <c r="CZ523" s="549" t="str">
        <f t="shared" si="1514"/>
        <v/>
      </c>
      <c r="DA523" s="549" t="str">
        <f t="shared" si="1515"/>
        <v/>
      </c>
      <c r="DB523" s="550" t="str">
        <f t="shared" si="1516"/>
        <v/>
      </c>
      <c r="DC523" s="550" t="str">
        <f t="shared" si="1517"/>
        <v/>
      </c>
      <c r="DD523" s="550" t="str">
        <f t="shared" si="1518"/>
        <v/>
      </c>
      <c r="DE523" s="549" t="str">
        <f t="shared" si="1519"/>
        <v/>
      </c>
      <c r="DF523" s="549" t="str">
        <f t="shared" si="1520"/>
        <v/>
      </c>
      <c r="DG523" s="549" t="str">
        <f t="shared" si="1521"/>
        <v/>
      </c>
      <c r="DH523" s="549" t="str">
        <f t="shared" si="1522"/>
        <v/>
      </c>
      <c r="DI523" s="549" t="str">
        <f t="shared" si="1523"/>
        <v/>
      </c>
      <c r="DJ523" s="548" t="str">
        <f t="shared" si="1524"/>
        <v/>
      </c>
      <c r="DK523" s="547" t="str">
        <f t="shared" si="1525"/>
        <v/>
      </c>
      <c r="DL523" s="654">
        <f t="shared" si="1601"/>
        <v>0</v>
      </c>
      <c r="DM523" s="106">
        <f t="shared" si="1602"/>
        <v>0</v>
      </c>
      <c r="DN523" s="106">
        <f t="shared" si="1603"/>
        <v>0</v>
      </c>
      <c r="DO523" s="106">
        <f t="shared" si="1604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597"/>
        <v/>
      </c>
      <c r="CA524" s="596" t="str">
        <f t="shared" si="1598"/>
        <v/>
      </c>
      <c r="CB524" s="596" t="str">
        <f t="shared" si="1599"/>
        <v/>
      </c>
      <c r="CC524" s="690" t="str">
        <f t="shared" si="1600"/>
        <v/>
      </c>
      <c r="CD524" s="1346" t="str">
        <f t="shared" si="1530"/>
        <v/>
      </c>
      <c r="CE524" s="1347" t="str">
        <f t="shared" si="1609"/>
        <v/>
      </c>
      <c r="CF524" s="1348" t="str">
        <f t="shared" si="1609"/>
        <v/>
      </c>
      <c r="CG524" s="1348" t="str">
        <f t="shared" si="1609"/>
        <v/>
      </c>
      <c r="CH524" s="1348" t="str">
        <f t="shared" si="1609"/>
        <v/>
      </c>
      <c r="CI524" s="1348" t="str">
        <f t="shared" si="1609"/>
        <v/>
      </c>
      <c r="CJ524" s="1348" t="str">
        <f t="shared" si="1609"/>
        <v/>
      </c>
      <c r="CK524" s="1349" t="str">
        <f t="shared" si="1609"/>
        <v/>
      </c>
      <c r="CL524" s="1349" t="str">
        <f t="shared" si="1609"/>
        <v/>
      </c>
      <c r="CM524" s="1349" t="str">
        <f t="shared" si="1609"/>
        <v/>
      </c>
      <c r="CN524" s="1348" t="str">
        <f t="shared" si="1609"/>
        <v/>
      </c>
      <c r="CO524" s="1348" t="str">
        <f t="shared" si="1609"/>
        <v/>
      </c>
      <c r="CP524" s="1348" t="str">
        <f t="shared" si="1609"/>
        <v/>
      </c>
      <c r="CQ524" s="1348" t="str">
        <f t="shared" si="1609"/>
        <v/>
      </c>
      <c r="CR524" s="1348" t="str">
        <f t="shared" si="1609"/>
        <v/>
      </c>
      <c r="CS524" s="1347" t="str">
        <f t="shared" si="1609"/>
        <v/>
      </c>
      <c r="CT524" s="1350" t="str">
        <f t="shared" si="1609"/>
        <v/>
      </c>
      <c r="CU524" s="547" t="str">
        <f t="shared" si="1509"/>
        <v/>
      </c>
      <c r="CV524" s="548" t="str">
        <f t="shared" si="1510"/>
        <v/>
      </c>
      <c r="CW524" s="549" t="str">
        <f t="shared" si="1511"/>
        <v/>
      </c>
      <c r="CX524" s="549" t="str">
        <f t="shared" si="1512"/>
        <v/>
      </c>
      <c r="CY524" s="549" t="str">
        <f t="shared" si="1513"/>
        <v/>
      </c>
      <c r="CZ524" s="549" t="str">
        <f t="shared" si="1514"/>
        <v/>
      </c>
      <c r="DA524" s="549" t="str">
        <f t="shared" si="1515"/>
        <v/>
      </c>
      <c r="DB524" s="550" t="str">
        <f t="shared" si="1516"/>
        <v/>
      </c>
      <c r="DC524" s="550" t="str">
        <f t="shared" si="1517"/>
        <v/>
      </c>
      <c r="DD524" s="550" t="str">
        <f t="shared" si="1518"/>
        <v/>
      </c>
      <c r="DE524" s="549" t="str">
        <f t="shared" si="1519"/>
        <v/>
      </c>
      <c r="DF524" s="549" t="str">
        <f t="shared" si="1520"/>
        <v/>
      </c>
      <c r="DG524" s="549" t="str">
        <f t="shared" si="1521"/>
        <v/>
      </c>
      <c r="DH524" s="549" t="str">
        <f t="shared" si="1522"/>
        <v/>
      </c>
      <c r="DI524" s="549" t="str">
        <f t="shared" si="1523"/>
        <v/>
      </c>
      <c r="DJ524" s="548" t="str">
        <f t="shared" si="1524"/>
        <v/>
      </c>
      <c r="DK524" s="547" t="str">
        <f t="shared" si="1525"/>
        <v/>
      </c>
      <c r="DL524" s="654">
        <f t="shared" si="1601"/>
        <v>0</v>
      </c>
      <c r="DM524" s="106">
        <f t="shared" si="1602"/>
        <v>0</v>
      </c>
      <c r="DN524" s="106">
        <f t="shared" si="1603"/>
        <v>0</v>
      </c>
      <c r="DO524" s="106">
        <f t="shared" si="1604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614">IF(B524="","",B520*B521*B524)</f>
        <v/>
      </c>
      <c r="C525" s="764" t="str">
        <f t="shared" si="1614"/>
        <v/>
      </c>
      <c r="D525" s="764" t="str">
        <f t="shared" si="1614"/>
        <v/>
      </c>
      <c r="E525" s="764" t="str">
        <f t="shared" si="1614"/>
        <v/>
      </c>
      <c r="F525" s="764" t="str">
        <f t="shared" si="1614"/>
        <v/>
      </c>
      <c r="G525" s="764" t="str">
        <f t="shared" si="1614"/>
        <v/>
      </c>
      <c r="H525" s="764" t="str">
        <f t="shared" si="1614"/>
        <v/>
      </c>
      <c r="I525" s="764" t="str">
        <f t="shared" si="1614"/>
        <v/>
      </c>
      <c r="J525" s="764"/>
      <c r="K525" s="764" t="str">
        <f t="shared" si="1614"/>
        <v/>
      </c>
      <c r="L525" s="764" t="str">
        <f t="shared" si="1614"/>
        <v/>
      </c>
      <c r="M525" s="764" t="str">
        <f t="shared" si="1614"/>
        <v/>
      </c>
      <c r="N525" s="764" t="str">
        <f t="shared" si="1614"/>
        <v/>
      </c>
      <c r="O525" s="764" t="str">
        <f t="shared" si="1614"/>
        <v/>
      </c>
      <c r="P525" s="764" t="str">
        <f t="shared" si="1614"/>
        <v/>
      </c>
      <c r="Q525" s="764" t="str">
        <f t="shared" si="1614"/>
        <v/>
      </c>
      <c r="R525" s="764" t="str">
        <f t="shared" si="1614"/>
        <v/>
      </c>
      <c r="S525" s="770"/>
      <c r="T525" s="764" t="str">
        <f t="shared" ref="T525:AJ525" si="1615">IF(T524="","",T520*T521*T524)</f>
        <v/>
      </c>
      <c r="U525" s="764" t="str">
        <f t="shared" si="1615"/>
        <v/>
      </c>
      <c r="V525" s="764" t="str">
        <f t="shared" si="1615"/>
        <v/>
      </c>
      <c r="W525" s="764" t="str">
        <f t="shared" si="1615"/>
        <v/>
      </c>
      <c r="X525" s="764" t="str">
        <f t="shared" si="1615"/>
        <v/>
      </c>
      <c r="Y525" s="764" t="str">
        <f t="shared" si="1615"/>
        <v/>
      </c>
      <c r="Z525" s="764" t="str">
        <f t="shared" si="1615"/>
        <v/>
      </c>
      <c r="AA525" s="764" t="str">
        <f t="shared" si="1615"/>
        <v/>
      </c>
      <c r="AB525" s="764" t="str">
        <f t="shared" si="1615"/>
        <v/>
      </c>
      <c r="AC525" s="764" t="str">
        <f t="shared" si="1615"/>
        <v/>
      </c>
      <c r="AD525" s="764" t="str">
        <f t="shared" si="1615"/>
        <v/>
      </c>
      <c r="AE525" s="764" t="str">
        <f t="shared" si="1615"/>
        <v/>
      </c>
      <c r="AF525" s="764" t="str">
        <f t="shared" si="1615"/>
        <v/>
      </c>
      <c r="AG525" s="764" t="str">
        <f t="shared" si="1615"/>
        <v/>
      </c>
      <c r="AH525" s="764" t="str">
        <f t="shared" si="1615"/>
        <v/>
      </c>
      <c r="AI525" s="764" t="str">
        <f t="shared" si="1615"/>
        <v/>
      </c>
      <c r="AJ525" s="764" t="str">
        <f t="shared" si="1615"/>
        <v/>
      </c>
      <c r="AK525" s="770"/>
      <c r="AL525" s="764" t="str">
        <f t="shared" ref="AL525:BB525" si="1616">IF(AL524="","",AL520*AL521*AL524)</f>
        <v/>
      </c>
      <c r="AM525" s="764" t="str">
        <f t="shared" si="1616"/>
        <v/>
      </c>
      <c r="AN525" s="764" t="str">
        <f t="shared" si="1616"/>
        <v/>
      </c>
      <c r="AO525" s="764" t="str">
        <f t="shared" si="1616"/>
        <v/>
      </c>
      <c r="AP525" s="764" t="str">
        <f t="shared" si="1616"/>
        <v/>
      </c>
      <c r="AQ525" s="764" t="str">
        <f t="shared" si="1616"/>
        <v/>
      </c>
      <c r="AR525" s="764" t="str">
        <f t="shared" si="1616"/>
        <v/>
      </c>
      <c r="AS525" s="764" t="str">
        <f t="shared" si="1616"/>
        <v/>
      </c>
      <c r="AT525" s="764" t="str">
        <f t="shared" si="1616"/>
        <v/>
      </c>
      <c r="AU525" s="764" t="str">
        <f t="shared" si="1616"/>
        <v/>
      </c>
      <c r="AV525" s="764" t="str">
        <f t="shared" si="1616"/>
        <v/>
      </c>
      <c r="AW525" s="764" t="str">
        <f t="shared" si="1616"/>
        <v/>
      </c>
      <c r="AX525" s="764" t="str">
        <f t="shared" si="1616"/>
        <v/>
      </c>
      <c r="AY525" s="764" t="str">
        <f t="shared" si="1616"/>
        <v/>
      </c>
      <c r="AZ525" s="764" t="str">
        <f t="shared" si="1616"/>
        <v/>
      </c>
      <c r="BA525" s="764" t="str">
        <f t="shared" si="1616"/>
        <v/>
      </c>
      <c r="BB525" s="764" t="str">
        <f t="shared" si="1616"/>
        <v/>
      </c>
      <c r="BC525" s="770"/>
      <c r="BD525" s="764" t="str">
        <f t="shared" ref="BD525:BT525" si="1617">IF(BD524="","",BD520*BD521*BD524)</f>
        <v/>
      </c>
      <c r="BE525" s="764" t="str">
        <f t="shared" si="1617"/>
        <v/>
      </c>
      <c r="BF525" s="764" t="str">
        <f t="shared" si="1617"/>
        <v/>
      </c>
      <c r="BG525" s="764" t="str">
        <f t="shared" si="1617"/>
        <v/>
      </c>
      <c r="BH525" s="764" t="str">
        <f t="shared" si="1617"/>
        <v/>
      </c>
      <c r="BI525" s="764" t="str">
        <f t="shared" si="1617"/>
        <v/>
      </c>
      <c r="BJ525" s="764" t="str">
        <f t="shared" si="1617"/>
        <v/>
      </c>
      <c r="BK525" s="764" t="str">
        <f t="shared" si="1617"/>
        <v/>
      </c>
      <c r="BL525" s="764" t="str">
        <f t="shared" si="1617"/>
        <v/>
      </c>
      <c r="BM525" s="764" t="str">
        <f t="shared" si="1617"/>
        <v/>
      </c>
      <c r="BN525" s="764" t="str">
        <f t="shared" si="1617"/>
        <v/>
      </c>
      <c r="BO525" s="764" t="str">
        <f t="shared" si="1617"/>
        <v/>
      </c>
      <c r="BP525" s="764" t="str">
        <f t="shared" si="1617"/>
        <v/>
      </c>
      <c r="BQ525" s="764" t="str">
        <f t="shared" si="1617"/>
        <v/>
      </c>
      <c r="BR525" s="764" t="str">
        <f t="shared" si="1617"/>
        <v/>
      </c>
      <c r="BS525" s="764" t="str">
        <f t="shared" si="1617"/>
        <v/>
      </c>
      <c r="BT525" s="764" t="str">
        <f t="shared" si="161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597"/>
        <v/>
      </c>
      <c r="CA525" s="596" t="str">
        <f t="shared" si="1598"/>
        <v/>
      </c>
      <c r="CB525" s="596" t="str">
        <f t="shared" si="1599"/>
        <v/>
      </c>
      <c r="CC525" s="690" t="str">
        <f t="shared" si="1600"/>
        <v/>
      </c>
      <c r="CD525" s="1346" t="str">
        <f t="shared" si="1530"/>
        <v/>
      </c>
      <c r="CE525" s="1347" t="str">
        <f t="shared" si="1609"/>
        <v/>
      </c>
      <c r="CF525" s="1348" t="str">
        <f t="shared" si="1609"/>
        <v/>
      </c>
      <c r="CG525" s="1348" t="str">
        <f t="shared" si="1609"/>
        <v/>
      </c>
      <c r="CH525" s="1348" t="str">
        <f t="shared" si="1609"/>
        <v/>
      </c>
      <c r="CI525" s="1348" t="str">
        <f t="shared" si="1609"/>
        <v/>
      </c>
      <c r="CJ525" s="1348" t="str">
        <f t="shared" si="1609"/>
        <v/>
      </c>
      <c r="CK525" s="1349" t="str">
        <f t="shared" si="1609"/>
        <v/>
      </c>
      <c r="CL525" s="1349" t="str">
        <f t="shared" si="1609"/>
        <v/>
      </c>
      <c r="CM525" s="1349" t="str">
        <f t="shared" si="1609"/>
        <v/>
      </c>
      <c r="CN525" s="1348" t="str">
        <f t="shared" si="1609"/>
        <v/>
      </c>
      <c r="CO525" s="1348" t="str">
        <f t="shared" si="1609"/>
        <v/>
      </c>
      <c r="CP525" s="1348" t="str">
        <f t="shared" si="1609"/>
        <v/>
      </c>
      <c r="CQ525" s="1348" t="str">
        <f t="shared" si="1609"/>
        <v/>
      </c>
      <c r="CR525" s="1348" t="str">
        <f t="shared" si="1609"/>
        <v/>
      </c>
      <c r="CS525" s="1347" t="str">
        <f t="shared" si="1609"/>
        <v/>
      </c>
      <c r="CT525" s="1350" t="str">
        <f t="shared" si="1609"/>
        <v/>
      </c>
      <c r="CU525" s="547" t="str">
        <f t="shared" si="1509"/>
        <v/>
      </c>
      <c r="CV525" s="548" t="str">
        <f t="shared" si="1510"/>
        <v/>
      </c>
      <c r="CW525" s="549" t="str">
        <f t="shared" si="1511"/>
        <v/>
      </c>
      <c r="CX525" s="549" t="str">
        <f t="shared" si="1512"/>
        <v/>
      </c>
      <c r="CY525" s="549" t="str">
        <f t="shared" si="1513"/>
        <v/>
      </c>
      <c r="CZ525" s="549" t="str">
        <f t="shared" si="1514"/>
        <v/>
      </c>
      <c r="DA525" s="549" t="str">
        <f t="shared" si="1515"/>
        <v/>
      </c>
      <c r="DB525" s="550" t="str">
        <f t="shared" si="1516"/>
        <v/>
      </c>
      <c r="DC525" s="550" t="str">
        <f t="shared" si="1517"/>
        <v/>
      </c>
      <c r="DD525" s="550" t="str">
        <f t="shared" si="1518"/>
        <v/>
      </c>
      <c r="DE525" s="549" t="str">
        <f t="shared" si="1519"/>
        <v/>
      </c>
      <c r="DF525" s="549" t="str">
        <f t="shared" si="1520"/>
        <v/>
      </c>
      <c r="DG525" s="549" t="str">
        <f t="shared" si="1521"/>
        <v/>
      </c>
      <c r="DH525" s="549" t="str">
        <f t="shared" si="1522"/>
        <v/>
      </c>
      <c r="DI525" s="549" t="str">
        <f t="shared" si="1523"/>
        <v/>
      </c>
      <c r="DJ525" s="548" t="str">
        <f t="shared" si="1524"/>
        <v/>
      </c>
      <c r="DK525" s="547" t="str">
        <f t="shared" si="1525"/>
        <v/>
      </c>
      <c r="DL525" s="654">
        <f t="shared" si="1601"/>
        <v>0</v>
      </c>
      <c r="DM525" s="106">
        <f t="shared" si="1602"/>
        <v>0</v>
      </c>
      <c r="DN525" s="106">
        <f t="shared" si="1603"/>
        <v>0</v>
      </c>
      <c r="DO525" s="106">
        <f t="shared" si="1604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9" t="s">
        <v>731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09"/>
        <v/>
      </c>
      <c r="CV526" s="548" t="str">
        <f t="shared" si="1510"/>
        <v/>
      </c>
      <c r="CW526" s="549" t="str">
        <f t="shared" si="1511"/>
        <v/>
      </c>
      <c r="CX526" s="549" t="str">
        <f t="shared" si="1512"/>
        <v/>
      </c>
      <c r="CY526" s="549" t="str">
        <f t="shared" si="1513"/>
        <v/>
      </c>
      <c r="CZ526" s="549" t="str">
        <f t="shared" si="1514"/>
        <v/>
      </c>
      <c r="DA526" s="549" t="str">
        <f t="shared" si="1515"/>
        <v/>
      </c>
      <c r="DB526" s="550" t="str">
        <f t="shared" si="1516"/>
        <v/>
      </c>
      <c r="DC526" s="550" t="str">
        <f t="shared" si="1517"/>
        <v/>
      </c>
      <c r="DD526" s="550" t="str">
        <f t="shared" si="1518"/>
        <v/>
      </c>
      <c r="DE526" s="549" t="str">
        <f t="shared" si="1519"/>
        <v/>
      </c>
      <c r="DF526" s="549" t="str">
        <f t="shared" si="1520"/>
        <v/>
      </c>
      <c r="DG526" s="549" t="str">
        <f t="shared" si="1521"/>
        <v/>
      </c>
      <c r="DH526" s="549" t="str">
        <f t="shared" si="1522"/>
        <v/>
      </c>
      <c r="DI526" s="549" t="str">
        <f t="shared" si="1523"/>
        <v/>
      </c>
      <c r="DJ526" s="548" t="str">
        <f t="shared" si="1524"/>
        <v/>
      </c>
      <c r="DK526" s="547" t="str">
        <f t="shared" si="1525"/>
        <v/>
      </c>
      <c r="DL526" s="654">
        <f t="shared" ref="DL526:DL561" si="1618">COUNT(B526:R526)</f>
        <v>0</v>
      </c>
      <c r="DM526" s="106">
        <f t="shared" ref="DM526:DM561" si="1619">COUNT(T526:AJ526)</f>
        <v>0</v>
      </c>
      <c r="DN526" s="106">
        <f t="shared" ref="DN526:DN561" si="1620">COUNT(AL526:BB526)</f>
        <v>0</v>
      </c>
      <c r="DO526" s="106">
        <f t="shared" ref="DO526:DO561" si="162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22">IF(DL527&lt;3,"",(SUM(B527:R527)-MIN(B527:R527)-MAX(B527:R527))/(DL527-2))</f>
        <v/>
      </c>
      <c r="CA527" s="596" t="str">
        <f t="shared" ref="CA527:CA561" si="1623">IF(DM527&lt;3,"",(SUM(T527:AJ527)-MIN(T527:AJ527)-MAX(T527:AJ527))/(DM527-2))</f>
        <v/>
      </c>
      <c r="CB527" s="596" t="str">
        <f t="shared" ref="CB527:CB561" si="1624">IF(DN527&lt;3,"",(SUM(AL527:BB527)-MIN(AL527:BB527)-MAX(AL527:BB527))/(DN527-2))</f>
        <v/>
      </c>
      <c r="CC527" s="690" t="str">
        <f t="shared" ref="CC527:CC561" si="1625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92"/>
        <v/>
      </c>
      <c r="CF527" s="1348" t="str">
        <f t="shared" si="1592"/>
        <v/>
      </c>
      <c r="CG527" s="1348" t="str">
        <f t="shared" si="1592"/>
        <v/>
      </c>
      <c r="CH527" s="1348" t="str">
        <f t="shared" si="1592"/>
        <v/>
      </c>
      <c r="CI527" s="1348" t="str">
        <f t="shared" si="1592"/>
        <v/>
      </c>
      <c r="CJ527" s="1348" t="str">
        <f t="shared" si="1592"/>
        <v/>
      </c>
      <c r="CK527" s="1349" t="str">
        <f t="shared" si="1592"/>
        <v/>
      </c>
      <c r="CL527" s="1349" t="str">
        <f t="shared" si="1592"/>
        <v/>
      </c>
      <c r="CM527" s="1349" t="str">
        <f t="shared" si="1592"/>
        <v/>
      </c>
      <c r="CN527" s="1348" t="str">
        <f t="shared" si="1592"/>
        <v/>
      </c>
      <c r="CO527" s="1348" t="str">
        <f t="shared" si="1592"/>
        <v/>
      </c>
      <c r="CP527" s="1348" t="str">
        <f t="shared" si="1592"/>
        <v/>
      </c>
      <c r="CQ527" s="1348" t="str">
        <f t="shared" si="1592"/>
        <v/>
      </c>
      <c r="CR527" s="1348" t="str">
        <f t="shared" si="1592"/>
        <v/>
      </c>
      <c r="CS527" s="1347" t="str">
        <f t="shared" si="1592"/>
        <v/>
      </c>
      <c r="CT527" s="1350" t="str">
        <f t="shared" si="1592"/>
        <v/>
      </c>
      <c r="CU527" s="547" t="str">
        <f t="shared" si="1509"/>
        <v/>
      </c>
      <c r="CV527" s="548" t="str">
        <f t="shared" si="1510"/>
        <v/>
      </c>
      <c r="CW527" s="549" t="str">
        <f t="shared" si="1511"/>
        <v/>
      </c>
      <c r="CX527" s="549" t="str">
        <f t="shared" si="1512"/>
        <v/>
      </c>
      <c r="CY527" s="549" t="str">
        <f t="shared" si="1513"/>
        <v/>
      </c>
      <c r="CZ527" s="549" t="str">
        <f t="shared" si="1514"/>
        <v/>
      </c>
      <c r="DA527" s="549" t="str">
        <f t="shared" si="1515"/>
        <v/>
      </c>
      <c r="DB527" s="550" t="str">
        <f t="shared" si="1516"/>
        <v/>
      </c>
      <c r="DC527" s="550" t="str">
        <f t="shared" si="1517"/>
        <v/>
      </c>
      <c r="DD527" s="550" t="str">
        <f t="shared" si="1518"/>
        <v/>
      </c>
      <c r="DE527" s="549" t="str">
        <f t="shared" si="1519"/>
        <v/>
      </c>
      <c r="DF527" s="549" t="str">
        <f t="shared" si="1520"/>
        <v/>
      </c>
      <c r="DG527" s="549" t="str">
        <f t="shared" si="1521"/>
        <v/>
      </c>
      <c r="DH527" s="549" t="str">
        <f t="shared" si="1522"/>
        <v/>
      </c>
      <c r="DI527" s="549" t="str">
        <f t="shared" si="1523"/>
        <v/>
      </c>
      <c r="DJ527" s="548" t="str">
        <f t="shared" si="1524"/>
        <v/>
      </c>
      <c r="DK527" s="547" t="str">
        <f t="shared" si="1525"/>
        <v/>
      </c>
      <c r="DL527" s="654">
        <f t="shared" si="1618"/>
        <v>0</v>
      </c>
      <c r="DM527" s="106">
        <f t="shared" si="1619"/>
        <v>0</v>
      </c>
      <c r="DN527" s="106">
        <f t="shared" si="1620"/>
        <v>0</v>
      </c>
      <c r="DO527" s="106">
        <f t="shared" si="162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$H$1 &amp; "/kg"</f>
        <v>kcal/kg</v>
      </c>
      <c r="B528" s="765">
        <f>1580*$K$1</f>
        <v>1580</v>
      </c>
      <c r="C528" s="765">
        <f t="shared" ref="C528:R528" si="1626">1580*$K$1</f>
        <v>1580</v>
      </c>
      <c r="D528" s="765">
        <f t="shared" si="1626"/>
        <v>1580</v>
      </c>
      <c r="E528" s="765">
        <f t="shared" si="1626"/>
        <v>1580</v>
      </c>
      <c r="F528" s="765">
        <f t="shared" si="1626"/>
        <v>1580</v>
      </c>
      <c r="G528" s="765">
        <f t="shared" si="1626"/>
        <v>1580</v>
      </c>
      <c r="H528" s="765">
        <f t="shared" si="1626"/>
        <v>1580</v>
      </c>
      <c r="I528" s="765">
        <f t="shared" si="1626"/>
        <v>1580</v>
      </c>
      <c r="J528" s="765">
        <f t="shared" si="1626"/>
        <v>1580</v>
      </c>
      <c r="K528" s="765">
        <f t="shared" si="1626"/>
        <v>1580</v>
      </c>
      <c r="L528" s="765">
        <f t="shared" si="1626"/>
        <v>1580</v>
      </c>
      <c r="M528" s="765">
        <f t="shared" si="1626"/>
        <v>1580</v>
      </c>
      <c r="N528" s="765">
        <f t="shared" si="1626"/>
        <v>1580</v>
      </c>
      <c r="O528" s="765">
        <f t="shared" si="1626"/>
        <v>1580</v>
      </c>
      <c r="P528" s="765">
        <f t="shared" si="1626"/>
        <v>1580</v>
      </c>
      <c r="Q528" s="765">
        <f t="shared" si="1626"/>
        <v>1580</v>
      </c>
      <c r="R528" s="765">
        <f t="shared" si="1626"/>
        <v>1580</v>
      </c>
      <c r="S528" s="601"/>
      <c r="T528" s="765">
        <f>1580*$K$1</f>
        <v>1580</v>
      </c>
      <c r="U528" s="765">
        <f t="shared" ref="U528:AJ528" si="1627">1580*$K$1</f>
        <v>1580</v>
      </c>
      <c r="V528" s="765">
        <f t="shared" si="1627"/>
        <v>1580</v>
      </c>
      <c r="W528" s="765">
        <f t="shared" si="1627"/>
        <v>1580</v>
      </c>
      <c r="X528" s="765">
        <f t="shared" si="1627"/>
        <v>1580</v>
      </c>
      <c r="Y528" s="765">
        <f t="shared" si="1627"/>
        <v>1580</v>
      </c>
      <c r="Z528" s="765">
        <f t="shared" si="1627"/>
        <v>1580</v>
      </c>
      <c r="AA528" s="765">
        <f t="shared" si="1627"/>
        <v>1580</v>
      </c>
      <c r="AB528" s="765">
        <f t="shared" si="1627"/>
        <v>1580</v>
      </c>
      <c r="AC528" s="765">
        <f t="shared" si="1627"/>
        <v>1580</v>
      </c>
      <c r="AD528" s="765">
        <f t="shared" si="1627"/>
        <v>1580</v>
      </c>
      <c r="AE528" s="765">
        <f t="shared" si="1627"/>
        <v>1580</v>
      </c>
      <c r="AF528" s="765">
        <f t="shared" si="1627"/>
        <v>1580</v>
      </c>
      <c r="AG528" s="765">
        <f t="shared" si="1627"/>
        <v>1580</v>
      </c>
      <c r="AH528" s="765">
        <f t="shared" si="1627"/>
        <v>1580</v>
      </c>
      <c r="AI528" s="765">
        <f t="shared" si="1627"/>
        <v>1580</v>
      </c>
      <c r="AJ528" s="765">
        <f t="shared" si="1627"/>
        <v>1580</v>
      </c>
      <c r="AK528" s="601"/>
      <c r="AL528" s="765">
        <f>1580*$K$1</f>
        <v>1580</v>
      </c>
      <c r="AM528" s="765">
        <f t="shared" ref="AM528:BB528" si="1628">1580*$K$1</f>
        <v>1580</v>
      </c>
      <c r="AN528" s="765">
        <f t="shared" si="1628"/>
        <v>1580</v>
      </c>
      <c r="AO528" s="765">
        <f t="shared" si="1628"/>
        <v>1580</v>
      </c>
      <c r="AP528" s="765">
        <f t="shared" si="1628"/>
        <v>1580</v>
      </c>
      <c r="AQ528" s="765">
        <f t="shared" si="1628"/>
        <v>1580</v>
      </c>
      <c r="AR528" s="765">
        <f t="shared" si="1628"/>
        <v>1580</v>
      </c>
      <c r="AS528" s="765">
        <f t="shared" si="1628"/>
        <v>1580</v>
      </c>
      <c r="AT528" s="765">
        <f t="shared" si="1628"/>
        <v>1580</v>
      </c>
      <c r="AU528" s="765">
        <f t="shared" si="1628"/>
        <v>1580</v>
      </c>
      <c r="AV528" s="765">
        <f t="shared" si="1628"/>
        <v>1580</v>
      </c>
      <c r="AW528" s="765">
        <f t="shared" si="1628"/>
        <v>1580</v>
      </c>
      <c r="AX528" s="765">
        <f t="shared" si="1628"/>
        <v>1580</v>
      </c>
      <c r="AY528" s="765">
        <f t="shared" si="1628"/>
        <v>1580</v>
      </c>
      <c r="AZ528" s="765">
        <f t="shared" si="1628"/>
        <v>1580</v>
      </c>
      <c r="BA528" s="765">
        <f t="shared" si="1628"/>
        <v>1580</v>
      </c>
      <c r="BB528" s="765">
        <f t="shared" si="1628"/>
        <v>1580</v>
      </c>
      <c r="BC528" s="759"/>
      <c r="BD528" s="765">
        <f>1580*$K$1</f>
        <v>1580</v>
      </c>
      <c r="BE528" s="765">
        <f t="shared" ref="BE528:BY528" si="1629">1580*$K$1</f>
        <v>1580</v>
      </c>
      <c r="BF528" s="765">
        <f t="shared" si="1629"/>
        <v>1580</v>
      </c>
      <c r="BG528" s="765">
        <f t="shared" si="1629"/>
        <v>1580</v>
      </c>
      <c r="BH528" s="765">
        <f t="shared" si="1629"/>
        <v>1580</v>
      </c>
      <c r="BI528" s="765">
        <f t="shared" si="1629"/>
        <v>1580</v>
      </c>
      <c r="BJ528" s="765">
        <f t="shared" si="1629"/>
        <v>1580</v>
      </c>
      <c r="BK528" s="765">
        <f t="shared" si="1629"/>
        <v>1580</v>
      </c>
      <c r="BL528" s="765">
        <f t="shared" si="1629"/>
        <v>1580</v>
      </c>
      <c r="BM528" s="765">
        <f t="shared" si="1629"/>
        <v>1580</v>
      </c>
      <c r="BN528" s="765">
        <f t="shared" si="1629"/>
        <v>1580</v>
      </c>
      <c r="BO528" s="765">
        <f t="shared" si="1629"/>
        <v>1580</v>
      </c>
      <c r="BP528" s="765">
        <f t="shared" si="1629"/>
        <v>1580</v>
      </c>
      <c r="BQ528" s="765">
        <f t="shared" si="1629"/>
        <v>1580</v>
      </c>
      <c r="BR528" s="765">
        <f t="shared" si="1629"/>
        <v>1580</v>
      </c>
      <c r="BS528" s="765">
        <f t="shared" si="1629"/>
        <v>1580</v>
      </c>
      <c r="BT528" s="765">
        <f t="shared" si="1629"/>
        <v>1580</v>
      </c>
      <c r="BU528" s="759"/>
      <c r="BV528" s="765">
        <f t="shared" si="1629"/>
        <v>1580</v>
      </c>
      <c r="BW528" s="765">
        <f t="shared" si="1629"/>
        <v>1580</v>
      </c>
      <c r="BX528" s="765">
        <f t="shared" si="1629"/>
        <v>1580</v>
      </c>
      <c r="BY528" s="765">
        <f t="shared" si="1629"/>
        <v>1580</v>
      </c>
      <c r="BZ528" s="596">
        <f t="shared" si="1622"/>
        <v>1580</v>
      </c>
      <c r="CA528" s="596">
        <f t="shared" si="1623"/>
        <v>1580</v>
      </c>
      <c r="CB528" s="596">
        <f t="shared" si="1624"/>
        <v>1580</v>
      </c>
      <c r="CC528" s="690">
        <f t="shared" si="1625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92"/>
        <v>1580</v>
      </c>
      <c r="CF528" s="1348">
        <f t="shared" si="1592"/>
        <v>1580</v>
      </c>
      <c r="CG528" s="1348">
        <f t="shared" si="1592"/>
        <v>1580</v>
      </c>
      <c r="CH528" s="1348">
        <f t="shared" si="1592"/>
        <v>1580</v>
      </c>
      <c r="CI528" s="1348">
        <f t="shared" si="1592"/>
        <v>1580</v>
      </c>
      <c r="CJ528" s="1348">
        <f t="shared" si="1592"/>
        <v>1580</v>
      </c>
      <c r="CK528" s="1349">
        <f t="shared" si="1592"/>
        <v>1580</v>
      </c>
      <c r="CL528" s="1349">
        <f t="shared" si="1592"/>
        <v>1580</v>
      </c>
      <c r="CM528" s="1349">
        <f t="shared" si="1592"/>
        <v>1580</v>
      </c>
      <c r="CN528" s="1348">
        <f t="shared" si="1592"/>
        <v>1580</v>
      </c>
      <c r="CO528" s="1348">
        <f t="shared" si="1592"/>
        <v>1580</v>
      </c>
      <c r="CP528" s="1348">
        <f t="shared" si="1592"/>
        <v>1580</v>
      </c>
      <c r="CQ528" s="1348">
        <f t="shared" si="1592"/>
        <v>1580</v>
      </c>
      <c r="CR528" s="1348">
        <f t="shared" si="1592"/>
        <v>1580</v>
      </c>
      <c r="CS528" s="1347">
        <f t="shared" si="1592"/>
        <v>1580</v>
      </c>
      <c r="CT528" s="1350">
        <f t="shared" si="1592"/>
        <v>1580</v>
      </c>
      <c r="CU528" s="547">
        <f t="shared" si="1509"/>
        <v>1580</v>
      </c>
      <c r="CV528" s="548">
        <f t="shared" si="1510"/>
        <v>1580</v>
      </c>
      <c r="CW528" s="549">
        <f t="shared" si="1511"/>
        <v>1580</v>
      </c>
      <c r="CX528" s="549">
        <f t="shared" si="1512"/>
        <v>1580</v>
      </c>
      <c r="CY528" s="549">
        <f t="shared" si="1513"/>
        <v>1580</v>
      </c>
      <c r="CZ528" s="549">
        <f t="shared" si="1514"/>
        <v>1580</v>
      </c>
      <c r="DA528" s="549">
        <f t="shared" si="1515"/>
        <v>1580</v>
      </c>
      <c r="DB528" s="550">
        <f t="shared" si="1516"/>
        <v>1580</v>
      </c>
      <c r="DC528" s="550">
        <f t="shared" si="1517"/>
        <v>1580</v>
      </c>
      <c r="DD528" s="550">
        <f t="shared" si="1518"/>
        <v>1580</v>
      </c>
      <c r="DE528" s="549">
        <f t="shared" si="1519"/>
        <v>1580</v>
      </c>
      <c r="DF528" s="549">
        <f t="shared" si="1520"/>
        <v>1580</v>
      </c>
      <c r="DG528" s="549">
        <f t="shared" si="1521"/>
        <v>1580</v>
      </c>
      <c r="DH528" s="549">
        <f t="shared" si="1522"/>
        <v>1580</v>
      </c>
      <c r="DI528" s="549">
        <f t="shared" si="1523"/>
        <v>1580</v>
      </c>
      <c r="DJ528" s="548">
        <f t="shared" si="1524"/>
        <v>1580</v>
      </c>
      <c r="DK528" s="547">
        <f t="shared" si="1525"/>
        <v>1580</v>
      </c>
      <c r="DL528" s="654">
        <f t="shared" si="1618"/>
        <v>17</v>
      </c>
      <c r="DM528" s="106">
        <f t="shared" si="1619"/>
        <v>17</v>
      </c>
      <c r="DN528" s="106">
        <f t="shared" si="1620"/>
        <v>17</v>
      </c>
      <c r="DO528" s="106">
        <f t="shared" si="162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$H$1 &amp; " (%)"</f>
        <v>kcal (%)</v>
      </c>
      <c r="B529" s="769" t="str">
        <f>IF(B527="","",B527*B528/B$46/365/$G$1)</f>
        <v/>
      </c>
      <c r="C529" s="769" t="str">
        <f t="shared" ref="C529:R529" si="1630">IF(C527="","",C527*C528/C$46/365/$G$1)</f>
        <v/>
      </c>
      <c r="D529" s="769" t="str">
        <f t="shared" si="1630"/>
        <v/>
      </c>
      <c r="E529" s="769" t="str">
        <f t="shared" si="1630"/>
        <v/>
      </c>
      <c r="F529" s="769" t="str">
        <f t="shared" si="1630"/>
        <v/>
      </c>
      <c r="G529" s="769" t="str">
        <f t="shared" si="1630"/>
        <v/>
      </c>
      <c r="H529" s="769" t="str">
        <f t="shared" si="1630"/>
        <v/>
      </c>
      <c r="I529" s="769" t="str">
        <f t="shared" si="1630"/>
        <v/>
      </c>
      <c r="J529" s="769" t="str">
        <f t="shared" si="1630"/>
        <v/>
      </c>
      <c r="K529" s="769" t="str">
        <f t="shared" si="1630"/>
        <v/>
      </c>
      <c r="L529" s="769" t="str">
        <f t="shared" si="1630"/>
        <v/>
      </c>
      <c r="M529" s="769" t="str">
        <f t="shared" si="1630"/>
        <v/>
      </c>
      <c r="N529" s="769" t="str">
        <f t="shared" si="1630"/>
        <v/>
      </c>
      <c r="O529" s="769" t="str">
        <f t="shared" si="1630"/>
        <v/>
      </c>
      <c r="P529" s="769" t="str">
        <f t="shared" si="1630"/>
        <v/>
      </c>
      <c r="Q529" s="769" t="str">
        <f t="shared" si="1630"/>
        <v/>
      </c>
      <c r="R529" s="769" t="str">
        <f t="shared" si="1630"/>
        <v/>
      </c>
      <c r="S529" s="587"/>
      <c r="T529" s="769" t="str">
        <f t="shared" ref="T529:AJ529" si="1631">IF(T527="","",T527*T528/T$46/365/$G$1)</f>
        <v/>
      </c>
      <c r="U529" s="769" t="str">
        <f t="shared" si="1631"/>
        <v/>
      </c>
      <c r="V529" s="769" t="str">
        <f t="shared" si="1631"/>
        <v/>
      </c>
      <c r="W529" s="769" t="str">
        <f t="shared" si="1631"/>
        <v/>
      </c>
      <c r="X529" s="769" t="str">
        <f t="shared" si="1631"/>
        <v/>
      </c>
      <c r="Y529" s="769" t="str">
        <f t="shared" si="1631"/>
        <v/>
      </c>
      <c r="Z529" s="769" t="str">
        <f t="shared" si="1631"/>
        <v/>
      </c>
      <c r="AA529" s="769" t="str">
        <f t="shared" si="1631"/>
        <v/>
      </c>
      <c r="AB529" s="769" t="str">
        <f t="shared" si="1631"/>
        <v/>
      </c>
      <c r="AC529" s="769" t="str">
        <f t="shared" si="1631"/>
        <v/>
      </c>
      <c r="AD529" s="769" t="str">
        <f t="shared" si="1631"/>
        <v/>
      </c>
      <c r="AE529" s="769" t="str">
        <f t="shared" si="1631"/>
        <v/>
      </c>
      <c r="AF529" s="769" t="str">
        <f t="shared" si="1631"/>
        <v/>
      </c>
      <c r="AG529" s="769" t="str">
        <f t="shared" si="1631"/>
        <v/>
      </c>
      <c r="AH529" s="769" t="str">
        <f t="shared" si="1631"/>
        <v/>
      </c>
      <c r="AI529" s="769" t="str">
        <f t="shared" si="1631"/>
        <v/>
      </c>
      <c r="AJ529" s="769" t="str">
        <f t="shared" si="1631"/>
        <v/>
      </c>
      <c r="AK529" s="587"/>
      <c r="AL529" s="769" t="str">
        <f t="shared" ref="AL529:BB529" si="1632">IF(AL527="","",AL527*AL528/AL$46/365/$G$1)</f>
        <v/>
      </c>
      <c r="AM529" s="769" t="str">
        <f t="shared" si="1632"/>
        <v/>
      </c>
      <c r="AN529" s="769" t="str">
        <f t="shared" si="1632"/>
        <v/>
      </c>
      <c r="AO529" s="769" t="str">
        <f t="shared" si="1632"/>
        <v/>
      </c>
      <c r="AP529" s="769" t="str">
        <f t="shared" si="1632"/>
        <v/>
      </c>
      <c r="AQ529" s="769" t="str">
        <f t="shared" si="1632"/>
        <v/>
      </c>
      <c r="AR529" s="769" t="str">
        <f t="shared" si="1632"/>
        <v/>
      </c>
      <c r="AS529" s="769" t="str">
        <f t="shared" si="1632"/>
        <v/>
      </c>
      <c r="AT529" s="769" t="str">
        <f t="shared" si="1632"/>
        <v/>
      </c>
      <c r="AU529" s="769" t="str">
        <f t="shared" si="1632"/>
        <v/>
      </c>
      <c r="AV529" s="769" t="str">
        <f t="shared" si="1632"/>
        <v/>
      </c>
      <c r="AW529" s="769" t="str">
        <f t="shared" si="1632"/>
        <v/>
      </c>
      <c r="AX529" s="769" t="str">
        <f t="shared" si="1632"/>
        <v/>
      </c>
      <c r="AY529" s="769" t="str">
        <f t="shared" si="1632"/>
        <v/>
      </c>
      <c r="AZ529" s="769" t="str">
        <f t="shared" si="1632"/>
        <v/>
      </c>
      <c r="BA529" s="769" t="str">
        <f t="shared" si="1632"/>
        <v/>
      </c>
      <c r="BB529" s="769" t="str">
        <f t="shared" si="1632"/>
        <v/>
      </c>
      <c r="BC529" s="653"/>
      <c r="BD529" s="769" t="str">
        <f t="shared" ref="BD529:BT529" si="1633">IF(BD527="","",BD527*BD528/BD$46/365/$G$1)</f>
        <v/>
      </c>
      <c r="BE529" s="769" t="str">
        <f t="shared" si="1633"/>
        <v/>
      </c>
      <c r="BF529" s="769" t="str">
        <f t="shared" si="1633"/>
        <v/>
      </c>
      <c r="BG529" s="769" t="str">
        <f t="shared" si="1633"/>
        <v/>
      </c>
      <c r="BH529" s="769" t="str">
        <f t="shared" si="1633"/>
        <v/>
      </c>
      <c r="BI529" s="769" t="str">
        <f t="shared" si="1633"/>
        <v/>
      </c>
      <c r="BJ529" s="769" t="str">
        <f t="shared" si="1633"/>
        <v/>
      </c>
      <c r="BK529" s="769" t="str">
        <f t="shared" si="1633"/>
        <v/>
      </c>
      <c r="BL529" s="769" t="str">
        <f t="shared" si="1633"/>
        <v/>
      </c>
      <c r="BM529" s="769" t="str">
        <f t="shared" si="1633"/>
        <v/>
      </c>
      <c r="BN529" s="769" t="str">
        <f t="shared" si="1633"/>
        <v/>
      </c>
      <c r="BO529" s="769" t="str">
        <f t="shared" si="1633"/>
        <v/>
      </c>
      <c r="BP529" s="769" t="str">
        <f t="shared" si="1633"/>
        <v/>
      </c>
      <c r="BQ529" s="769" t="str">
        <f t="shared" si="1633"/>
        <v/>
      </c>
      <c r="BR529" s="769" t="str">
        <f t="shared" si="1633"/>
        <v/>
      </c>
      <c r="BS529" s="769" t="str">
        <f t="shared" si="1633"/>
        <v/>
      </c>
      <c r="BT529" s="769" t="str">
        <f t="shared" si="1633"/>
        <v/>
      </c>
      <c r="BU529" s="653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92"/>
        <v/>
      </c>
      <c r="CF529" s="1353" t="str">
        <f t="shared" si="1592"/>
        <v/>
      </c>
      <c r="CG529" s="1353" t="str">
        <f t="shared" si="1592"/>
        <v/>
      </c>
      <c r="CH529" s="1353" t="str">
        <f t="shared" si="1592"/>
        <v/>
      </c>
      <c r="CI529" s="1353" t="str">
        <f t="shared" si="1592"/>
        <v/>
      </c>
      <c r="CJ529" s="1353" t="str">
        <f t="shared" si="1592"/>
        <v/>
      </c>
      <c r="CK529" s="1354" t="str">
        <f t="shared" si="1592"/>
        <v/>
      </c>
      <c r="CL529" s="1354" t="str">
        <f t="shared" si="1592"/>
        <v/>
      </c>
      <c r="CM529" s="1354" t="str">
        <f t="shared" si="1592"/>
        <v/>
      </c>
      <c r="CN529" s="1353" t="str">
        <f t="shared" si="1592"/>
        <v/>
      </c>
      <c r="CO529" s="1353" t="str">
        <f t="shared" si="1592"/>
        <v/>
      </c>
      <c r="CP529" s="1353" t="str">
        <f t="shared" si="1592"/>
        <v/>
      </c>
      <c r="CQ529" s="1353" t="str">
        <f t="shared" si="1592"/>
        <v/>
      </c>
      <c r="CR529" s="1353" t="str">
        <f t="shared" si="1592"/>
        <v/>
      </c>
      <c r="CS529" s="1352" t="str">
        <f t="shared" si="1592"/>
        <v/>
      </c>
      <c r="CT529" s="1355" t="str">
        <f t="shared" si="1592"/>
        <v/>
      </c>
      <c r="CU529" s="535" t="str">
        <f t="shared" si="1509"/>
        <v/>
      </c>
      <c r="CV529" s="536" t="str">
        <f t="shared" si="1510"/>
        <v/>
      </c>
      <c r="CW529" s="537" t="str">
        <f t="shared" si="1511"/>
        <v/>
      </c>
      <c r="CX529" s="537" t="str">
        <f t="shared" si="1512"/>
        <v/>
      </c>
      <c r="CY529" s="537" t="str">
        <f t="shared" si="1513"/>
        <v/>
      </c>
      <c r="CZ529" s="537" t="str">
        <f t="shared" si="1514"/>
        <v/>
      </c>
      <c r="DA529" s="537" t="str">
        <f t="shared" si="1515"/>
        <v/>
      </c>
      <c r="DB529" s="538" t="str">
        <f t="shared" si="1516"/>
        <v/>
      </c>
      <c r="DC529" s="538" t="str">
        <f t="shared" si="1517"/>
        <v/>
      </c>
      <c r="DD529" s="538" t="str">
        <f t="shared" si="1518"/>
        <v/>
      </c>
      <c r="DE529" s="537" t="str">
        <f t="shared" si="1519"/>
        <v/>
      </c>
      <c r="DF529" s="537" t="str">
        <f t="shared" si="1520"/>
        <v/>
      </c>
      <c r="DG529" s="537" t="str">
        <f t="shared" si="1521"/>
        <v/>
      </c>
      <c r="DH529" s="537" t="str">
        <f t="shared" si="1522"/>
        <v/>
      </c>
      <c r="DI529" s="537" t="str">
        <f t="shared" si="1523"/>
        <v/>
      </c>
      <c r="DJ529" s="536" t="str">
        <f t="shared" si="1524"/>
        <v/>
      </c>
      <c r="DK529" s="535" t="str">
        <f t="shared" si="1525"/>
        <v/>
      </c>
      <c r="DL529" s="654">
        <f t="shared" si="1618"/>
        <v>0</v>
      </c>
      <c r="DM529" s="106">
        <f t="shared" si="1619"/>
        <v>0</v>
      </c>
      <c r="DN529" s="106">
        <f t="shared" si="1620"/>
        <v>0</v>
      </c>
      <c r="DO529" s="106">
        <f t="shared" si="162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22"/>
        <v/>
      </c>
      <c r="CA530" s="596" t="str">
        <f t="shared" si="1623"/>
        <v/>
      </c>
      <c r="CB530" s="596" t="str">
        <f t="shared" si="1624"/>
        <v/>
      </c>
      <c r="CC530" s="690" t="str">
        <f t="shared" si="1625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92"/>
        <v/>
      </c>
      <c r="CF530" s="1348" t="str">
        <f t="shared" si="1592"/>
        <v/>
      </c>
      <c r="CG530" s="1348" t="str">
        <f t="shared" si="1592"/>
        <v/>
      </c>
      <c r="CH530" s="1348" t="str">
        <f t="shared" si="1592"/>
        <v/>
      </c>
      <c r="CI530" s="1348" t="str">
        <f t="shared" si="1592"/>
        <v/>
      </c>
      <c r="CJ530" s="1348" t="str">
        <f t="shared" si="1592"/>
        <v/>
      </c>
      <c r="CK530" s="1349" t="str">
        <f t="shared" si="1592"/>
        <v/>
      </c>
      <c r="CL530" s="1349" t="str">
        <f t="shared" si="1592"/>
        <v/>
      </c>
      <c r="CM530" s="1349" t="str">
        <f t="shared" si="1592"/>
        <v/>
      </c>
      <c r="CN530" s="1348" t="str">
        <f t="shared" si="1592"/>
        <v/>
      </c>
      <c r="CO530" s="1348" t="str">
        <f t="shared" si="1592"/>
        <v/>
      </c>
      <c r="CP530" s="1348" t="str">
        <f t="shared" si="1592"/>
        <v/>
      </c>
      <c r="CQ530" s="1348" t="str">
        <f t="shared" si="1592"/>
        <v/>
      </c>
      <c r="CR530" s="1348" t="str">
        <f t="shared" si="1592"/>
        <v/>
      </c>
      <c r="CS530" s="1347" t="str">
        <f t="shared" ref="CE530:CT546" si="163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34"/>
        <v/>
      </c>
      <c r="CU530" s="547" t="str">
        <f t="shared" si="1509"/>
        <v/>
      </c>
      <c r="CV530" s="548" t="str">
        <f t="shared" si="1510"/>
        <v/>
      </c>
      <c r="CW530" s="549" t="str">
        <f t="shared" si="1511"/>
        <v/>
      </c>
      <c r="CX530" s="549" t="str">
        <f t="shared" si="1512"/>
        <v/>
      </c>
      <c r="CY530" s="549" t="str">
        <f t="shared" si="1513"/>
        <v/>
      </c>
      <c r="CZ530" s="549" t="str">
        <f t="shared" si="1514"/>
        <v/>
      </c>
      <c r="DA530" s="549" t="str">
        <f t="shared" si="1515"/>
        <v/>
      </c>
      <c r="DB530" s="550" t="str">
        <f t="shared" si="1516"/>
        <v/>
      </c>
      <c r="DC530" s="550" t="str">
        <f t="shared" si="1517"/>
        <v/>
      </c>
      <c r="DD530" s="550" t="str">
        <f t="shared" si="1518"/>
        <v/>
      </c>
      <c r="DE530" s="549" t="str">
        <f t="shared" si="1519"/>
        <v/>
      </c>
      <c r="DF530" s="549" t="str">
        <f t="shared" si="1520"/>
        <v/>
      </c>
      <c r="DG530" s="549" t="str">
        <f t="shared" si="1521"/>
        <v/>
      </c>
      <c r="DH530" s="549" t="str">
        <f t="shared" si="1522"/>
        <v/>
      </c>
      <c r="DI530" s="549" t="str">
        <f t="shared" si="1523"/>
        <v/>
      </c>
      <c r="DJ530" s="548" t="str">
        <f t="shared" si="1524"/>
        <v/>
      </c>
      <c r="DK530" s="547" t="str">
        <f t="shared" si="1525"/>
        <v/>
      </c>
      <c r="DL530" s="654">
        <f t="shared" si="1618"/>
        <v>0</v>
      </c>
      <c r="DM530" s="106">
        <f t="shared" si="1619"/>
        <v>0</v>
      </c>
      <c r="DN530" s="106">
        <f t="shared" si="1620"/>
        <v>0</v>
      </c>
      <c r="DO530" s="106">
        <f t="shared" si="162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635">IF(C530="","",C527*C530)</f>
        <v/>
      </c>
      <c r="D531" s="764" t="str">
        <f t="shared" si="1635"/>
        <v/>
      </c>
      <c r="E531" s="764" t="str">
        <f t="shared" si="1635"/>
        <v/>
      </c>
      <c r="F531" s="764" t="str">
        <f t="shared" si="1635"/>
        <v/>
      </c>
      <c r="G531" s="764" t="str">
        <f t="shared" si="1635"/>
        <v/>
      </c>
      <c r="H531" s="764" t="str">
        <f t="shared" si="1635"/>
        <v/>
      </c>
      <c r="I531" s="764" t="str">
        <f t="shared" si="1635"/>
        <v/>
      </c>
      <c r="J531" s="764" t="str">
        <f t="shared" si="1635"/>
        <v/>
      </c>
      <c r="K531" s="764" t="str">
        <f t="shared" si="1635"/>
        <v/>
      </c>
      <c r="L531" s="764" t="str">
        <f t="shared" si="1635"/>
        <v/>
      </c>
      <c r="M531" s="764" t="str">
        <f t="shared" si="1635"/>
        <v/>
      </c>
      <c r="N531" s="764" t="str">
        <f t="shared" si="1635"/>
        <v/>
      </c>
      <c r="O531" s="764" t="str">
        <f t="shared" si="1635"/>
        <v/>
      </c>
      <c r="P531" s="764" t="str">
        <f t="shared" si="1635"/>
        <v/>
      </c>
      <c r="Q531" s="764" t="str">
        <f t="shared" si="1635"/>
        <v/>
      </c>
      <c r="R531" s="764" t="str">
        <f t="shared" si="1635"/>
        <v/>
      </c>
      <c r="S531" s="770"/>
      <c r="T531" s="764" t="str">
        <f t="shared" ref="T531:AJ531" si="1636">IF(T530="","",T527*T530)</f>
        <v/>
      </c>
      <c r="U531" s="764" t="str">
        <f t="shared" si="1636"/>
        <v/>
      </c>
      <c r="V531" s="764" t="str">
        <f t="shared" si="1636"/>
        <v/>
      </c>
      <c r="W531" s="764" t="str">
        <f t="shared" si="1636"/>
        <v/>
      </c>
      <c r="X531" s="764" t="str">
        <f t="shared" si="1636"/>
        <v/>
      </c>
      <c r="Y531" s="764" t="str">
        <f t="shared" si="1636"/>
        <v/>
      </c>
      <c r="Z531" s="764" t="str">
        <f t="shared" si="1636"/>
        <v/>
      </c>
      <c r="AA531" s="764" t="str">
        <f t="shared" si="1636"/>
        <v/>
      </c>
      <c r="AB531" s="764" t="str">
        <f t="shared" si="1636"/>
        <v/>
      </c>
      <c r="AC531" s="764" t="str">
        <f t="shared" si="1636"/>
        <v/>
      </c>
      <c r="AD531" s="764" t="str">
        <f t="shared" si="1636"/>
        <v/>
      </c>
      <c r="AE531" s="764" t="str">
        <f t="shared" si="1636"/>
        <v/>
      </c>
      <c r="AF531" s="764" t="str">
        <f t="shared" si="1636"/>
        <v/>
      </c>
      <c r="AG531" s="764" t="str">
        <f t="shared" si="1636"/>
        <v/>
      </c>
      <c r="AH531" s="764" t="str">
        <f t="shared" si="1636"/>
        <v/>
      </c>
      <c r="AI531" s="764" t="str">
        <f t="shared" si="1636"/>
        <v/>
      </c>
      <c r="AJ531" s="764" t="str">
        <f t="shared" si="1636"/>
        <v/>
      </c>
      <c r="AK531" s="770"/>
      <c r="AL531" s="764" t="str">
        <f t="shared" ref="AL531:BB531" si="1637">IF(AL530="","",AL527*AL530)</f>
        <v/>
      </c>
      <c r="AM531" s="764" t="str">
        <f t="shared" si="1637"/>
        <v/>
      </c>
      <c r="AN531" s="764" t="str">
        <f t="shared" si="1637"/>
        <v/>
      </c>
      <c r="AO531" s="764" t="str">
        <f t="shared" si="1637"/>
        <v/>
      </c>
      <c r="AP531" s="764" t="str">
        <f t="shared" si="1637"/>
        <v/>
      </c>
      <c r="AQ531" s="764" t="str">
        <f t="shared" si="1637"/>
        <v/>
      </c>
      <c r="AR531" s="764" t="str">
        <f t="shared" si="1637"/>
        <v/>
      </c>
      <c r="AS531" s="764" t="str">
        <f t="shared" si="1637"/>
        <v/>
      </c>
      <c r="AT531" s="764" t="str">
        <f t="shared" si="1637"/>
        <v/>
      </c>
      <c r="AU531" s="764" t="str">
        <f t="shared" si="1637"/>
        <v/>
      </c>
      <c r="AV531" s="764" t="str">
        <f t="shared" si="1637"/>
        <v/>
      </c>
      <c r="AW531" s="764" t="str">
        <f t="shared" si="1637"/>
        <v/>
      </c>
      <c r="AX531" s="764" t="str">
        <f t="shared" si="1637"/>
        <v/>
      </c>
      <c r="AY531" s="764" t="str">
        <f t="shared" si="1637"/>
        <v/>
      </c>
      <c r="AZ531" s="764" t="str">
        <f t="shared" si="1637"/>
        <v/>
      </c>
      <c r="BA531" s="764" t="str">
        <f t="shared" si="1637"/>
        <v/>
      </c>
      <c r="BB531" s="764" t="str">
        <f t="shared" si="1637"/>
        <v/>
      </c>
      <c r="BC531" s="770"/>
      <c r="BD531" s="764" t="str">
        <f t="shared" ref="BD531:BT531" si="1638">IF(BD530="","",BD527*BD530)</f>
        <v/>
      </c>
      <c r="BE531" s="764" t="str">
        <f t="shared" si="1638"/>
        <v/>
      </c>
      <c r="BF531" s="764" t="str">
        <f t="shared" si="1638"/>
        <v/>
      </c>
      <c r="BG531" s="764" t="str">
        <f t="shared" si="1638"/>
        <v/>
      </c>
      <c r="BH531" s="764" t="str">
        <f t="shared" si="1638"/>
        <v/>
      </c>
      <c r="BI531" s="764" t="str">
        <f t="shared" si="1638"/>
        <v/>
      </c>
      <c r="BJ531" s="764" t="str">
        <f t="shared" si="1638"/>
        <v/>
      </c>
      <c r="BK531" s="764" t="str">
        <f t="shared" si="1638"/>
        <v/>
      </c>
      <c r="BL531" s="764" t="str">
        <f t="shared" si="1638"/>
        <v/>
      </c>
      <c r="BM531" s="764" t="str">
        <f t="shared" si="1638"/>
        <v/>
      </c>
      <c r="BN531" s="764" t="str">
        <f t="shared" si="1638"/>
        <v/>
      </c>
      <c r="BO531" s="764" t="str">
        <f t="shared" si="1638"/>
        <v/>
      </c>
      <c r="BP531" s="764" t="str">
        <f t="shared" si="1638"/>
        <v/>
      </c>
      <c r="BQ531" s="764" t="str">
        <f t="shared" si="1638"/>
        <v/>
      </c>
      <c r="BR531" s="764" t="str">
        <f t="shared" si="1638"/>
        <v/>
      </c>
      <c r="BS531" s="764" t="str">
        <f t="shared" si="1638"/>
        <v/>
      </c>
      <c r="BT531" s="764" t="str">
        <f t="shared" si="163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22"/>
        <v/>
      </c>
      <c r="CA531" s="596" t="str">
        <f t="shared" si="1623"/>
        <v/>
      </c>
      <c r="CB531" s="596" t="str">
        <f t="shared" si="1624"/>
        <v/>
      </c>
      <c r="CC531" s="690" t="str">
        <f t="shared" si="1625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34"/>
        <v/>
      </c>
      <c r="CF531" s="1348" t="str">
        <f t="shared" si="1634"/>
        <v/>
      </c>
      <c r="CG531" s="1348" t="str">
        <f t="shared" si="1634"/>
        <v/>
      </c>
      <c r="CH531" s="1348" t="str">
        <f t="shared" si="1634"/>
        <v/>
      </c>
      <c r="CI531" s="1348" t="str">
        <f t="shared" si="1634"/>
        <v/>
      </c>
      <c r="CJ531" s="1348" t="str">
        <f t="shared" si="1634"/>
        <v/>
      </c>
      <c r="CK531" s="1349" t="str">
        <f t="shared" si="1634"/>
        <v/>
      </c>
      <c r="CL531" s="1349" t="str">
        <f t="shared" si="1634"/>
        <v/>
      </c>
      <c r="CM531" s="1349" t="str">
        <f t="shared" si="1634"/>
        <v/>
      </c>
      <c r="CN531" s="1348" t="str">
        <f t="shared" si="1634"/>
        <v/>
      </c>
      <c r="CO531" s="1348" t="str">
        <f t="shared" si="1634"/>
        <v/>
      </c>
      <c r="CP531" s="1348" t="str">
        <f t="shared" si="1634"/>
        <v/>
      </c>
      <c r="CQ531" s="1348" t="str">
        <f t="shared" si="1634"/>
        <v/>
      </c>
      <c r="CR531" s="1348" t="str">
        <f t="shared" si="1634"/>
        <v/>
      </c>
      <c r="CS531" s="1347" t="str">
        <f t="shared" si="1634"/>
        <v/>
      </c>
      <c r="CT531" s="1350" t="str">
        <f t="shared" si="1634"/>
        <v/>
      </c>
      <c r="CU531" s="547" t="str">
        <f t="shared" si="1509"/>
        <v/>
      </c>
      <c r="CV531" s="548" t="str">
        <f t="shared" si="1510"/>
        <v/>
      </c>
      <c r="CW531" s="549" t="str">
        <f t="shared" si="1511"/>
        <v/>
      </c>
      <c r="CX531" s="549" t="str">
        <f t="shared" si="1512"/>
        <v/>
      </c>
      <c r="CY531" s="549" t="str">
        <f t="shared" si="1513"/>
        <v/>
      </c>
      <c r="CZ531" s="549" t="str">
        <f t="shared" si="1514"/>
        <v/>
      </c>
      <c r="DA531" s="549" t="str">
        <f t="shared" si="1515"/>
        <v/>
      </c>
      <c r="DB531" s="550" t="str">
        <f t="shared" si="1516"/>
        <v/>
      </c>
      <c r="DC531" s="550" t="str">
        <f t="shared" si="1517"/>
        <v/>
      </c>
      <c r="DD531" s="550" t="str">
        <f t="shared" si="1518"/>
        <v/>
      </c>
      <c r="DE531" s="549" t="str">
        <f t="shared" si="1519"/>
        <v/>
      </c>
      <c r="DF531" s="549" t="str">
        <f t="shared" si="1520"/>
        <v/>
      </c>
      <c r="DG531" s="549" t="str">
        <f t="shared" si="1521"/>
        <v/>
      </c>
      <c r="DH531" s="549" t="str">
        <f t="shared" si="1522"/>
        <v/>
      </c>
      <c r="DI531" s="549" t="str">
        <f t="shared" si="1523"/>
        <v/>
      </c>
      <c r="DJ531" s="548" t="str">
        <f t="shared" si="1524"/>
        <v/>
      </c>
      <c r="DK531" s="547" t="str">
        <f t="shared" si="1525"/>
        <v/>
      </c>
      <c r="DL531" s="654">
        <f t="shared" si="1618"/>
        <v>0</v>
      </c>
      <c r="DM531" s="106">
        <f t="shared" si="1619"/>
        <v>0</v>
      </c>
      <c r="DN531" s="106">
        <f t="shared" si="1620"/>
        <v>0</v>
      </c>
      <c r="DO531" s="106">
        <f t="shared" si="162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9" t="s">
        <v>732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09"/>
        <v/>
      </c>
      <c r="CV532" s="548" t="str">
        <f t="shared" si="1510"/>
        <v/>
      </c>
      <c r="CW532" s="549" t="str">
        <f t="shared" si="1511"/>
        <v/>
      </c>
      <c r="CX532" s="549" t="str">
        <f t="shared" si="1512"/>
        <v/>
      </c>
      <c r="CY532" s="549" t="str">
        <f t="shared" si="1513"/>
        <v/>
      </c>
      <c r="CZ532" s="549" t="str">
        <f t="shared" si="1514"/>
        <v/>
      </c>
      <c r="DA532" s="549" t="str">
        <f t="shared" si="1515"/>
        <v/>
      </c>
      <c r="DB532" s="550" t="str">
        <f t="shared" si="1516"/>
        <v/>
      </c>
      <c r="DC532" s="550" t="str">
        <f t="shared" si="1517"/>
        <v/>
      </c>
      <c r="DD532" s="550" t="str">
        <f t="shared" si="1518"/>
        <v/>
      </c>
      <c r="DE532" s="549" t="str">
        <f t="shared" si="1519"/>
        <v/>
      </c>
      <c r="DF532" s="549" t="str">
        <f t="shared" si="1520"/>
        <v/>
      </c>
      <c r="DG532" s="549" t="str">
        <f t="shared" si="1521"/>
        <v/>
      </c>
      <c r="DH532" s="549" t="str">
        <f t="shared" si="1522"/>
        <v/>
      </c>
      <c r="DI532" s="549" t="str">
        <f t="shared" si="1523"/>
        <v/>
      </c>
      <c r="DJ532" s="548" t="str">
        <f t="shared" si="1524"/>
        <v/>
      </c>
      <c r="DK532" s="547" t="str">
        <f t="shared" si="1525"/>
        <v/>
      </c>
      <c r="DL532" s="654">
        <f t="shared" si="1618"/>
        <v>0</v>
      </c>
      <c r="DM532" s="106">
        <f t="shared" si="1619"/>
        <v>0</v>
      </c>
      <c r="DN532" s="106">
        <f t="shared" si="1620"/>
        <v>0</v>
      </c>
      <c r="DO532" s="106">
        <f t="shared" si="162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22"/>
        <v/>
      </c>
      <c r="CA533" s="596" t="str">
        <f t="shared" si="1623"/>
        <v/>
      </c>
      <c r="CB533" s="596" t="str">
        <f t="shared" si="1624"/>
        <v/>
      </c>
      <c r="CC533" s="690" t="str">
        <f t="shared" si="1625"/>
        <v/>
      </c>
      <c r="CD533" s="1346" t="str">
        <f t="shared" ref="CD533:CD543" si="163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34"/>
        <v/>
      </c>
      <c r="CF533" s="1348" t="str">
        <f t="shared" si="1634"/>
        <v/>
      </c>
      <c r="CG533" s="1348" t="str">
        <f t="shared" si="1634"/>
        <v/>
      </c>
      <c r="CH533" s="1348" t="str">
        <f t="shared" si="1634"/>
        <v/>
      </c>
      <c r="CI533" s="1348" t="str">
        <f t="shared" si="1634"/>
        <v/>
      </c>
      <c r="CJ533" s="1348" t="str">
        <f t="shared" si="1634"/>
        <v/>
      </c>
      <c r="CK533" s="1349" t="str">
        <f t="shared" si="1634"/>
        <v/>
      </c>
      <c r="CL533" s="1349" t="str">
        <f t="shared" si="1634"/>
        <v/>
      </c>
      <c r="CM533" s="1349" t="str">
        <f t="shared" si="1634"/>
        <v/>
      </c>
      <c r="CN533" s="1348" t="str">
        <f t="shared" si="1634"/>
        <v/>
      </c>
      <c r="CO533" s="1348" t="str">
        <f t="shared" si="1634"/>
        <v/>
      </c>
      <c r="CP533" s="1348" t="str">
        <f t="shared" si="1634"/>
        <v/>
      </c>
      <c r="CQ533" s="1348" t="str">
        <f t="shared" si="1634"/>
        <v/>
      </c>
      <c r="CR533" s="1348" t="str">
        <f t="shared" si="1634"/>
        <v/>
      </c>
      <c r="CS533" s="1347" t="str">
        <f t="shared" si="1634"/>
        <v/>
      </c>
      <c r="CT533" s="1350" t="str">
        <f t="shared" si="1634"/>
        <v/>
      </c>
      <c r="CU533" s="547" t="str">
        <f t="shared" si="1509"/>
        <v/>
      </c>
      <c r="CV533" s="548" t="str">
        <f t="shared" si="1510"/>
        <v/>
      </c>
      <c r="CW533" s="549" t="str">
        <f t="shared" si="1511"/>
        <v/>
      </c>
      <c r="CX533" s="549" t="str">
        <f t="shared" si="1512"/>
        <v/>
      </c>
      <c r="CY533" s="549" t="str">
        <f t="shared" si="1513"/>
        <v/>
      </c>
      <c r="CZ533" s="549" t="str">
        <f t="shared" si="1514"/>
        <v/>
      </c>
      <c r="DA533" s="549" t="str">
        <f t="shared" si="1515"/>
        <v/>
      </c>
      <c r="DB533" s="550" t="str">
        <f t="shared" si="1516"/>
        <v/>
      </c>
      <c r="DC533" s="550" t="str">
        <f t="shared" si="1517"/>
        <v/>
      </c>
      <c r="DD533" s="550" t="str">
        <f t="shared" si="1518"/>
        <v/>
      </c>
      <c r="DE533" s="549" t="str">
        <f t="shared" si="1519"/>
        <v/>
      </c>
      <c r="DF533" s="549" t="str">
        <f t="shared" si="1520"/>
        <v/>
      </c>
      <c r="DG533" s="549" t="str">
        <f t="shared" si="1521"/>
        <v/>
      </c>
      <c r="DH533" s="549" t="str">
        <f t="shared" si="1522"/>
        <v/>
      </c>
      <c r="DI533" s="549" t="str">
        <f t="shared" si="1523"/>
        <v/>
      </c>
      <c r="DJ533" s="548" t="str">
        <f t="shared" si="1524"/>
        <v/>
      </c>
      <c r="DK533" s="547" t="str">
        <f t="shared" si="1525"/>
        <v/>
      </c>
      <c r="DL533" s="654">
        <f t="shared" si="1618"/>
        <v>0</v>
      </c>
      <c r="DM533" s="106">
        <f t="shared" si="1619"/>
        <v>0</v>
      </c>
      <c r="DN533" s="106">
        <f t="shared" si="1620"/>
        <v>1</v>
      </c>
      <c r="DO533" s="106">
        <f t="shared" si="162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$H$1 &amp; "/kg"</f>
        <v>kcal/kg</v>
      </c>
      <c r="B534" s="765">
        <f>2145*$K$1</f>
        <v>2145</v>
      </c>
      <c r="C534" s="765">
        <f t="shared" ref="C534:R534" si="1640">2145*$K$1</f>
        <v>2145</v>
      </c>
      <c r="D534" s="765">
        <f t="shared" si="1640"/>
        <v>2145</v>
      </c>
      <c r="E534" s="765">
        <f t="shared" si="1640"/>
        <v>2145</v>
      </c>
      <c r="F534" s="765">
        <f t="shared" si="1640"/>
        <v>2145</v>
      </c>
      <c r="G534" s="765">
        <f t="shared" si="1640"/>
        <v>2145</v>
      </c>
      <c r="H534" s="765">
        <f t="shared" si="1640"/>
        <v>2145</v>
      </c>
      <c r="I534" s="765">
        <f t="shared" si="1640"/>
        <v>2145</v>
      </c>
      <c r="J534" s="765">
        <f t="shared" si="1640"/>
        <v>2145</v>
      </c>
      <c r="K534" s="765">
        <f t="shared" si="1640"/>
        <v>2145</v>
      </c>
      <c r="L534" s="765">
        <f t="shared" si="1640"/>
        <v>2145</v>
      </c>
      <c r="M534" s="765">
        <f t="shared" si="1640"/>
        <v>2145</v>
      </c>
      <c r="N534" s="765">
        <f t="shared" si="1640"/>
        <v>2145</v>
      </c>
      <c r="O534" s="765">
        <f t="shared" si="1640"/>
        <v>2145</v>
      </c>
      <c r="P534" s="765">
        <f t="shared" si="1640"/>
        <v>2145</v>
      </c>
      <c r="Q534" s="765">
        <f t="shared" si="1640"/>
        <v>2145</v>
      </c>
      <c r="R534" s="765">
        <f t="shared" si="1640"/>
        <v>2145</v>
      </c>
      <c r="S534" s="601"/>
      <c r="T534" s="765">
        <f>2145*$K$1</f>
        <v>2145</v>
      </c>
      <c r="U534" s="765">
        <f t="shared" ref="U534:AJ534" si="1641">2145*$K$1</f>
        <v>2145</v>
      </c>
      <c r="V534" s="765">
        <f t="shared" si="1641"/>
        <v>2145</v>
      </c>
      <c r="W534" s="765">
        <f t="shared" si="1641"/>
        <v>2145</v>
      </c>
      <c r="X534" s="765">
        <f t="shared" si="1641"/>
        <v>2145</v>
      </c>
      <c r="Y534" s="765">
        <f t="shared" si="1641"/>
        <v>2145</v>
      </c>
      <c r="Z534" s="765">
        <f t="shared" si="1641"/>
        <v>2145</v>
      </c>
      <c r="AA534" s="765">
        <f t="shared" si="1641"/>
        <v>2145</v>
      </c>
      <c r="AB534" s="765">
        <f t="shared" si="1641"/>
        <v>2145</v>
      </c>
      <c r="AC534" s="765">
        <f t="shared" si="1641"/>
        <v>2145</v>
      </c>
      <c r="AD534" s="765">
        <f t="shared" si="1641"/>
        <v>2145</v>
      </c>
      <c r="AE534" s="765">
        <f t="shared" si="1641"/>
        <v>2145</v>
      </c>
      <c r="AF534" s="765">
        <f t="shared" si="1641"/>
        <v>2145</v>
      </c>
      <c r="AG534" s="765">
        <f t="shared" si="1641"/>
        <v>2145</v>
      </c>
      <c r="AH534" s="765">
        <f t="shared" si="1641"/>
        <v>2145</v>
      </c>
      <c r="AI534" s="765">
        <f t="shared" si="1641"/>
        <v>2145</v>
      </c>
      <c r="AJ534" s="765">
        <f t="shared" si="1641"/>
        <v>2145</v>
      </c>
      <c r="AK534" s="601"/>
      <c r="AL534" s="765">
        <f>2145*$K$1</f>
        <v>2145</v>
      </c>
      <c r="AM534" s="765">
        <f t="shared" ref="AM534:BB534" si="1642">2145*$K$1</f>
        <v>2145</v>
      </c>
      <c r="AN534" s="765">
        <f t="shared" si="1642"/>
        <v>2145</v>
      </c>
      <c r="AO534" s="765">
        <f t="shared" si="1642"/>
        <v>2145</v>
      </c>
      <c r="AP534" s="765">
        <f t="shared" si="1642"/>
        <v>2145</v>
      </c>
      <c r="AQ534" s="765">
        <f t="shared" si="1642"/>
        <v>2145</v>
      </c>
      <c r="AR534" s="765">
        <f t="shared" si="1642"/>
        <v>2145</v>
      </c>
      <c r="AS534" s="765">
        <f t="shared" si="1642"/>
        <v>2145</v>
      </c>
      <c r="AT534" s="765">
        <f t="shared" si="1642"/>
        <v>2145</v>
      </c>
      <c r="AU534" s="765">
        <f t="shared" si="1642"/>
        <v>2145</v>
      </c>
      <c r="AV534" s="765">
        <f t="shared" si="1642"/>
        <v>2145</v>
      </c>
      <c r="AW534" s="765">
        <f t="shared" si="1642"/>
        <v>2145</v>
      </c>
      <c r="AX534" s="765">
        <f t="shared" si="1642"/>
        <v>2145</v>
      </c>
      <c r="AY534" s="765">
        <f t="shared" si="1642"/>
        <v>2145</v>
      </c>
      <c r="AZ534" s="765">
        <f t="shared" si="1642"/>
        <v>2145</v>
      </c>
      <c r="BA534" s="765">
        <f t="shared" si="1642"/>
        <v>2145</v>
      </c>
      <c r="BB534" s="765">
        <f t="shared" si="1642"/>
        <v>2145</v>
      </c>
      <c r="BC534" s="759"/>
      <c r="BD534" s="765">
        <f>2145*$K$1</f>
        <v>2145</v>
      </c>
      <c r="BE534" s="765">
        <f t="shared" ref="BE534:BY534" si="1643">2145*$K$1</f>
        <v>2145</v>
      </c>
      <c r="BF534" s="765">
        <f t="shared" si="1643"/>
        <v>2145</v>
      </c>
      <c r="BG534" s="765">
        <f t="shared" si="1643"/>
        <v>2145</v>
      </c>
      <c r="BH534" s="765">
        <f t="shared" si="1643"/>
        <v>2145</v>
      </c>
      <c r="BI534" s="765">
        <f t="shared" si="1643"/>
        <v>2145</v>
      </c>
      <c r="BJ534" s="765">
        <f t="shared" si="1643"/>
        <v>2145</v>
      </c>
      <c r="BK534" s="765">
        <f t="shared" si="1643"/>
        <v>2145</v>
      </c>
      <c r="BL534" s="765">
        <f t="shared" si="1643"/>
        <v>2145</v>
      </c>
      <c r="BM534" s="765">
        <f t="shared" si="1643"/>
        <v>2145</v>
      </c>
      <c r="BN534" s="765">
        <f t="shared" si="1643"/>
        <v>2145</v>
      </c>
      <c r="BO534" s="765">
        <f t="shared" si="1643"/>
        <v>2145</v>
      </c>
      <c r="BP534" s="765">
        <f t="shared" si="1643"/>
        <v>2145</v>
      </c>
      <c r="BQ534" s="765">
        <f t="shared" si="1643"/>
        <v>2145</v>
      </c>
      <c r="BR534" s="765">
        <f t="shared" si="1643"/>
        <v>2145</v>
      </c>
      <c r="BS534" s="765">
        <f t="shared" si="1643"/>
        <v>2145</v>
      </c>
      <c r="BT534" s="765">
        <f t="shared" si="1643"/>
        <v>2145</v>
      </c>
      <c r="BU534" s="759"/>
      <c r="BV534" s="765">
        <f t="shared" si="1643"/>
        <v>2145</v>
      </c>
      <c r="BW534" s="765">
        <f t="shared" si="1643"/>
        <v>2145</v>
      </c>
      <c r="BX534" s="765">
        <f t="shared" si="1643"/>
        <v>2145</v>
      </c>
      <c r="BY534" s="765">
        <f t="shared" si="1643"/>
        <v>2145</v>
      </c>
      <c r="BZ534" s="596">
        <f t="shared" si="1622"/>
        <v>2145</v>
      </c>
      <c r="CA534" s="596">
        <f t="shared" si="1623"/>
        <v>2145</v>
      </c>
      <c r="CB534" s="596">
        <f t="shared" si="1624"/>
        <v>2145</v>
      </c>
      <c r="CC534" s="690">
        <f t="shared" si="1625"/>
        <v>2145</v>
      </c>
      <c r="CD534" s="1346">
        <f t="shared" si="1639"/>
        <v>2145</v>
      </c>
      <c r="CE534" s="1347">
        <f t="shared" si="1634"/>
        <v>2145</v>
      </c>
      <c r="CF534" s="1348">
        <f t="shared" si="1634"/>
        <v>2145</v>
      </c>
      <c r="CG534" s="1348">
        <f t="shared" si="1634"/>
        <v>2145</v>
      </c>
      <c r="CH534" s="1348">
        <f t="shared" si="1634"/>
        <v>2145</v>
      </c>
      <c r="CI534" s="1348">
        <f t="shared" si="1634"/>
        <v>2145</v>
      </c>
      <c r="CJ534" s="1348">
        <f t="shared" si="1634"/>
        <v>2145</v>
      </c>
      <c r="CK534" s="1349">
        <f t="shared" si="1634"/>
        <v>2145</v>
      </c>
      <c r="CL534" s="1349">
        <f t="shared" si="1634"/>
        <v>2145</v>
      </c>
      <c r="CM534" s="1349">
        <f t="shared" si="1634"/>
        <v>2145</v>
      </c>
      <c r="CN534" s="1348">
        <f t="shared" si="1634"/>
        <v>2145</v>
      </c>
      <c r="CO534" s="1348">
        <f t="shared" si="1634"/>
        <v>2145</v>
      </c>
      <c r="CP534" s="1348">
        <f t="shared" si="1634"/>
        <v>2145</v>
      </c>
      <c r="CQ534" s="1348">
        <f t="shared" si="1634"/>
        <v>2145</v>
      </c>
      <c r="CR534" s="1348">
        <f t="shared" si="1634"/>
        <v>2145</v>
      </c>
      <c r="CS534" s="1347">
        <f t="shared" si="1634"/>
        <v>2145</v>
      </c>
      <c r="CT534" s="1350">
        <f t="shared" si="1634"/>
        <v>2145</v>
      </c>
      <c r="CU534" s="547">
        <f t="shared" si="1509"/>
        <v>2145</v>
      </c>
      <c r="CV534" s="548">
        <f t="shared" si="1510"/>
        <v>2145</v>
      </c>
      <c r="CW534" s="549">
        <f t="shared" si="1511"/>
        <v>2145</v>
      </c>
      <c r="CX534" s="549">
        <f t="shared" si="1512"/>
        <v>2145</v>
      </c>
      <c r="CY534" s="549">
        <f t="shared" si="1513"/>
        <v>2145</v>
      </c>
      <c r="CZ534" s="549">
        <f t="shared" si="1514"/>
        <v>2145</v>
      </c>
      <c r="DA534" s="549">
        <f t="shared" si="1515"/>
        <v>2145</v>
      </c>
      <c r="DB534" s="550">
        <f t="shared" si="1516"/>
        <v>2145</v>
      </c>
      <c r="DC534" s="550">
        <f t="shared" si="1517"/>
        <v>2145</v>
      </c>
      <c r="DD534" s="550">
        <f t="shared" si="1518"/>
        <v>2145</v>
      </c>
      <c r="DE534" s="549">
        <f t="shared" si="1519"/>
        <v>2145</v>
      </c>
      <c r="DF534" s="549">
        <f t="shared" si="1520"/>
        <v>2145</v>
      </c>
      <c r="DG534" s="549">
        <f t="shared" si="1521"/>
        <v>2145</v>
      </c>
      <c r="DH534" s="549">
        <f t="shared" si="1522"/>
        <v>2145</v>
      </c>
      <c r="DI534" s="549">
        <f t="shared" si="1523"/>
        <v>2145</v>
      </c>
      <c r="DJ534" s="548">
        <f t="shared" si="1524"/>
        <v>2145</v>
      </c>
      <c r="DK534" s="547">
        <f t="shared" si="1525"/>
        <v>2145</v>
      </c>
      <c r="DL534" s="654">
        <f t="shared" si="1618"/>
        <v>17</v>
      </c>
      <c r="DM534" s="106">
        <f t="shared" si="1619"/>
        <v>17</v>
      </c>
      <c r="DN534" s="106">
        <f t="shared" si="1620"/>
        <v>17</v>
      </c>
      <c r="DO534" s="106">
        <f t="shared" si="162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$H$1 &amp; " (%)"</f>
        <v>kcal (%)</v>
      </c>
      <c r="B535" s="769" t="str">
        <f t="shared" ref="B535:R535" si="1644">IF(B533="","",B533*B534/B$46/365/$G$1)</f>
        <v/>
      </c>
      <c r="C535" s="769" t="str">
        <f t="shared" si="1644"/>
        <v/>
      </c>
      <c r="D535" s="769" t="str">
        <f t="shared" si="1644"/>
        <v/>
      </c>
      <c r="E535" s="769" t="str">
        <f t="shared" si="1644"/>
        <v/>
      </c>
      <c r="F535" s="769" t="str">
        <f t="shared" si="1644"/>
        <v/>
      </c>
      <c r="G535" s="769" t="str">
        <f t="shared" si="1644"/>
        <v/>
      </c>
      <c r="H535" s="769" t="str">
        <f t="shared" si="1644"/>
        <v/>
      </c>
      <c r="I535" s="769" t="str">
        <f t="shared" si="1644"/>
        <v/>
      </c>
      <c r="J535" s="769" t="str">
        <f t="shared" si="1644"/>
        <v/>
      </c>
      <c r="K535" s="769" t="str">
        <f t="shared" si="1644"/>
        <v/>
      </c>
      <c r="L535" s="769" t="str">
        <f t="shared" si="1644"/>
        <v/>
      </c>
      <c r="M535" s="769" t="str">
        <f t="shared" si="1644"/>
        <v/>
      </c>
      <c r="N535" s="769" t="str">
        <f t="shared" si="1644"/>
        <v/>
      </c>
      <c r="O535" s="769" t="str">
        <f t="shared" si="1644"/>
        <v/>
      </c>
      <c r="P535" s="769" t="str">
        <f t="shared" si="1644"/>
        <v/>
      </c>
      <c r="Q535" s="769" t="str">
        <f t="shared" si="1644"/>
        <v/>
      </c>
      <c r="R535" s="769" t="str">
        <f t="shared" si="1644"/>
        <v/>
      </c>
      <c r="S535" s="587"/>
      <c r="T535" s="769" t="str">
        <f t="shared" ref="T535:AJ535" si="1645">IF(T533="","",T533*T534/T$46/365/$G$1)</f>
        <v/>
      </c>
      <c r="U535" s="769" t="str">
        <f t="shared" si="1645"/>
        <v/>
      </c>
      <c r="V535" s="769" t="str">
        <f t="shared" si="1645"/>
        <v/>
      </c>
      <c r="W535" s="769" t="str">
        <f t="shared" si="1645"/>
        <v/>
      </c>
      <c r="X535" s="769" t="str">
        <f t="shared" si="1645"/>
        <v/>
      </c>
      <c r="Y535" s="769" t="str">
        <f t="shared" si="1645"/>
        <v/>
      </c>
      <c r="Z535" s="769" t="str">
        <f t="shared" si="1645"/>
        <v/>
      </c>
      <c r="AA535" s="769" t="str">
        <f t="shared" si="1645"/>
        <v/>
      </c>
      <c r="AB535" s="769" t="str">
        <f t="shared" si="1645"/>
        <v/>
      </c>
      <c r="AC535" s="769" t="str">
        <f t="shared" si="1645"/>
        <v/>
      </c>
      <c r="AD535" s="769" t="str">
        <f t="shared" si="1645"/>
        <v/>
      </c>
      <c r="AE535" s="769" t="str">
        <f t="shared" si="1645"/>
        <v/>
      </c>
      <c r="AF535" s="769" t="str">
        <f t="shared" si="1645"/>
        <v/>
      </c>
      <c r="AG535" s="769" t="str">
        <f t="shared" si="1645"/>
        <v/>
      </c>
      <c r="AH535" s="769" t="str">
        <f t="shared" si="1645"/>
        <v/>
      </c>
      <c r="AI535" s="769" t="str">
        <f t="shared" si="1645"/>
        <v/>
      </c>
      <c r="AJ535" s="769" t="str">
        <f t="shared" si="1645"/>
        <v/>
      </c>
      <c r="AK535" s="587"/>
      <c r="AL535" s="769" t="str">
        <f t="shared" ref="AL535:BB535" si="1646">IF(AL533="","",AL533*AL534/AL$46/365/$G$1)</f>
        <v/>
      </c>
      <c r="AM535" s="769">
        <f t="shared" si="1646"/>
        <v>5.5968688845401174E-4</v>
      </c>
      <c r="AN535" s="769" t="str">
        <f t="shared" si="1646"/>
        <v/>
      </c>
      <c r="AO535" s="769" t="str">
        <f t="shared" si="1646"/>
        <v/>
      </c>
      <c r="AP535" s="769" t="str">
        <f t="shared" si="1646"/>
        <v/>
      </c>
      <c r="AQ535" s="769" t="str">
        <f t="shared" si="1646"/>
        <v/>
      </c>
      <c r="AR535" s="769" t="str">
        <f t="shared" si="1646"/>
        <v/>
      </c>
      <c r="AS535" s="769" t="str">
        <f t="shared" si="1646"/>
        <v/>
      </c>
      <c r="AT535" s="769" t="str">
        <f t="shared" si="1646"/>
        <v/>
      </c>
      <c r="AU535" s="769" t="str">
        <f t="shared" si="1646"/>
        <v/>
      </c>
      <c r="AV535" s="769" t="str">
        <f t="shared" si="1646"/>
        <v/>
      </c>
      <c r="AW535" s="769" t="str">
        <f t="shared" si="1646"/>
        <v/>
      </c>
      <c r="AX535" s="769" t="str">
        <f t="shared" si="1646"/>
        <v/>
      </c>
      <c r="AY535" s="769" t="str">
        <f t="shared" si="1646"/>
        <v/>
      </c>
      <c r="AZ535" s="769" t="str">
        <f t="shared" si="1646"/>
        <v/>
      </c>
      <c r="BA535" s="769" t="str">
        <f t="shared" si="1646"/>
        <v/>
      </c>
      <c r="BB535" s="769" t="str">
        <f t="shared" si="1646"/>
        <v/>
      </c>
      <c r="BC535" s="653"/>
      <c r="BD535" s="769" t="str">
        <f t="shared" ref="BD535:BT535" si="1647">IF(BD533="","",BD533*BD534/BD$46/365/$G$1)</f>
        <v/>
      </c>
      <c r="BE535" s="769" t="str">
        <f t="shared" si="1647"/>
        <v/>
      </c>
      <c r="BF535" s="769" t="str">
        <f t="shared" si="1647"/>
        <v/>
      </c>
      <c r="BG535" s="769" t="str">
        <f t="shared" si="1647"/>
        <v/>
      </c>
      <c r="BH535" s="769" t="str">
        <f t="shared" si="1647"/>
        <v/>
      </c>
      <c r="BI535" s="769" t="str">
        <f t="shared" si="1647"/>
        <v/>
      </c>
      <c r="BJ535" s="769" t="str">
        <f t="shared" si="1647"/>
        <v/>
      </c>
      <c r="BK535" s="769" t="str">
        <f t="shared" si="1647"/>
        <v/>
      </c>
      <c r="BL535" s="769" t="str">
        <f t="shared" si="1647"/>
        <v/>
      </c>
      <c r="BM535" s="769" t="str">
        <f t="shared" si="1647"/>
        <v/>
      </c>
      <c r="BN535" s="769" t="str">
        <f t="shared" si="1647"/>
        <v/>
      </c>
      <c r="BO535" s="769" t="str">
        <f t="shared" si="1647"/>
        <v/>
      </c>
      <c r="BP535" s="769" t="str">
        <f t="shared" si="1647"/>
        <v/>
      </c>
      <c r="BQ535" s="769" t="str">
        <f t="shared" si="1647"/>
        <v/>
      </c>
      <c r="BR535" s="769" t="str">
        <f t="shared" si="1647"/>
        <v/>
      </c>
      <c r="BS535" s="769" t="str">
        <f t="shared" si="1647"/>
        <v/>
      </c>
      <c r="BT535" s="769" t="str">
        <f t="shared" si="1647"/>
        <v/>
      </c>
      <c r="BU535" s="653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1" t="str">
        <f t="shared" si="1639"/>
        <v/>
      </c>
      <c r="CE535" s="1352" t="str">
        <f t="shared" si="1634"/>
        <v/>
      </c>
      <c r="CF535" s="1353" t="str">
        <f t="shared" si="1634"/>
        <v/>
      </c>
      <c r="CG535" s="1353" t="str">
        <f t="shared" si="1634"/>
        <v/>
      </c>
      <c r="CH535" s="1353" t="str">
        <f t="shared" si="1634"/>
        <v/>
      </c>
      <c r="CI535" s="1353" t="str">
        <f t="shared" si="1634"/>
        <v/>
      </c>
      <c r="CJ535" s="1353" t="str">
        <f t="shared" si="1634"/>
        <v/>
      </c>
      <c r="CK535" s="1354" t="str">
        <f t="shared" si="1634"/>
        <v/>
      </c>
      <c r="CL535" s="1354" t="str">
        <f t="shared" si="1634"/>
        <v/>
      </c>
      <c r="CM535" s="1354" t="str">
        <f t="shared" si="1634"/>
        <v/>
      </c>
      <c r="CN535" s="1353" t="str">
        <f t="shared" si="1634"/>
        <v/>
      </c>
      <c r="CO535" s="1353" t="str">
        <f t="shared" si="1634"/>
        <v/>
      </c>
      <c r="CP535" s="1353" t="str">
        <f t="shared" si="1634"/>
        <v/>
      </c>
      <c r="CQ535" s="1353" t="str">
        <f t="shared" si="1634"/>
        <v/>
      </c>
      <c r="CR535" s="1353" t="str">
        <f t="shared" si="1634"/>
        <v/>
      </c>
      <c r="CS535" s="1352" t="str">
        <f t="shared" si="1634"/>
        <v/>
      </c>
      <c r="CT535" s="1355" t="str">
        <f t="shared" si="1634"/>
        <v/>
      </c>
      <c r="CU535" s="535" t="str">
        <f t="shared" si="1509"/>
        <v/>
      </c>
      <c r="CV535" s="536" t="str">
        <f t="shared" si="1510"/>
        <v/>
      </c>
      <c r="CW535" s="537" t="str">
        <f t="shared" si="1511"/>
        <v/>
      </c>
      <c r="CX535" s="537" t="str">
        <f t="shared" si="1512"/>
        <v/>
      </c>
      <c r="CY535" s="537" t="str">
        <f t="shared" si="1513"/>
        <v/>
      </c>
      <c r="CZ535" s="537" t="str">
        <f t="shared" si="1514"/>
        <v/>
      </c>
      <c r="DA535" s="537" t="str">
        <f t="shared" si="1515"/>
        <v/>
      </c>
      <c r="DB535" s="538" t="str">
        <f t="shared" si="1516"/>
        <v/>
      </c>
      <c r="DC535" s="538" t="str">
        <f t="shared" si="1517"/>
        <v/>
      </c>
      <c r="DD535" s="538" t="str">
        <f t="shared" si="1518"/>
        <v/>
      </c>
      <c r="DE535" s="537" t="str">
        <f t="shared" si="1519"/>
        <v/>
      </c>
      <c r="DF535" s="537" t="str">
        <f t="shared" si="1520"/>
        <v/>
      </c>
      <c r="DG535" s="537" t="str">
        <f t="shared" si="1521"/>
        <v/>
      </c>
      <c r="DH535" s="537" t="str">
        <f t="shared" si="1522"/>
        <v/>
      </c>
      <c r="DI535" s="537" t="str">
        <f t="shared" si="1523"/>
        <v/>
      </c>
      <c r="DJ535" s="536" t="str">
        <f t="shared" si="1524"/>
        <v/>
      </c>
      <c r="DK535" s="535" t="str">
        <f t="shared" si="1525"/>
        <v/>
      </c>
      <c r="DL535" s="654">
        <f t="shared" si="1618"/>
        <v>0</v>
      </c>
      <c r="DM535" s="106">
        <f t="shared" si="1619"/>
        <v>0</v>
      </c>
      <c r="DN535" s="106">
        <f t="shared" si="1620"/>
        <v>1</v>
      </c>
      <c r="DO535" s="106">
        <f t="shared" si="162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22"/>
        <v/>
      </c>
      <c r="CA536" s="596" t="str">
        <f t="shared" si="1623"/>
        <v/>
      </c>
      <c r="CB536" s="596" t="str">
        <f t="shared" si="1624"/>
        <v/>
      </c>
      <c r="CC536" s="690" t="str">
        <f t="shared" si="1625"/>
        <v/>
      </c>
      <c r="CD536" s="1346" t="str">
        <f t="shared" si="1639"/>
        <v/>
      </c>
      <c r="CE536" s="1347" t="str">
        <f t="shared" si="1634"/>
        <v/>
      </c>
      <c r="CF536" s="1348" t="str">
        <f t="shared" si="1634"/>
        <v/>
      </c>
      <c r="CG536" s="1348" t="str">
        <f t="shared" si="1634"/>
        <v/>
      </c>
      <c r="CH536" s="1348" t="str">
        <f t="shared" si="1634"/>
        <v/>
      </c>
      <c r="CI536" s="1348" t="str">
        <f t="shared" si="1634"/>
        <v/>
      </c>
      <c r="CJ536" s="1348" t="str">
        <f t="shared" si="1634"/>
        <v/>
      </c>
      <c r="CK536" s="1349" t="str">
        <f t="shared" si="1634"/>
        <v/>
      </c>
      <c r="CL536" s="1349" t="str">
        <f t="shared" si="1634"/>
        <v/>
      </c>
      <c r="CM536" s="1349" t="str">
        <f t="shared" si="1634"/>
        <v/>
      </c>
      <c r="CN536" s="1348" t="str">
        <f t="shared" si="1634"/>
        <v/>
      </c>
      <c r="CO536" s="1348" t="str">
        <f t="shared" si="1634"/>
        <v/>
      </c>
      <c r="CP536" s="1348" t="str">
        <f t="shared" si="1634"/>
        <v/>
      </c>
      <c r="CQ536" s="1348" t="str">
        <f t="shared" si="1634"/>
        <v/>
      </c>
      <c r="CR536" s="1348" t="str">
        <f t="shared" si="1634"/>
        <v/>
      </c>
      <c r="CS536" s="1347" t="str">
        <f t="shared" si="1634"/>
        <v/>
      </c>
      <c r="CT536" s="1350" t="str">
        <f t="shared" si="1634"/>
        <v/>
      </c>
      <c r="CU536" s="547" t="str">
        <f t="shared" si="1509"/>
        <v/>
      </c>
      <c r="CV536" s="548" t="str">
        <f t="shared" si="1510"/>
        <v/>
      </c>
      <c r="CW536" s="549" t="str">
        <f t="shared" si="1511"/>
        <v/>
      </c>
      <c r="CX536" s="549" t="str">
        <f t="shared" si="1512"/>
        <v/>
      </c>
      <c r="CY536" s="549" t="str">
        <f t="shared" si="1513"/>
        <v/>
      </c>
      <c r="CZ536" s="549" t="str">
        <f t="shared" si="1514"/>
        <v/>
      </c>
      <c r="DA536" s="549" t="str">
        <f t="shared" si="1515"/>
        <v/>
      </c>
      <c r="DB536" s="550" t="str">
        <f t="shared" si="1516"/>
        <v/>
      </c>
      <c r="DC536" s="550" t="str">
        <f t="shared" si="1517"/>
        <v/>
      </c>
      <c r="DD536" s="550" t="str">
        <f t="shared" si="1518"/>
        <v/>
      </c>
      <c r="DE536" s="549" t="str">
        <f t="shared" si="1519"/>
        <v/>
      </c>
      <c r="DF536" s="549" t="str">
        <f t="shared" si="1520"/>
        <v/>
      </c>
      <c r="DG536" s="549" t="str">
        <f t="shared" si="1521"/>
        <v/>
      </c>
      <c r="DH536" s="549" t="str">
        <f t="shared" si="1522"/>
        <v/>
      </c>
      <c r="DI536" s="549" t="str">
        <f t="shared" si="1523"/>
        <v/>
      </c>
      <c r="DJ536" s="548" t="str">
        <f t="shared" si="1524"/>
        <v/>
      </c>
      <c r="DK536" s="547" t="str">
        <f t="shared" si="1525"/>
        <v/>
      </c>
      <c r="DL536" s="654">
        <f t="shared" si="1618"/>
        <v>0</v>
      </c>
      <c r="DM536" s="106">
        <f t="shared" si="1619"/>
        <v>0</v>
      </c>
      <c r="DN536" s="106">
        <f t="shared" si="1620"/>
        <v>1</v>
      </c>
      <c r="DO536" s="106">
        <f t="shared" si="162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648">IF(B536="","",B533*B536)</f>
        <v/>
      </c>
      <c r="C537" s="764" t="str">
        <f t="shared" si="1648"/>
        <v/>
      </c>
      <c r="D537" s="764" t="str">
        <f t="shared" si="1648"/>
        <v/>
      </c>
      <c r="E537" s="764" t="str">
        <f t="shared" si="1648"/>
        <v/>
      </c>
      <c r="F537" s="764" t="str">
        <f t="shared" si="1648"/>
        <v/>
      </c>
      <c r="G537" s="764" t="str">
        <f t="shared" si="1648"/>
        <v/>
      </c>
      <c r="H537" s="764" t="str">
        <f t="shared" si="1648"/>
        <v/>
      </c>
      <c r="I537" s="764" t="str">
        <f t="shared" si="1648"/>
        <v/>
      </c>
      <c r="J537" s="764" t="str">
        <f t="shared" si="1648"/>
        <v/>
      </c>
      <c r="K537" s="764" t="str">
        <f t="shared" si="1648"/>
        <v/>
      </c>
      <c r="L537" s="764" t="str">
        <f t="shared" si="1648"/>
        <v/>
      </c>
      <c r="M537" s="764" t="str">
        <f t="shared" si="1648"/>
        <v/>
      </c>
      <c r="N537" s="764" t="str">
        <f t="shared" si="1648"/>
        <v/>
      </c>
      <c r="O537" s="764" t="str">
        <f t="shared" si="1648"/>
        <v/>
      </c>
      <c r="P537" s="764" t="str">
        <f t="shared" si="1648"/>
        <v/>
      </c>
      <c r="Q537" s="764" t="str">
        <f t="shared" si="1648"/>
        <v/>
      </c>
      <c r="R537" s="764" t="str">
        <f t="shared" si="1648"/>
        <v/>
      </c>
      <c r="S537" s="770"/>
      <c r="T537" s="764" t="str">
        <f t="shared" ref="T537:AJ537" si="1649">IF(T536="","",T533*T536)</f>
        <v/>
      </c>
      <c r="U537" s="764" t="str">
        <f t="shared" si="1649"/>
        <v/>
      </c>
      <c r="V537" s="764" t="str">
        <f t="shared" si="1649"/>
        <v/>
      </c>
      <c r="W537" s="764" t="str">
        <f t="shared" si="1649"/>
        <v/>
      </c>
      <c r="X537" s="764" t="str">
        <f t="shared" si="1649"/>
        <v/>
      </c>
      <c r="Y537" s="764" t="str">
        <f t="shared" si="1649"/>
        <v/>
      </c>
      <c r="Z537" s="764" t="str">
        <f t="shared" si="1649"/>
        <v/>
      </c>
      <c r="AA537" s="764" t="str">
        <f t="shared" si="1649"/>
        <v/>
      </c>
      <c r="AB537" s="764" t="str">
        <f t="shared" si="1649"/>
        <v/>
      </c>
      <c r="AC537" s="764" t="str">
        <f t="shared" si="1649"/>
        <v/>
      </c>
      <c r="AD537" s="764" t="str">
        <f t="shared" si="1649"/>
        <v/>
      </c>
      <c r="AE537" s="764" t="str">
        <f t="shared" si="1649"/>
        <v/>
      </c>
      <c r="AF537" s="764" t="str">
        <f t="shared" si="1649"/>
        <v/>
      </c>
      <c r="AG537" s="764" t="str">
        <f t="shared" si="1649"/>
        <v/>
      </c>
      <c r="AH537" s="764" t="str">
        <f t="shared" si="1649"/>
        <v/>
      </c>
      <c r="AI537" s="764" t="str">
        <f t="shared" si="1649"/>
        <v/>
      </c>
      <c r="AJ537" s="764" t="str">
        <f t="shared" si="1649"/>
        <v/>
      </c>
      <c r="AK537" s="770"/>
      <c r="AL537" s="764" t="str">
        <f t="shared" ref="AL537:BB537" si="1650">IF(AL536="","",AL533*AL536)</f>
        <v/>
      </c>
      <c r="AM537" s="764">
        <f t="shared" si="1650"/>
        <v>75</v>
      </c>
      <c r="AN537" s="764" t="str">
        <f t="shared" si="1650"/>
        <v/>
      </c>
      <c r="AO537" s="764" t="str">
        <f t="shared" si="1650"/>
        <v/>
      </c>
      <c r="AP537" s="764" t="str">
        <f t="shared" si="1650"/>
        <v/>
      </c>
      <c r="AQ537" s="764" t="str">
        <f t="shared" si="1650"/>
        <v/>
      </c>
      <c r="AR537" s="764" t="str">
        <f t="shared" si="1650"/>
        <v/>
      </c>
      <c r="AS537" s="764" t="str">
        <f t="shared" si="1650"/>
        <v/>
      </c>
      <c r="AT537" s="764" t="str">
        <f t="shared" si="1650"/>
        <v/>
      </c>
      <c r="AU537" s="764" t="str">
        <f t="shared" si="1650"/>
        <v/>
      </c>
      <c r="AV537" s="764" t="str">
        <f t="shared" si="1650"/>
        <v/>
      </c>
      <c r="AW537" s="764" t="str">
        <f t="shared" si="1650"/>
        <v/>
      </c>
      <c r="AX537" s="764" t="str">
        <f t="shared" si="1650"/>
        <v/>
      </c>
      <c r="AY537" s="764" t="str">
        <f t="shared" si="1650"/>
        <v/>
      </c>
      <c r="AZ537" s="764" t="str">
        <f t="shared" si="1650"/>
        <v/>
      </c>
      <c r="BA537" s="764" t="str">
        <f t="shared" si="1650"/>
        <v/>
      </c>
      <c r="BB537" s="764" t="str">
        <f t="shared" si="1650"/>
        <v/>
      </c>
      <c r="BC537" s="770"/>
      <c r="BD537" s="764" t="str">
        <f t="shared" ref="BD537:BT537" si="1651">IF(BD536="","",BD533*BD536)</f>
        <v/>
      </c>
      <c r="BE537" s="764" t="str">
        <f t="shared" si="1651"/>
        <v/>
      </c>
      <c r="BF537" s="764" t="str">
        <f t="shared" si="1651"/>
        <v/>
      </c>
      <c r="BG537" s="764" t="str">
        <f t="shared" si="1651"/>
        <v/>
      </c>
      <c r="BH537" s="764" t="str">
        <f t="shared" si="1651"/>
        <v/>
      </c>
      <c r="BI537" s="764" t="str">
        <f t="shared" si="1651"/>
        <v/>
      </c>
      <c r="BJ537" s="764" t="str">
        <f t="shared" si="1651"/>
        <v/>
      </c>
      <c r="BK537" s="764" t="str">
        <f t="shared" si="1651"/>
        <v/>
      </c>
      <c r="BL537" s="764" t="str">
        <f t="shared" si="1651"/>
        <v/>
      </c>
      <c r="BM537" s="764" t="str">
        <f t="shared" si="1651"/>
        <v/>
      </c>
      <c r="BN537" s="764" t="str">
        <f t="shared" si="1651"/>
        <v/>
      </c>
      <c r="BO537" s="764" t="str">
        <f t="shared" si="1651"/>
        <v/>
      </c>
      <c r="BP537" s="764" t="str">
        <f t="shared" si="1651"/>
        <v/>
      </c>
      <c r="BQ537" s="764" t="str">
        <f t="shared" si="1651"/>
        <v/>
      </c>
      <c r="BR537" s="764" t="str">
        <f t="shared" si="1651"/>
        <v/>
      </c>
      <c r="BS537" s="764" t="str">
        <f t="shared" si="1651"/>
        <v/>
      </c>
      <c r="BT537" s="764" t="str">
        <f t="shared" si="165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22"/>
        <v/>
      </c>
      <c r="CA537" s="596" t="str">
        <f t="shared" si="1623"/>
        <v/>
      </c>
      <c r="CB537" s="596" t="str">
        <f t="shared" si="1624"/>
        <v/>
      </c>
      <c r="CC537" s="690" t="str">
        <f t="shared" si="1625"/>
        <v/>
      </c>
      <c r="CD537" s="1346" t="str">
        <f t="shared" si="1639"/>
        <v/>
      </c>
      <c r="CE537" s="1347" t="str">
        <f t="shared" si="1634"/>
        <v/>
      </c>
      <c r="CF537" s="1348" t="str">
        <f t="shared" si="1634"/>
        <v/>
      </c>
      <c r="CG537" s="1348" t="str">
        <f t="shared" si="1634"/>
        <v/>
      </c>
      <c r="CH537" s="1348" t="str">
        <f t="shared" si="1634"/>
        <v/>
      </c>
      <c r="CI537" s="1348" t="str">
        <f t="shared" si="1634"/>
        <v/>
      </c>
      <c r="CJ537" s="1348" t="str">
        <f t="shared" si="1634"/>
        <v/>
      </c>
      <c r="CK537" s="1349" t="str">
        <f t="shared" si="1634"/>
        <v/>
      </c>
      <c r="CL537" s="1349" t="str">
        <f t="shared" si="1634"/>
        <v/>
      </c>
      <c r="CM537" s="1349" t="str">
        <f t="shared" si="1634"/>
        <v/>
      </c>
      <c r="CN537" s="1348" t="str">
        <f t="shared" si="1634"/>
        <v/>
      </c>
      <c r="CO537" s="1348" t="str">
        <f t="shared" si="1634"/>
        <v/>
      </c>
      <c r="CP537" s="1348" t="str">
        <f t="shared" si="1634"/>
        <v/>
      </c>
      <c r="CQ537" s="1348" t="str">
        <f t="shared" si="1634"/>
        <v/>
      </c>
      <c r="CR537" s="1348" t="str">
        <f t="shared" si="1634"/>
        <v/>
      </c>
      <c r="CS537" s="1347" t="str">
        <f t="shared" si="1634"/>
        <v/>
      </c>
      <c r="CT537" s="1350" t="str">
        <f t="shared" si="1634"/>
        <v/>
      </c>
      <c r="CU537" s="547" t="str">
        <f t="shared" si="1509"/>
        <v/>
      </c>
      <c r="CV537" s="548" t="str">
        <f t="shared" si="1510"/>
        <v/>
      </c>
      <c r="CW537" s="549" t="str">
        <f t="shared" si="1511"/>
        <v/>
      </c>
      <c r="CX537" s="549" t="str">
        <f t="shared" si="1512"/>
        <v/>
      </c>
      <c r="CY537" s="549" t="str">
        <f t="shared" si="1513"/>
        <v/>
      </c>
      <c r="CZ537" s="549" t="str">
        <f t="shared" si="1514"/>
        <v/>
      </c>
      <c r="DA537" s="549" t="str">
        <f t="shared" si="1515"/>
        <v/>
      </c>
      <c r="DB537" s="550" t="str">
        <f t="shared" si="1516"/>
        <v/>
      </c>
      <c r="DC537" s="550" t="str">
        <f t="shared" si="1517"/>
        <v/>
      </c>
      <c r="DD537" s="550" t="str">
        <f t="shared" si="1518"/>
        <v/>
      </c>
      <c r="DE537" s="549" t="str">
        <f t="shared" si="1519"/>
        <v/>
      </c>
      <c r="DF537" s="549" t="str">
        <f t="shared" si="1520"/>
        <v/>
      </c>
      <c r="DG537" s="549" t="str">
        <f t="shared" si="1521"/>
        <v/>
      </c>
      <c r="DH537" s="549" t="str">
        <f t="shared" si="1522"/>
        <v/>
      </c>
      <c r="DI537" s="549" t="str">
        <f t="shared" si="1523"/>
        <v/>
      </c>
      <c r="DJ537" s="548" t="str">
        <f t="shared" si="1524"/>
        <v/>
      </c>
      <c r="DK537" s="547" t="str">
        <f t="shared" si="1525"/>
        <v/>
      </c>
      <c r="DL537" s="654">
        <f t="shared" si="1618"/>
        <v>0</v>
      </c>
      <c r="DM537" s="106">
        <f t="shared" si="1619"/>
        <v>0</v>
      </c>
      <c r="DN537" s="106">
        <f t="shared" si="1620"/>
        <v>1</v>
      </c>
      <c r="DO537" s="106">
        <f t="shared" si="162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9" t="s">
        <v>733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6" t="str">
        <f t="shared" si="1639"/>
        <v/>
      </c>
      <c r="CE538" s="1347" t="str">
        <f t="shared" ref="CE538:CT538" si="165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52"/>
        <v/>
      </c>
      <c r="CG538" s="1348" t="str">
        <f t="shared" si="1652"/>
        <v/>
      </c>
      <c r="CH538" s="1348" t="str">
        <f t="shared" si="1652"/>
        <v/>
      </c>
      <c r="CI538" s="1348" t="str">
        <f t="shared" si="1652"/>
        <v/>
      </c>
      <c r="CJ538" s="1348" t="str">
        <f t="shared" si="1652"/>
        <v/>
      </c>
      <c r="CK538" s="1349" t="str">
        <f t="shared" si="1652"/>
        <v/>
      </c>
      <c r="CL538" s="1349">
        <f t="shared" si="1652"/>
        <v>5</v>
      </c>
      <c r="CM538" s="1349" t="str">
        <f t="shared" si="1652"/>
        <v/>
      </c>
      <c r="CN538" s="1348" t="str">
        <f t="shared" si="1652"/>
        <v/>
      </c>
      <c r="CO538" s="1348" t="str">
        <f t="shared" si="1652"/>
        <v/>
      </c>
      <c r="CP538" s="1348" t="str">
        <f t="shared" si="1652"/>
        <v/>
      </c>
      <c r="CQ538" s="1348" t="str">
        <f t="shared" si="1652"/>
        <v/>
      </c>
      <c r="CR538" s="1348" t="str">
        <f t="shared" si="1652"/>
        <v/>
      </c>
      <c r="CS538" s="1347" t="str">
        <f t="shared" si="1652"/>
        <v/>
      </c>
      <c r="CT538" s="1350" t="str">
        <f t="shared" si="1652"/>
        <v/>
      </c>
      <c r="CU538" s="547" t="str">
        <f t="shared" si="1509"/>
        <v/>
      </c>
      <c r="CV538" s="548" t="str">
        <f t="shared" si="1510"/>
        <v/>
      </c>
      <c r="CW538" s="549" t="str">
        <f t="shared" si="1511"/>
        <v/>
      </c>
      <c r="CX538" s="549" t="str">
        <f t="shared" si="1512"/>
        <v/>
      </c>
      <c r="CY538" s="549" t="str">
        <f t="shared" si="1513"/>
        <v/>
      </c>
      <c r="CZ538" s="549" t="str">
        <f t="shared" si="1514"/>
        <v/>
      </c>
      <c r="DA538" s="549" t="str">
        <f t="shared" si="1515"/>
        <v/>
      </c>
      <c r="DB538" s="550" t="str">
        <f t="shared" si="1516"/>
        <v/>
      </c>
      <c r="DC538" s="550">
        <f t="shared" si="1517"/>
        <v>5</v>
      </c>
      <c r="DD538" s="550" t="str">
        <f t="shared" si="1518"/>
        <v/>
      </c>
      <c r="DE538" s="549" t="str">
        <f t="shared" si="1519"/>
        <v/>
      </c>
      <c r="DF538" s="549" t="str">
        <f t="shared" si="1520"/>
        <v/>
      </c>
      <c r="DG538" s="549" t="str">
        <f t="shared" si="1521"/>
        <v/>
      </c>
      <c r="DH538" s="549" t="str">
        <f t="shared" si="1522"/>
        <v/>
      </c>
      <c r="DI538" s="549" t="str">
        <f t="shared" si="1523"/>
        <v/>
      </c>
      <c r="DJ538" s="548" t="str">
        <f t="shared" si="1524"/>
        <v/>
      </c>
      <c r="DK538" s="547" t="str">
        <f t="shared" si="1525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22"/>
        <v/>
      </c>
      <c r="CA539" s="596" t="str">
        <f t="shared" si="1623"/>
        <v/>
      </c>
      <c r="CB539" s="596">
        <f t="shared" si="1624"/>
        <v>5</v>
      </c>
      <c r="CC539" s="690" t="str">
        <f t="shared" si="1625"/>
        <v/>
      </c>
      <c r="CD539" s="1346" t="str">
        <f t="shared" si="1639"/>
        <v/>
      </c>
      <c r="CE539" s="1347" t="str">
        <f t="shared" si="1634"/>
        <v/>
      </c>
      <c r="CF539" s="1348" t="str">
        <f t="shared" si="1634"/>
        <v/>
      </c>
      <c r="CG539" s="1348" t="str">
        <f t="shared" si="1634"/>
        <v/>
      </c>
      <c r="CH539" s="1348" t="str">
        <f t="shared" si="1634"/>
        <v/>
      </c>
      <c r="CI539" s="1348" t="str">
        <f t="shared" si="1634"/>
        <v/>
      </c>
      <c r="CJ539" s="1348" t="str">
        <f t="shared" si="1634"/>
        <v/>
      </c>
      <c r="CK539" s="1349" t="str">
        <f t="shared" si="1634"/>
        <v/>
      </c>
      <c r="CL539" s="1349">
        <f t="shared" si="1634"/>
        <v>6</v>
      </c>
      <c r="CM539" s="1349" t="str">
        <f t="shared" si="1634"/>
        <v/>
      </c>
      <c r="CN539" s="1348" t="str">
        <f t="shared" si="1634"/>
        <v/>
      </c>
      <c r="CO539" s="1348" t="str">
        <f t="shared" si="1634"/>
        <v/>
      </c>
      <c r="CP539" s="1348" t="str">
        <f t="shared" si="1634"/>
        <v/>
      </c>
      <c r="CQ539" s="1348" t="str">
        <f t="shared" si="1634"/>
        <v/>
      </c>
      <c r="CR539" s="1348" t="str">
        <f t="shared" si="1634"/>
        <v/>
      </c>
      <c r="CS539" s="1347" t="str">
        <f t="shared" si="1634"/>
        <v/>
      </c>
      <c r="CT539" s="1350" t="str">
        <f t="shared" si="1634"/>
        <v/>
      </c>
      <c r="CU539" s="547" t="str">
        <f t="shared" si="1509"/>
        <v/>
      </c>
      <c r="CV539" s="548" t="str">
        <f t="shared" si="1510"/>
        <v/>
      </c>
      <c r="CW539" s="549" t="str">
        <f t="shared" si="1511"/>
        <v/>
      </c>
      <c r="CX539" s="549" t="str">
        <f t="shared" si="1512"/>
        <v/>
      </c>
      <c r="CY539" s="549" t="str">
        <f t="shared" si="1513"/>
        <v/>
      </c>
      <c r="CZ539" s="549" t="str">
        <f t="shared" si="1514"/>
        <v/>
      </c>
      <c r="DA539" s="549" t="str">
        <f t="shared" si="1515"/>
        <v/>
      </c>
      <c r="DB539" s="550" t="str">
        <f t="shared" si="1516"/>
        <v/>
      </c>
      <c r="DC539" s="550">
        <f t="shared" si="1517"/>
        <v>6</v>
      </c>
      <c r="DD539" s="550" t="str">
        <f t="shared" si="1518"/>
        <v/>
      </c>
      <c r="DE539" s="549" t="str">
        <f t="shared" si="1519"/>
        <v/>
      </c>
      <c r="DF539" s="549" t="str">
        <f t="shared" si="1520"/>
        <v/>
      </c>
      <c r="DG539" s="549" t="str">
        <f t="shared" si="1521"/>
        <v/>
      </c>
      <c r="DH539" s="549" t="str">
        <f t="shared" si="1522"/>
        <v/>
      </c>
      <c r="DI539" s="549" t="str">
        <f t="shared" si="1523"/>
        <v/>
      </c>
      <c r="DJ539" s="548" t="str">
        <f t="shared" si="1524"/>
        <v/>
      </c>
      <c r="DK539" s="547" t="str">
        <f t="shared" si="1525"/>
        <v/>
      </c>
      <c r="DL539" s="654">
        <f t="shared" si="1618"/>
        <v>0</v>
      </c>
      <c r="DM539" s="106">
        <f t="shared" si="1619"/>
        <v>0</v>
      </c>
      <c r="DN539" s="106">
        <f t="shared" si="1620"/>
        <v>4</v>
      </c>
      <c r="DO539" s="106">
        <f t="shared" si="162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$H$1 &amp; "/kg"</f>
        <v>kcal/kg</v>
      </c>
      <c r="B540" s="765">
        <f>2350*$K$1</f>
        <v>2350</v>
      </c>
      <c r="C540" s="765">
        <f t="shared" ref="C540:R540" si="1653">2350*$K$1</f>
        <v>2350</v>
      </c>
      <c r="D540" s="765">
        <f t="shared" si="1653"/>
        <v>2350</v>
      </c>
      <c r="E540" s="765">
        <f t="shared" si="1653"/>
        <v>2350</v>
      </c>
      <c r="F540" s="765">
        <f t="shared" si="1653"/>
        <v>2350</v>
      </c>
      <c r="G540" s="765">
        <f t="shared" si="1653"/>
        <v>2350</v>
      </c>
      <c r="H540" s="765">
        <f t="shared" si="1653"/>
        <v>2350</v>
      </c>
      <c r="I540" s="765">
        <f t="shared" si="1653"/>
        <v>2350</v>
      </c>
      <c r="J540" s="765">
        <f t="shared" si="1653"/>
        <v>2350</v>
      </c>
      <c r="K540" s="765">
        <f t="shared" si="1653"/>
        <v>2350</v>
      </c>
      <c r="L540" s="765">
        <f t="shared" si="1653"/>
        <v>2350</v>
      </c>
      <c r="M540" s="765">
        <f t="shared" si="1653"/>
        <v>2350</v>
      </c>
      <c r="N540" s="765">
        <f t="shared" si="1653"/>
        <v>2350</v>
      </c>
      <c r="O540" s="765">
        <f t="shared" si="1653"/>
        <v>2350</v>
      </c>
      <c r="P540" s="765">
        <f t="shared" si="1653"/>
        <v>2350</v>
      </c>
      <c r="Q540" s="765">
        <f t="shared" si="1653"/>
        <v>2350</v>
      </c>
      <c r="R540" s="765">
        <f t="shared" si="1653"/>
        <v>2350</v>
      </c>
      <c r="S540" s="601"/>
      <c r="T540" s="765">
        <f>2350*$K$1</f>
        <v>2350</v>
      </c>
      <c r="U540" s="765">
        <f t="shared" ref="U540:AJ540" si="1654">2350*$K$1</f>
        <v>2350</v>
      </c>
      <c r="V540" s="765">
        <f t="shared" si="1654"/>
        <v>2350</v>
      </c>
      <c r="W540" s="765">
        <f t="shared" si="1654"/>
        <v>2350</v>
      </c>
      <c r="X540" s="765">
        <f t="shared" si="1654"/>
        <v>2350</v>
      </c>
      <c r="Y540" s="765">
        <f t="shared" si="1654"/>
        <v>2350</v>
      </c>
      <c r="Z540" s="765">
        <f t="shared" si="1654"/>
        <v>2350</v>
      </c>
      <c r="AA540" s="765">
        <f t="shared" si="1654"/>
        <v>2350</v>
      </c>
      <c r="AB540" s="765">
        <f t="shared" si="1654"/>
        <v>2350</v>
      </c>
      <c r="AC540" s="765">
        <f t="shared" si="1654"/>
        <v>2350</v>
      </c>
      <c r="AD540" s="765">
        <f t="shared" si="1654"/>
        <v>2350</v>
      </c>
      <c r="AE540" s="765">
        <f t="shared" si="1654"/>
        <v>2350</v>
      </c>
      <c r="AF540" s="765">
        <f t="shared" si="1654"/>
        <v>2350</v>
      </c>
      <c r="AG540" s="765">
        <f t="shared" si="1654"/>
        <v>2350</v>
      </c>
      <c r="AH540" s="765">
        <f t="shared" si="1654"/>
        <v>2350</v>
      </c>
      <c r="AI540" s="765">
        <f t="shared" si="1654"/>
        <v>2350</v>
      </c>
      <c r="AJ540" s="765">
        <f t="shared" si="1654"/>
        <v>2350</v>
      </c>
      <c r="AK540" s="601"/>
      <c r="AL540" s="765">
        <f>2350*$K$1</f>
        <v>2350</v>
      </c>
      <c r="AM540" s="765">
        <f t="shared" ref="AM540:BB540" si="1655">2350*$K$1</f>
        <v>2350</v>
      </c>
      <c r="AN540" s="765">
        <f t="shared" si="1655"/>
        <v>2350</v>
      </c>
      <c r="AO540" s="765">
        <f t="shared" si="1655"/>
        <v>2350</v>
      </c>
      <c r="AP540" s="765">
        <f t="shared" si="1655"/>
        <v>2350</v>
      </c>
      <c r="AQ540" s="765">
        <f t="shared" si="1655"/>
        <v>2350</v>
      </c>
      <c r="AR540" s="765">
        <f t="shared" si="1655"/>
        <v>2350</v>
      </c>
      <c r="AS540" s="765">
        <f t="shared" si="1655"/>
        <v>2350</v>
      </c>
      <c r="AT540" s="765">
        <f t="shared" si="1655"/>
        <v>2350</v>
      </c>
      <c r="AU540" s="765">
        <f t="shared" si="1655"/>
        <v>2350</v>
      </c>
      <c r="AV540" s="765">
        <f t="shared" si="1655"/>
        <v>2350</v>
      </c>
      <c r="AW540" s="765">
        <f t="shared" si="1655"/>
        <v>2350</v>
      </c>
      <c r="AX540" s="765">
        <f t="shared" si="1655"/>
        <v>2350</v>
      </c>
      <c r="AY540" s="765">
        <f t="shared" si="1655"/>
        <v>2350</v>
      </c>
      <c r="AZ540" s="765">
        <f t="shared" si="1655"/>
        <v>2350</v>
      </c>
      <c r="BA540" s="765">
        <f t="shared" si="1655"/>
        <v>2350</v>
      </c>
      <c r="BB540" s="765">
        <f t="shared" si="1655"/>
        <v>2350</v>
      </c>
      <c r="BC540" s="759"/>
      <c r="BD540" s="765">
        <f>2350*$K$1</f>
        <v>2350</v>
      </c>
      <c r="BE540" s="765">
        <f t="shared" ref="BE540:BY540" si="1656">2350*$K$1</f>
        <v>2350</v>
      </c>
      <c r="BF540" s="765">
        <f t="shared" si="1656"/>
        <v>2350</v>
      </c>
      <c r="BG540" s="765">
        <f t="shared" si="1656"/>
        <v>2350</v>
      </c>
      <c r="BH540" s="765">
        <f t="shared" si="1656"/>
        <v>2350</v>
      </c>
      <c r="BI540" s="765">
        <f t="shared" si="1656"/>
        <v>2350</v>
      </c>
      <c r="BJ540" s="765">
        <f t="shared" si="1656"/>
        <v>2350</v>
      </c>
      <c r="BK540" s="765">
        <f t="shared" si="1656"/>
        <v>2350</v>
      </c>
      <c r="BL540" s="765">
        <f t="shared" si="1656"/>
        <v>2350</v>
      </c>
      <c r="BM540" s="765">
        <f t="shared" si="1656"/>
        <v>2350</v>
      </c>
      <c r="BN540" s="765">
        <f t="shared" si="1656"/>
        <v>2350</v>
      </c>
      <c r="BO540" s="765">
        <f t="shared" si="1656"/>
        <v>2350</v>
      </c>
      <c r="BP540" s="765">
        <f t="shared" si="1656"/>
        <v>2350</v>
      </c>
      <c r="BQ540" s="765">
        <f t="shared" si="1656"/>
        <v>2350</v>
      </c>
      <c r="BR540" s="765">
        <f t="shared" si="1656"/>
        <v>2350</v>
      </c>
      <c r="BS540" s="765">
        <f t="shared" si="1656"/>
        <v>2350</v>
      </c>
      <c r="BT540" s="765">
        <f t="shared" si="1656"/>
        <v>2350</v>
      </c>
      <c r="BU540" s="759"/>
      <c r="BV540" s="765">
        <f t="shared" si="1656"/>
        <v>2350</v>
      </c>
      <c r="BW540" s="765">
        <f t="shared" si="1656"/>
        <v>2350</v>
      </c>
      <c r="BX540" s="765">
        <f t="shared" si="1656"/>
        <v>2350</v>
      </c>
      <c r="BY540" s="765">
        <f t="shared" si="1656"/>
        <v>2350</v>
      </c>
      <c r="BZ540" s="596">
        <f t="shared" si="1622"/>
        <v>2350</v>
      </c>
      <c r="CA540" s="596">
        <f t="shared" si="1623"/>
        <v>2350</v>
      </c>
      <c r="CB540" s="596">
        <f t="shared" si="1624"/>
        <v>2350</v>
      </c>
      <c r="CC540" s="690">
        <f t="shared" si="1625"/>
        <v>2350</v>
      </c>
      <c r="CD540" s="1346">
        <f t="shared" si="1639"/>
        <v>2350</v>
      </c>
      <c r="CE540" s="1347">
        <f t="shared" si="1634"/>
        <v>2350</v>
      </c>
      <c r="CF540" s="1348">
        <f t="shared" si="1634"/>
        <v>2350</v>
      </c>
      <c r="CG540" s="1348">
        <f t="shared" si="1634"/>
        <v>2350</v>
      </c>
      <c r="CH540" s="1348">
        <f t="shared" si="1634"/>
        <v>2350</v>
      </c>
      <c r="CI540" s="1348">
        <f t="shared" si="1634"/>
        <v>2350</v>
      </c>
      <c r="CJ540" s="1348">
        <f t="shared" si="1634"/>
        <v>2350</v>
      </c>
      <c r="CK540" s="1349">
        <f t="shared" si="1634"/>
        <v>2350</v>
      </c>
      <c r="CL540" s="1349">
        <f t="shared" si="1634"/>
        <v>2350</v>
      </c>
      <c r="CM540" s="1349">
        <f t="shared" si="1634"/>
        <v>2350</v>
      </c>
      <c r="CN540" s="1348">
        <f t="shared" si="1634"/>
        <v>2350</v>
      </c>
      <c r="CO540" s="1348">
        <f t="shared" si="1634"/>
        <v>2350</v>
      </c>
      <c r="CP540" s="1348">
        <f t="shared" si="1634"/>
        <v>2350</v>
      </c>
      <c r="CQ540" s="1348">
        <f t="shared" si="1634"/>
        <v>2350</v>
      </c>
      <c r="CR540" s="1348">
        <f t="shared" si="1634"/>
        <v>2350</v>
      </c>
      <c r="CS540" s="1347">
        <f t="shared" si="1634"/>
        <v>2350</v>
      </c>
      <c r="CT540" s="1350">
        <f t="shared" si="1634"/>
        <v>2350</v>
      </c>
      <c r="CU540" s="547">
        <f t="shared" si="1509"/>
        <v>2350</v>
      </c>
      <c r="CV540" s="548">
        <f t="shared" si="1510"/>
        <v>2350</v>
      </c>
      <c r="CW540" s="549">
        <f t="shared" si="1511"/>
        <v>2350</v>
      </c>
      <c r="CX540" s="549">
        <f t="shared" si="1512"/>
        <v>2350</v>
      </c>
      <c r="CY540" s="549">
        <f t="shared" si="1513"/>
        <v>2350</v>
      </c>
      <c r="CZ540" s="549">
        <f t="shared" si="1514"/>
        <v>2350</v>
      </c>
      <c r="DA540" s="549">
        <f t="shared" si="1515"/>
        <v>2350</v>
      </c>
      <c r="DB540" s="550">
        <f t="shared" si="1516"/>
        <v>2350</v>
      </c>
      <c r="DC540" s="550">
        <f t="shared" si="1517"/>
        <v>2350</v>
      </c>
      <c r="DD540" s="550">
        <f t="shared" si="1518"/>
        <v>2350</v>
      </c>
      <c r="DE540" s="549">
        <f t="shared" si="1519"/>
        <v>2350</v>
      </c>
      <c r="DF540" s="549">
        <f t="shared" si="1520"/>
        <v>2350</v>
      </c>
      <c r="DG540" s="549">
        <f t="shared" si="1521"/>
        <v>2350</v>
      </c>
      <c r="DH540" s="549">
        <f t="shared" si="1522"/>
        <v>2350</v>
      </c>
      <c r="DI540" s="549">
        <f t="shared" si="1523"/>
        <v>2350</v>
      </c>
      <c r="DJ540" s="548">
        <f t="shared" si="1524"/>
        <v>2350</v>
      </c>
      <c r="DK540" s="547">
        <f t="shared" si="1525"/>
        <v>2350</v>
      </c>
      <c r="DL540" s="654">
        <f t="shared" si="1618"/>
        <v>17</v>
      </c>
      <c r="DM540" s="106">
        <f t="shared" si="1619"/>
        <v>17</v>
      </c>
      <c r="DN540" s="106">
        <f t="shared" si="1620"/>
        <v>17</v>
      </c>
      <c r="DO540" s="106">
        <f t="shared" si="162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$H$1 &amp; " (%)"</f>
        <v>kcal (%)</v>
      </c>
      <c r="B541" s="769" t="str">
        <f t="shared" ref="B541:R541" si="1657">IF(B538="","",B538*B539*B540/B$46/365/$G$1)</f>
        <v/>
      </c>
      <c r="C541" s="631" t="str">
        <f t="shared" si="1657"/>
        <v/>
      </c>
      <c r="D541" s="769" t="str">
        <f t="shared" si="1657"/>
        <v/>
      </c>
      <c r="E541" s="631" t="str">
        <f t="shared" si="1657"/>
        <v/>
      </c>
      <c r="F541" s="769" t="str">
        <f t="shared" si="1657"/>
        <v/>
      </c>
      <c r="G541" s="631" t="str">
        <f t="shared" si="1657"/>
        <v/>
      </c>
      <c r="H541" s="631" t="str">
        <f t="shared" si="1657"/>
        <v/>
      </c>
      <c r="I541" s="769" t="str">
        <f t="shared" si="1657"/>
        <v/>
      </c>
      <c r="J541" s="769" t="str">
        <f t="shared" si="1657"/>
        <v/>
      </c>
      <c r="K541" s="631" t="str">
        <f t="shared" si="1657"/>
        <v/>
      </c>
      <c r="L541" s="769" t="str">
        <f t="shared" si="1657"/>
        <v/>
      </c>
      <c r="M541" s="631" t="str">
        <f t="shared" si="1657"/>
        <v/>
      </c>
      <c r="N541" s="769" t="str">
        <f t="shared" si="1657"/>
        <v/>
      </c>
      <c r="O541" s="631" t="str">
        <f t="shared" si="1657"/>
        <v/>
      </c>
      <c r="P541" s="769" t="str">
        <f t="shared" si="1657"/>
        <v/>
      </c>
      <c r="Q541" s="631" t="str">
        <f t="shared" si="1657"/>
        <v/>
      </c>
      <c r="R541" s="769" t="str">
        <f t="shared" si="1657"/>
        <v/>
      </c>
      <c r="S541" s="587"/>
      <c r="T541" s="631" t="str">
        <f t="shared" ref="T541:AJ541" si="1658">IF(T538="","",T538*T539*T540/T$46/365/$G$1)</f>
        <v/>
      </c>
      <c r="U541" s="631" t="str">
        <f t="shared" si="1658"/>
        <v/>
      </c>
      <c r="V541" s="631" t="str">
        <f t="shared" si="1658"/>
        <v/>
      </c>
      <c r="W541" s="631" t="str">
        <f t="shared" si="1658"/>
        <v/>
      </c>
      <c r="X541" s="631" t="str">
        <f t="shared" si="1658"/>
        <v/>
      </c>
      <c r="Y541" s="631" t="str">
        <f t="shared" si="1658"/>
        <v/>
      </c>
      <c r="Z541" s="631" t="str">
        <f t="shared" si="1658"/>
        <v/>
      </c>
      <c r="AA541" s="631" t="str">
        <f t="shared" si="1658"/>
        <v/>
      </c>
      <c r="AB541" s="631" t="str">
        <f t="shared" si="1658"/>
        <v/>
      </c>
      <c r="AC541" s="631" t="str">
        <f t="shared" si="1658"/>
        <v/>
      </c>
      <c r="AD541" s="631" t="str">
        <f t="shared" si="1658"/>
        <v/>
      </c>
      <c r="AE541" s="631" t="str">
        <f t="shared" si="1658"/>
        <v/>
      </c>
      <c r="AF541" s="631" t="str">
        <f t="shared" si="1658"/>
        <v/>
      </c>
      <c r="AG541" s="631" t="str">
        <f t="shared" si="1658"/>
        <v/>
      </c>
      <c r="AH541" s="631" t="str">
        <f t="shared" si="1658"/>
        <v/>
      </c>
      <c r="AI541" s="631" t="str">
        <f t="shared" si="1658"/>
        <v/>
      </c>
      <c r="AJ541" s="631" t="str">
        <f t="shared" si="1658"/>
        <v/>
      </c>
      <c r="AK541" s="587"/>
      <c r="AL541" s="631">
        <f t="shared" ref="AL541:BB541" si="1659">IF(AL538="","",AL538*AL539*AL540/AL$46/365/$G$1)</f>
        <v>4.023972602739726E-3</v>
      </c>
      <c r="AM541" s="631">
        <f t="shared" si="1659"/>
        <v>6.1317677756033925E-4</v>
      </c>
      <c r="AN541" s="631">
        <f t="shared" si="1659"/>
        <v>1.0511601901034385E-2</v>
      </c>
      <c r="AO541" s="631" t="str">
        <f t="shared" si="1659"/>
        <v/>
      </c>
      <c r="AP541" s="631" t="str">
        <f t="shared" si="1659"/>
        <v/>
      </c>
      <c r="AQ541" s="631">
        <f t="shared" si="1659"/>
        <v>2.2994129158512722E-3</v>
      </c>
      <c r="AR541" s="631" t="str">
        <f t="shared" si="1659"/>
        <v/>
      </c>
      <c r="AS541" s="631" t="str">
        <f t="shared" si="1659"/>
        <v/>
      </c>
      <c r="AT541" s="631" t="str">
        <f t="shared" si="1659"/>
        <v/>
      </c>
      <c r="AU541" s="631" t="str">
        <f t="shared" si="1659"/>
        <v/>
      </c>
      <c r="AV541" s="631" t="str">
        <f t="shared" si="1659"/>
        <v/>
      </c>
      <c r="AW541" s="631" t="str">
        <f t="shared" si="1659"/>
        <v/>
      </c>
      <c r="AX541" s="631" t="str">
        <f t="shared" si="1659"/>
        <v/>
      </c>
      <c r="AY541" s="631" t="str">
        <f t="shared" si="1659"/>
        <v/>
      </c>
      <c r="AZ541" s="631" t="str">
        <f t="shared" si="1659"/>
        <v/>
      </c>
      <c r="BA541" s="631" t="str">
        <f t="shared" si="1659"/>
        <v/>
      </c>
      <c r="BB541" s="631" t="str">
        <f t="shared" si="1659"/>
        <v/>
      </c>
      <c r="BC541" s="653"/>
      <c r="BD541" s="631" t="str">
        <f t="shared" ref="BD541:BT541" si="1660">IF(BD538="","",BD538*BD539*BD540/BD$46/365/$G$1)</f>
        <v/>
      </c>
      <c r="BE541" s="631" t="str">
        <f t="shared" si="1660"/>
        <v/>
      </c>
      <c r="BF541" s="631" t="str">
        <f t="shared" si="1660"/>
        <v/>
      </c>
      <c r="BG541" s="631">
        <f t="shared" si="1660"/>
        <v>7.6647097195042405E-3</v>
      </c>
      <c r="BH541" s="631" t="str">
        <f t="shared" si="1660"/>
        <v/>
      </c>
      <c r="BI541" s="631" t="str">
        <f t="shared" si="1660"/>
        <v/>
      </c>
      <c r="BJ541" s="631" t="str">
        <f t="shared" si="1660"/>
        <v/>
      </c>
      <c r="BK541" s="631" t="str">
        <f t="shared" si="1660"/>
        <v/>
      </c>
      <c r="BL541" s="631" t="str">
        <f t="shared" si="1660"/>
        <v/>
      </c>
      <c r="BM541" s="631" t="str">
        <f t="shared" si="1660"/>
        <v/>
      </c>
      <c r="BN541" s="631" t="str">
        <f t="shared" si="1660"/>
        <v/>
      </c>
      <c r="BO541" s="631" t="str">
        <f t="shared" si="1660"/>
        <v/>
      </c>
      <c r="BP541" s="631" t="str">
        <f t="shared" si="1660"/>
        <v/>
      </c>
      <c r="BQ541" s="631" t="str">
        <f t="shared" si="1660"/>
        <v/>
      </c>
      <c r="BR541" s="631" t="str">
        <f t="shared" si="1660"/>
        <v/>
      </c>
      <c r="BS541" s="631" t="str">
        <f t="shared" si="1660"/>
        <v/>
      </c>
      <c r="BT541" s="631" t="str">
        <f t="shared" si="1660"/>
        <v/>
      </c>
      <c r="BU541" s="653"/>
      <c r="BV541" s="631" t="str">
        <f>IF(BV538="","",BV538*BV539*BV540/BV$46/365/$G$1)</f>
        <v/>
      </c>
      <c r="BW541" s="631" t="str">
        <f>IF(BW538="","",BW538*BW539*BW540/BW$46/365/$G$1)</f>
        <v/>
      </c>
      <c r="BX541" s="631">
        <f>IF(BX538="","",BX538*BX539*BX540/BX$46/365/$G$1)</f>
        <v>4.5988258317025445E-3</v>
      </c>
      <c r="BY541" s="631">
        <f>IF(BY538="","",BY538*BY539*BY540/BY$46/365/$G$1)</f>
        <v>1.0219612959338986E-2</v>
      </c>
      <c r="BZ541" s="621" t="str">
        <f t="shared" si="1622"/>
        <v/>
      </c>
      <c r="CA541" s="621" t="str">
        <f t="shared" si="1623"/>
        <v/>
      </c>
      <c r="CB541" s="621">
        <f t="shared" si="1624"/>
        <v>3.1616927592954987E-3</v>
      </c>
      <c r="CC541" s="621" t="str">
        <f t="shared" si="1625"/>
        <v/>
      </c>
      <c r="CD541" s="1351" t="str">
        <f t="shared" si="1639"/>
        <v/>
      </c>
      <c r="CE541" s="1352" t="str">
        <f t="shared" si="1634"/>
        <v/>
      </c>
      <c r="CF541" s="1353" t="str">
        <f t="shared" si="1634"/>
        <v/>
      </c>
      <c r="CG541" s="1353" t="str">
        <f t="shared" si="1634"/>
        <v/>
      </c>
      <c r="CH541" s="1353" t="str">
        <f t="shared" si="1634"/>
        <v/>
      </c>
      <c r="CI541" s="1353" t="str">
        <f t="shared" si="1634"/>
        <v/>
      </c>
      <c r="CJ541" s="1353" t="str">
        <f t="shared" si="1634"/>
        <v/>
      </c>
      <c r="CK541" s="1354" t="str">
        <f t="shared" si="1634"/>
        <v/>
      </c>
      <c r="CL541" s="1354">
        <f t="shared" si="1634"/>
        <v>7.6647097195042405E-3</v>
      </c>
      <c r="CM541" s="1354" t="str">
        <f t="shared" si="1634"/>
        <v/>
      </c>
      <c r="CN541" s="1353" t="str">
        <f t="shared" si="1634"/>
        <v/>
      </c>
      <c r="CO541" s="1353" t="str">
        <f t="shared" si="1634"/>
        <v/>
      </c>
      <c r="CP541" s="1353" t="str">
        <f t="shared" si="1634"/>
        <v/>
      </c>
      <c r="CQ541" s="1353" t="str">
        <f t="shared" si="1634"/>
        <v/>
      </c>
      <c r="CR541" s="1353" t="str">
        <f t="shared" si="1634"/>
        <v/>
      </c>
      <c r="CS541" s="1352" t="str">
        <f t="shared" si="1634"/>
        <v/>
      </c>
      <c r="CT541" s="1355" t="str">
        <f t="shared" si="1634"/>
        <v/>
      </c>
      <c r="CU541" s="535" t="str">
        <f t="shared" si="1509"/>
        <v/>
      </c>
      <c r="CV541" s="536" t="str">
        <f t="shared" si="1510"/>
        <v/>
      </c>
      <c r="CW541" s="537" t="str">
        <f t="shared" si="1511"/>
        <v/>
      </c>
      <c r="CX541" s="537" t="str">
        <f t="shared" si="1512"/>
        <v/>
      </c>
      <c r="CY541" s="537" t="str">
        <f t="shared" si="1513"/>
        <v/>
      </c>
      <c r="CZ541" s="537" t="str">
        <f t="shared" si="1514"/>
        <v/>
      </c>
      <c r="DA541" s="537" t="str">
        <f t="shared" si="1515"/>
        <v/>
      </c>
      <c r="DB541" s="538" t="str">
        <f t="shared" si="1516"/>
        <v/>
      </c>
      <c r="DC541" s="538">
        <f t="shared" si="1517"/>
        <v>7.6647097195042405E-3</v>
      </c>
      <c r="DD541" s="538" t="str">
        <f t="shared" si="1518"/>
        <v/>
      </c>
      <c r="DE541" s="537" t="str">
        <f t="shared" si="1519"/>
        <v/>
      </c>
      <c r="DF541" s="537" t="str">
        <f t="shared" si="1520"/>
        <v/>
      </c>
      <c r="DG541" s="537" t="str">
        <f t="shared" si="1521"/>
        <v/>
      </c>
      <c r="DH541" s="537" t="str">
        <f t="shared" si="1522"/>
        <v/>
      </c>
      <c r="DI541" s="537" t="str">
        <f t="shared" si="1523"/>
        <v/>
      </c>
      <c r="DJ541" s="536" t="str">
        <f t="shared" si="1524"/>
        <v/>
      </c>
      <c r="DK541" s="535" t="str">
        <f t="shared" si="1525"/>
        <v/>
      </c>
      <c r="DL541" s="654">
        <f t="shared" si="1618"/>
        <v>0</v>
      </c>
      <c r="DM541" s="106">
        <f t="shared" si="1619"/>
        <v>0</v>
      </c>
      <c r="DN541" s="106">
        <f t="shared" si="1620"/>
        <v>4</v>
      </c>
      <c r="DO541" s="106">
        <f t="shared" si="162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22"/>
        <v/>
      </c>
      <c r="CA542" s="596" t="str">
        <f t="shared" si="1623"/>
        <v/>
      </c>
      <c r="CB542" s="596">
        <f t="shared" si="1624"/>
        <v>17.5</v>
      </c>
      <c r="CC542" s="690" t="str">
        <f t="shared" si="1625"/>
        <v/>
      </c>
      <c r="CD542" s="1346" t="str">
        <f t="shared" si="1639"/>
        <v/>
      </c>
      <c r="CE542" s="1347" t="str">
        <f t="shared" si="1634"/>
        <v/>
      </c>
      <c r="CF542" s="1348" t="str">
        <f t="shared" si="1634"/>
        <v/>
      </c>
      <c r="CG542" s="1348" t="str">
        <f t="shared" si="1634"/>
        <v/>
      </c>
      <c r="CH542" s="1348" t="str">
        <f t="shared" si="1634"/>
        <v/>
      </c>
      <c r="CI542" s="1348" t="str">
        <f t="shared" si="1634"/>
        <v/>
      </c>
      <c r="CJ542" s="1348" t="str">
        <f t="shared" si="1634"/>
        <v/>
      </c>
      <c r="CK542" s="1349" t="str">
        <f t="shared" si="1634"/>
        <v/>
      </c>
      <c r="CL542" s="1349">
        <f t="shared" si="1634"/>
        <v>10</v>
      </c>
      <c r="CM542" s="1349" t="str">
        <f t="shared" si="1634"/>
        <v/>
      </c>
      <c r="CN542" s="1348" t="str">
        <f t="shared" si="1634"/>
        <v/>
      </c>
      <c r="CO542" s="1348" t="str">
        <f t="shared" si="1634"/>
        <v/>
      </c>
      <c r="CP542" s="1348" t="str">
        <f t="shared" si="1634"/>
        <v/>
      </c>
      <c r="CQ542" s="1348" t="str">
        <f t="shared" si="1634"/>
        <v/>
      </c>
      <c r="CR542" s="1348" t="str">
        <f t="shared" si="1634"/>
        <v/>
      </c>
      <c r="CS542" s="1347" t="str">
        <f t="shared" si="1634"/>
        <v/>
      </c>
      <c r="CT542" s="1350" t="str">
        <f t="shared" si="1634"/>
        <v/>
      </c>
      <c r="CU542" s="547" t="str">
        <f t="shared" si="1509"/>
        <v/>
      </c>
      <c r="CV542" s="548" t="str">
        <f t="shared" si="1510"/>
        <v/>
      </c>
      <c r="CW542" s="549" t="str">
        <f t="shared" si="1511"/>
        <v/>
      </c>
      <c r="CX542" s="549" t="str">
        <f t="shared" si="1512"/>
        <v/>
      </c>
      <c r="CY542" s="549" t="str">
        <f t="shared" si="1513"/>
        <v/>
      </c>
      <c r="CZ542" s="549" t="str">
        <f t="shared" si="1514"/>
        <v/>
      </c>
      <c r="DA542" s="549" t="str">
        <f t="shared" si="1515"/>
        <v/>
      </c>
      <c r="DB542" s="550" t="str">
        <f t="shared" si="1516"/>
        <v/>
      </c>
      <c r="DC542" s="550">
        <f t="shared" si="1517"/>
        <v>10</v>
      </c>
      <c r="DD542" s="550" t="str">
        <f t="shared" si="1518"/>
        <v/>
      </c>
      <c r="DE542" s="549" t="str">
        <f t="shared" si="1519"/>
        <v/>
      </c>
      <c r="DF542" s="549" t="str">
        <f t="shared" si="1520"/>
        <v/>
      </c>
      <c r="DG542" s="549" t="str">
        <f t="shared" si="1521"/>
        <v/>
      </c>
      <c r="DH542" s="549" t="str">
        <f t="shared" si="1522"/>
        <v/>
      </c>
      <c r="DI542" s="549" t="str">
        <f t="shared" si="1523"/>
        <v/>
      </c>
      <c r="DJ542" s="548" t="str">
        <f t="shared" si="1524"/>
        <v/>
      </c>
      <c r="DK542" s="547" t="str">
        <f t="shared" si="1525"/>
        <v/>
      </c>
      <c r="DL542" s="654">
        <f t="shared" si="1618"/>
        <v>0</v>
      </c>
      <c r="DM542" s="106">
        <f t="shared" si="1619"/>
        <v>0</v>
      </c>
      <c r="DN542" s="106">
        <f t="shared" si="1620"/>
        <v>4</v>
      </c>
      <c r="DO542" s="106">
        <f t="shared" si="162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661">IF(B542="","",B538*B539*B542)</f>
        <v/>
      </c>
      <c r="C543" s="764" t="str">
        <f t="shared" si="1661"/>
        <v/>
      </c>
      <c r="D543" s="764" t="str">
        <f t="shared" si="1661"/>
        <v/>
      </c>
      <c r="E543" s="764" t="str">
        <f t="shared" si="1661"/>
        <v/>
      </c>
      <c r="F543" s="764" t="str">
        <f t="shared" si="1661"/>
        <v/>
      </c>
      <c r="G543" s="764" t="str">
        <f t="shared" si="1661"/>
        <v/>
      </c>
      <c r="H543" s="764" t="str">
        <f t="shared" si="1661"/>
        <v/>
      </c>
      <c r="I543" s="764" t="str">
        <f t="shared" si="1661"/>
        <v/>
      </c>
      <c r="J543" s="764" t="str">
        <f t="shared" si="1661"/>
        <v/>
      </c>
      <c r="K543" s="764" t="str">
        <f t="shared" si="1661"/>
        <v/>
      </c>
      <c r="L543" s="764" t="str">
        <f t="shared" si="1661"/>
        <v/>
      </c>
      <c r="M543" s="764" t="str">
        <f t="shared" si="1661"/>
        <v/>
      </c>
      <c r="N543" s="764" t="str">
        <f t="shared" si="1661"/>
        <v/>
      </c>
      <c r="O543" s="764" t="str">
        <f t="shared" si="1661"/>
        <v/>
      </c>
      <c r="P543" s="764" t="str">
        <f t="shared" si="1661"/>
        <v/>
      </c>
      <c r="Q543" s="764" t="str">
        <f t="shared" si="1661"/>
        <v/>
      </c>
      <c r="R543" s="764" t="str">
        <f t="shared" si="1661"/>
        <v/>
      </c>
      <c r="S543" s="770"/>
      <c r="T543" s="764" t="str">
        <f t="shared" ref="T543:AJ543" si="1662">IF(T542="","",T538*T539*T542)</f>
        <v/>
      </c>
      <c r="U543" s="764" t="str">
        <f t="shared" si="1662"/>
        <v/>
      </c>
      <c r="V543" s="764" t="str">
        <f t="shared" si="1662"/>
        <v/>
      </c>
      <c r="W543" s="764" t="str">
        <f t="shared" si="1662"/>
        <v/>
      </c>
      <c r="X543" s="764" t="str">
        <f t="shared" si="1662"/>
        <v/>
      </c>
      <c r="Y543" s="764" t="str">
        <f t="shared" si="1662"/>
        <v/>
      </c>
      <c r="Z543" s="764" t="str">
        <f t="shared" si="1662"/>
        <v/>
      </c>
      <c r="AA543" s="764" t="str">
        <f t="shared" si="1662"/>
        <v/>
      </c>
      <c r="AB543" s="764" t="str">
        <f t="shared" si="1662"/>
        <v/>
      </c>
      <c r="AC543" s="764" t="str">
        <f t="shared" si="1662"/>
        <v/>
      </c>
      <c r="AD543" s="764" t="str">
        <f t="shared" si="1662"/>
        <v/>
      </c>
      <c r="AE543" s="764" t="str">
        <f t="shared" si="1662"/>
        <v/>
      </c>
      <c r="AF543" s="764" t="str">
        <f t="shared" si="1662"/>
        <v/>
      </c>
      <c r="AG543" s="764" t="str">
        <f t="shared" si="1662"/>
        <v/>
      </c>
      <c r="AH543" s="764" t="str">
        <f t="shared" si="1662"/>
        <v/>
      </c>
      <c r="AI543" s="764" t="str">
        <f t="shared" si="1662"/>
        <v/>
      </c>
      <c r="AJ543" s="764" t="str">
        <f t="shared" si="1662"/>
        <v/>
      </c>
      <c r="AK543" s="770"/>
      <c r="AL543" s="764">
        <f t="shared" ref="AL543:BB543" si="1663">IF(AL542="","",AL538*AL539*AL542)</f>
        <v>420</v>
      </c>
      <c r="AM543" s="764">
        <f t="shared" si="1663"/>
        <v>45</v>
      </c>
      <c r="AN543" s="764">
        <f t="shared" si="1663"/>
        <v>960</v>
      </c>
      <c r="AO543" s="764" t="str">
        <f t="shared" si="1663"/>
        <v/>
      </c>
      <c r="AP543" s="764" t="str">
        <f t="shared" si="1663"/>
        <v/>
      </c>
      <c r="AQ543" s="764">
        <f t="shared" si="1663"/>
        <v>90</v>
      </c>
      <c r="AR543" s="764" t="str">
        <f t="shared" si="1663"/>
        <v/>
      </c>
      <c r="AS543" s="764" t="str">
        <f t="shared" si="1663"/>
        <v/>
      </c>
      <c r="AT543" s="764" t="str">
        <f t="shared" si="1663"/>
        <v/>
      </c>
      <c r="AU543" s="764" t="str">
        <f t="shared" si="1663"/>
        <v/>
      </c>
      <c r="AV543" s="764" t="str">
        <f t="shared" si="1663"/>
        <v/>
      </c>
      <c r="AW543" s="764" t="str">
        <f t="shared" si="1663"/>
        <v/>
      </c>
      <c r="AX543" s="764" t="str">
        <f t="shared" si="1663"/>
        <v/>
      </c>
      <c r="AY543" s="764" t="str">
        <f t="shared" si="1663"/>
        <v/>
      </c>
      <c r="AZ543" s="764" t="str">
        <f t="shared" si="1663"/>
        <v/>
      </c>
      <c r="BA543" s="764" t="str">
        <f t="shared" si="1663"/>
        <v/>
      </c>
      <c r="BB543" s="764" t="str">
        <f t="shared" si="1663"/>
        <v/>
      </c>
      <c r="BC543" s="770"/>
      <c r="BD543" s="764" t="str">
        <f t="shared" ref="BD543:BT543" si="1664">IF(BD542="","",BD538*BD539*BD542)</f>
        <v/>
      </c>
      <c r="BE543" s="764" t="str">
        <f t="shared" si="1664"/>
        <v/>
      </c>
      <c r="BF543" s="764" t="str">
        <f t="shared" si="1664"/>
        <v/>
      </c>
      <c r="BG543" s="764">
        <f t="shared" si="1664"/>
        <v>300</v>
      </c>
      <c r="BH543" s="764" t="str">
        <f t="shared" si="1664"/>
        <v/>
      </c>
      <c r="BI543" s="764" t="str">
        <f t="shared" si="1664"/>
        <v/>
      </c>
      <c r="BJ543" s="764" t="str">
        <f t="shared" si="1664"/>
        <v/>
      </c>
      <c r="BK543" s="764" t="str">
        <f t="shared" si="1664"/>
        <v/>
      </c>
      <c r="BL543" s="764" t="str">
        <f t="shared" si="1664"/>
        <v/>
      </c>
      <c r="BM543" s="764" t="str">
        <f t="shared" si="1664"/>
        <v/>
      </c>
      <c r="BN543" s="764" t="str">
        <f t="shared" si="1664"/>
        <v/>
      </c>
      <c r="BO543" s="764" t="str">
        <f t="shared" si="1664"/>
        <v/>
      </c>
      <c r="BP543" s="764" t="str">
        <f t="shared" si="1664"/>
        <v/>
      </c>
      <c r="BQ543" s="764" t="str">
        <f t="shared" si="1664"/>
        <v/>
      </c>
      <c r="BR543" s="764" t="str">
        <f t="shared" si="1664"/>
        <v/>
      </c>
      <c r="BS543" s="764" t="str">
        <f t="shared" si="1664"/>
        <v/>
      </c>
      <c r="BT543" s="764" t="str">
        <f t="shared" si="166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22"/>
        <v/>
      </c>
      <c r="CA543" s="596" t="str">
        <f t="shared" si="1623"/>
        <v/>
      </c>
      <c r="CB543" s="596">
        <f t="shared" si="1624"/>
        <v>255</v>
      </c>
      <c r="CC543" s="690" t="str">
        <f t="shared" si="1625"/>
        <v/>
      </c>
      <c r="CD543" s="1346" t="str">
        <f t="shared" si="1639"/>
        <v/>
      </c>
      <c r="CE543" s="1347" t="str">
        <f t="shared" si="1634"/>
        <v/>
      </c>
      <c r="CF543" s="1348" t="str">
        <f t="shared" si="1634"/>
        <v/>
      </c>
      <c r="CG543" s="1348" t="str">
        <f t="shared" si="1634"/>
        <v/>
      </c>
      <c r="CH543" s="1348" t="str">
        <f t="shared" si="1634"/>
        <v/>
      </c>
      <c r="CI543" s="1348" t="str">
        <f t="shared" si="1634"/>
        <v/>
      </c>
      <c r="CJ543" s="1348" t="str">
        <f t="shared" si="1634"/>
        <v/>
      </c>
      <c r="CK543" s="1349" t="str">
        <f t="shared" si="1634"/>
        <v/>
      </c>
      <c r="CL543" s="1349">
        <f t="shared" si="1634"/>
        <v>300</v>
      </c>
      <c r="CM543" s="1349" t="str">
        <f t="shared" si="1634"/>
        <v/>
      </c>
      <c r="CN543" s="1348" t="str">
        <f t="shared" si="1634"/>
        <v/>
      </c>
      <c r="CO543" s="1348" t="str">
        <f t="shared" si="1634"/>
        <v/>
      </c>
      <c r="CP543" s="1348" t="str">
        <f t="shared" si="1634"/>
        <v/>
      </c>
      <c r="CQ543" s="1348" t="str">
        <f t="shared" si="1634"/>
        <v/>
      </c>
      <c r="CR543" s="1348" t="str">
        <f t="shared" si="1634"/>
        <v/>
      </c>
      <c r="CS543" s="1347" t="str">
        <f t="shared" si="1634"/>
        <v/>
      </c>
      <c r="CT543" s="1350" t="str">
        <f t="shared" si="1634"/>
        <v/>
      </c>
      <c r="CU543" s="547" t="str">
        <f t="shared" si="1509"/>
        <v/>
      </c>
      <c r="CV543" s="548" t="str">
        <f t="shared" si="1510"/>
        <v/>
      </c>
      <c r="CW543" s="549" t="str">
        <f t="shared" si="1511"/>
        <v/>
      </c>
      <c r="CX543" s="549" t="str">
        <f t="shared" si="1512"/>
        <v/>
      </c>
      <c r="CY543" s="549" t="str">
        <f t="shared" si="1513"/>
        <v/>
      </c>
      <c r="CZ543" s="549" t="str">
        <f t="shared" si="1514"/>
        <v/>
      </c>
      <c r="DA543" s="549" t="str">
        <f t="shared" si="1515"/>
        <v/>
      </c>
      <c r="DB543" s="550" t="str">
        <f t="shared" si="1516"/>
        <v/>
      </c>
      <c r="DC543" s="550">
        <f t="shared" si="1517"/>
        <v>300</v>
      </c>
      <c r="DD543" s="550" t="str">
        <f t="shared" si="1518"/>
        <v/>
      </c>
      <c r="DE543" s="549" t="str">
        <f t="shared" si="1519"/>
        <v/>
      </c>
      <c r="DF543" s="549" t="str">
        <f t="shared" si="1520"/>
        <v/>
      </c>
      <c r="DG543" s="549" t="str">
        <f t="shared" si="1521"/>
        <v/>
      </c>
      <c r="DH543" s="549" t="str">
        <f t="shared" si="1522"/>
        <v/>
      </c>
      <c r="DI543" s="549" t="str">
        <f t="shared" si="1523"/>
        <v/>
      </c>
      <c r="DJ543" s="548" t="str">
        <f t="shared" si="1524"/>
        <v/>
      </c>
      <c r="DK543" s="547" t="str">
        <f t="shared" si="1525"/>
        <v/>
      </c>
      <c r="DL543" s="654">
        <f t="shared" si="1618"/>
        <v>0</v>
      </c>
      <c r="DM543" s="106">
        <f t="shared" si="1619"/>
        <v>0</v>
      </c>
      <c r="DN543" s="106">
        <f t="shared" si="1620"/>
        <v>4</v>
      </c>
      <c r="DO543" s="106">
        <f t="shared" si="162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9" t="s">
        <v>734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09"/>
        <v/>
      </c>
      <c r="CV544" s="548" t="str">
        <f t="shared" si="1510"/>
        <v/>
      </c>
      <c r="CW544" s="549" t="str">
        <f t="shared" si="1511"/>
        <v/>
      </c>
      <c r="CX544" s="549" t="str">
        <f t="shared" si="1512"/>
        <v/>
      </c>
      <c r="CY544" s="549" t="str">
        <f t="shared" si="1513"/>
        <v/>
      </c>
      <c r="CZ544" s="549" t="str">
        <f t="shared" si="1514"/>
        <v/>
      </c>
      <c r="DA544" s="549" t="str">
        <f t="shared" si="1515"/>
        <v/>
      </c>
      <c r="DB544" s="550" t="str">
        <f t="shared" si="1516"/>
        <v/>
      </c>
      <c r="DC544" s="550" t="str">
        <f t="shared" si="1517"/>
        <v/>
      </c>
      <c r="DD544" s="550" t="str">
        <f t="shared" si="1518"/>
        <v/>
      </c>
      <c r="DE544" s="549" t="str">
        <f t="shared" si="1519"/>
        <v/>
      </c>
      <c r="DF544" s="549" t="str">
        <f t="shared" si="1520"/>
        <v/>
      </c>
      <c r="DG544" s="549" t="str">
        <f t="shared" si="1521"/>
        <v/>
      </c>
      <c r="DH544" s="549" t="str">
        <f t="shared" si="1522"/>
        <v/>
      </c>
      <c r="DI544" s="549" t="str">
        <f t="shared" si="1523"/>
        <v/>
      </c>
      <c r="DJ544" s="548" t="str">
        <f t="shared" si="1524"/>
        <v/>
      </c>
      <c r="DK544" s="547" t="str">
        <f t="shared" si="1525"/>
        <v/>
      </c>
      <c r="DL544" s="654">
        <f t="shared" si="1618"/>
        <v>0</v>
      </c>
      <c r="DM544" s="106">
        <f t="shared" si="1619"/>
        <v>0</v>
      </c>
      <c r="DN544" s="106">
        <f t="shared" si="1620"/>
        <v>0</v>
      </c>
      <c r="DO544" s="106">
        <f t="shared" si="162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22"/>
        <v/>
      </c>
      <c r="CA545" s="596" t="str">
        <f t="shared" si="1623"/>
        <v/>
      </c>
      <c r="CB545" s="596" t="str">
        <f t="shared" si="1624"/>
        <v/>
      </c>
      <c r="CC545" s="690" t="str">
        <f t="shared" si="1625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34"/>
        <v/>
      </c>
      <c r="CF545" s="1348" t="str">
        <f t="shared" si="1634"/>
        <v/>
      </c>
      <c r="CG545" s="1348" t="str">
        <f t="shared" si="1634"/>
        <v/>
      </c>
      <c r="CH545" s="1348" t="str">
        <f t="shared" si="1634"/>
        <v/>
      </c>
      <c r="CI545" s="1348" t="str">
        <f t="shared" si="1634"/>
        <v/>
      </c>
      <c r="CJ545" s="1348" t="str">
        <f t="shared" si="1634"/>
        <v/>
      </c>
      <c r="CK545" s="1349" t="str">
        <f t="shared" si="1634"/>
        <v/>
      </c>
      <c r="CL545" s="1349" t="str">
        <f t="shared" si="1634"/>
        <v/>
      </c>
      <c r="CM545" s="1349" t="str">
        <f t="shared" si="1634"/>
        <v/>
      </c>
      <c r="CN545" s="1348" t="str">
        <f t="shared" si="1634"/>
        <v/>
      </c>
      <c r="CO545" s="1348" t="str">
        <f t="shared" si="1634"/>
        <v/>
      </c>
      <c r="CP545" s="1348" t="str">
        <f t="shared" si="1634"/>
        <v/>
      </c>
      <c r="CQ545" s="1348" t="str">
        <f t="shared" si="1634"/>
        <v/>
      </c>
      <c r="CR545" s="1348" t="str">
        <f t="shared" si="1634"/>
        <v/>
      </c>
      <c r="CS545" s="1347" t="str">
        <f t="shared" si="1634"/>
        <v/>
      </c>
      <c r="CT545" s="1350" t="str">
        <f t="shared" si="1634"/>
        <v/>
      </c>
      <c r="CU545" s="547" t="str">
        <f t="shared" si="1509"/>
        <v/>
      </c>
      <c r="CV545" s="548" t="str">
        <f t="shared" si="1510"/>
        <v/>
      </c>
      <c r="CW545" s="549" t="str">
        <f t="shared" si="1511"/>
        <v/>
      </c>
      <c r="CX545" s="549" t="str">
        <f t="shared" si="1512"/>
        <v/>
      </c>
      <c r="CY545" s="549" t="str">
        <f t="shared" si="1513"/>
        <v/>
      </c>
      <c r="CZ545" s="549" t="str">
        <f t="shared" si="1514"/>
        <v/>
      </c>
      <c r="DA545" s="549" t="str">
        <f t="shared" si="1515"/>
        <v/>
      </c>
      <c r="DB545" s="550" t="str">
        <f t="shared" si="1516"/>
        <v/>
      </c>
      <c r="DC545" s="550" t="str">
        <f t="shared" si="1517"/>
        <v/>
      </c>
      <c r="DD545" s="550" t="str">
        <f t="shared" si="1518"/>
        <v/>
      </c>
      <c r="DE545" s="549" t="str">
        <f t="shared" si="1519"/>
        <v/>
      </c>
      <c r="DF545" s="549" t="str">
        <f t="shared" si="1520"/>
        <v/>
      </c>
      <c r="DG545" s="549" t="str">
        <f t="shared" si="1521"/>
        <v/>
      </c>
      <c r="DH545" s="549" t="str">
        <f t="shared" si="1522"/>
        <v/>
      </c>
      <c r="DI545" s="549" t="str">
        <f t="shared" si="1523"/>
        <v/>
      </c>
      <c r="DJ545" s="548" t="str">
        <f t="shared" si="1524"/>
        <v/>
      </c>
      <c r="DK545" s="547" t="str">
        <f t="shared" si="1525"/>
        <v/>
      </c>
      <c r="DL545" s="654">
        <f t="shared" si="1618"/>
        <v>0</v>
      </c>
      <c r="DM545" s="106">
        <f t="shared" si="1619"/>
        <v>0</v>
      </c>
      <c r="DN545" s="106">
        <f t="shared" si="1620"/>
        <v>0</v>
      </c>
      <c r="DO545" s="106">
        <f t="shared" si="162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$H$1 &amp; "/kg"</f>
        <v>kcal/kg</v>
      </c>
      <c r="B546" s="765">
        <f>1450*$K$1</f>
        <v>1450</v>
      </c>
      <c r="C546" s="765">
        <f t="shared" ref="C546:R546" si="1665">1450*$K$1</f>
        <v>1450</v>
      </c>
      <c r="D546" s="765">
        <f t="shared" si="1665"/>
        <v>1450</v>
      </c>
      <c r="E546" s="765">
        <f t="shared" si="1665"/>
        <v>1450</v>
      </c>
      <c r="F546" s="765">
        <f t="shared" si="1665"/>
        <v>1450</v>
      </c>
      <c r="G546" s="765">
        <f t="shared" si="1665"/>
        <v>1450</v>
      </c>
      <c r="H546" s="765">
        <f t="shared" si="1665"/>
        <v>1450</v>
      </c>
      <c r="I546" s="765">
        <f t="shared" si="1665"/>
        <v>1450</v>
      </c>
      <c r="J546" s="765">
        <f t="shared" si="1665"/>
        <v>1450</v>
      </c>
      <c r="K546" s="765">
        <f t="shared" si="1665"/>
        <v>1450</v>
      </c>
      <c r="L546" s="765">
        <f t="shared" si="1665"/>
        <v>1450</v>
      </c>
      <c r="M546" s="765">
        <f t="shared" si="1665"/>
        <v>1450</v>
      </c>
      <c r="N546" s="765">
        <f t="shared" si="1665"/>
        <v>1450</v>
      </c>
      <c r="O546" s="765">
        <f t="shared" si="1665"/>
        <v>1450</v>
      </c>
      <c r="P546" s="765">
        <f t="shared" si="1665"/>
        <v>1450</v>
      </c>
      <c r="Q546" s="765">
        <f t="shared" si="1665"/>
        <v>1450</v>
      </c>
      <c r="R546" s="765">
        <f t="shared" si="1665"/>
        <v>1450</v>
      </c>
      <c r="S546" s="601"/>
      <c r="T546" s="765">
        <f>1450*$K$1</f>
        <v>1450</v>
      </c>
      <c r="U546" s="765">
        <f t="shared" ref="U546:AJ546" si="1666">1450*$K$1</f>
        <v>1450</v>
      </c>
      <c r="V546" s="765">
        <f t="shared" si="1666"/>
        <v>1450</v>
      </c>
      <c r="W546" s="765">
        <f t="shared" si="1666"/>
        <v>1450</v>
      </c>
      <c r="X546" s="765">
        <f t="shared" si="1666"/>
        <v>1450</v>
      </c>
      <c r="Y546" s="765">
        <f t="shared" si="1666"/>
        <v>1450</v>
      </c>
      <c r="Z546" s="765">
        <f t="shared" si="1666"/>
        <v>1450</v>
      </c>
      <c r="AA546" s="765">
        <f t="shared" si="1666"/>
        <v>1450</v>
      </c>
      <c r="AB546" s="765">
        <f t="shared" si="1666"/>
        <v>1450</v>
      </c>
      <c r="AC546" s="765">
        <f t="shared" si="1666"/>
        <v>1450</v>
      </c>
      <c r="AD546" s="765">
        <f t="shared" si="1666"/>
        <v>1450</v>
      </c>
      <c r="AE546" s="765">
        <f t="shared" si="1666"/>
        <v>1450</v>
      </c>
      <c r="AF546" s="765">
        <f t="shared" si="1666"/>
        <v>1450</v>
      </c>
      <c r="AG546" s="765">
        <f t="shared" si="1666"/>
        <v>1450</v>
      </c>
      <c r="AH546" s="765">
        <f t="shared" si="1666"/>
        <v>1450</v>
      </c>
      <c r="AI546" s="765">
        <f t="shared" si="1666"/>
        <v>1450</v>
      </c>
      <c r="AJ546" s="765">
        <f t="shared" si="1666"/>
        <v>1450</v>
      </c>
      <c r="AK546" s="601"/>
      <c r="AL546" s="765">
        <f>1450*$K$1</f>
        <v>1450</v>
      </c>
      <c r="AM546" s="765">
        <f t="shared" ref="AM546:BB546" si="1667">1450*$K$1</f>
        <v>1450</v>
      </c>
      <c r="AN546" s="765">
        <f t="shared" si="1667"/>
        <v>1450</v>
      </c>
      <c r="AO546" s="765">
        <f t="shared" si="1667"/>
        <v>1450</v>
      </c>
      <c r="AP546" s="765">
        <f t="shared" si="1667"/>
        <v>1450</v>
      </c>
      <c r="AQ546" s="765">
        <f t="shared" si="1667"/>
        <v>1450</v>
      </c>
      <c r="AR546" s="765">
        <f t="shared" si="1667"/>
        <v>1450</v>
      </c>
      <c r="AS546" s="765">
        <f t="shared" si="1667"/>
        <v>1450</v>
      </c>
      <c r="AT546" s="765">
        <f t="shared" si="1667"/>
        <v>1450</v>
      </c>
      <c r="AU546" s="765">
        <f t="shared" si="1667"/>
        <v>1450</v>
      </c>
      <c r="AV546" s="765">
        <f t="shared" si="1667"/>
        <v>1450</v>
      </c>
      <c r="AW546" s="765">
        <f t="shared" si="1667"/>
        <v>1450</v>
      </c>
      <c r="AX546" s="765">
        <f t="shared" si="1667"/>
        <v>1450</v>
      </c>
      <c r="AY546" s="765">
        <f t="shared" si="1667"/>
        <v>1450</v>
      </c>
      <c r="AZ546" s="765">
        <f t="shared" si="1667"/>
        <v>1450</v>
      </c>
      <c r="BA546" s="765">
        <f t="shared" si="1667"/>
        <v>1450</v>
      </c>
      <c r="BB546" s="765">
        <f t="shared" si="1667"/>
        <v>1450</v>
      </c>
      <c r="BC546" s="759"/>
      <c r="BD546" s="765">
        <f>1450*$K$1</f>
        <v>1450</v>
      </c>
      <c r="BE546" s="765">
        <f t="shared" ref="BE546:BY546" si="1668">1450*$K$1</f>
        <v>1450</v>
      </c>
      <c r="BF546" s="765">
        <f t="shared" si="1668"/>
        <v>1450</v>
      </c>
      <c r="BG546" s="765">
        <f t="shared" si="1668"/>
        <v>1450</v>
      </c>
      <c r="BH546" s="765">
        <f t="shared" si="1668"/>
        <v>1450</v>
      </c>
      <c r="BI546" s="765">
        <f t="shared" si="1668"/>
        <v>1450</v>
      </c>
      <c r="BJ546" s="765">
        <f t="shared" si="1668"/>
        <v>1450</v>
      </c>
      <c r="BK546" s="765">
        <f t="shared" si="1668"/>
        <v>1450</v>
      </c>
      <c r="BL546" s="765">
        <f t="shared" si="1668"/>
        <v>1450</v>
      </c>
      <c r="BM546" s="765">
        <f t="shared" si="1668"/>
        <v>1450</v>
      </c>
      <c r="BN546" s="765">
        <f t="shared" si="1668"/>
        <v>1450</v>
      </c>
      <c r="BO546" s="765">
        <f t="shared" si="1668"/>
        <v>1450</v>
      </c>
      <c r="BP546" s="765">
        <f t="shared" si="1668"/>
        <v>1450</v>
      </c>
      <c r="BQ546" s="765">
        <f t="shared" si="1668"/>
        <v>1450</v>
      </c>
      <c r="BR546" s="765">
        <f t="shared" si="1668"/>
        <v>1450</v>
      </c>
      <c r="BS546" s="765">
        <f t="shared" si="1668"/>
        <v>1450</v>
      </c>
      <c r="BT546" s="765">
        <f t="shared" si="1668"/>
        <v>1450</v>
      </c>
      <c r="BU546" s="759"/>
      <c r="BV546" s="765">
        <f t="shared" si="1668"/>
        <v>1450</v>
      </c>
      <c r="BW546" s="765">
        <f t="shared" si="1668"/>
        <v>1450</v>
      </c>
      <c r="BX546" s="765">
        <f t="shared" si="1668"/>
        <v>1450</v>
      </c>
      <c r="BY546" s="765">
        <f t="shared" si="1668"/>
        <v>1450</v>
      </c>
      <c r="BZ546" s="596">
        <f t="shared" si="1622"/>
        <v>1450</v>
      </c>
      <c r="CA546" s="596">
        <f t="shared" si="1623"/>
        <v>1450</v>
      </c>
      <c r="CB546" s="596">
        <f t="shared" si="1624"/>
        <v>1450</v>
      </c>
      <c r="CC546" s="690">
        <f t="shared" si="1625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34"/>
        <v>1450</v>
      </c>
      <c r="CF546" s="1348">
        <f t="shared" si="1634"/>
        <v>1450</v>
      </c>
      <c r="CG546" s="1348">
        <f t="shared" si="1634"/>
        <v>1450</v>
      </c>
      <c r="CH546" s="1348">
        <f t="shared" si="1634"/>
        <v>1450</v>
      </c>
      <c r="CI546" s="1348">
        <f t="shared" si="1634"/>
        <v>1450</v>
      </c>
      <c r="CJ546" s="1348">
        <f t="shared" si="1634"/>
        <v>1450</v>
      </c>
      <c r="CK546" s="1349">
        <f t="shared" si="1634"/>
        <v>1450</v>
      </c>
      <c r="CL546" s="1349">
        <f t="shared" si="1634"/>
        <v>1450</v>
      </c>
      <c r="CM546" s="1349">
        <f t="shared" si="1634"/>
        <v>1450</v>
      </c>
      <c r="CN546" s="1348">
        <f t="shared" si="1634"/>
        <v>1450</v>
      </c>
      <c r="CO546" s="1348">
        <f t="shared" si="1634"/>
        <v>1450</v>
      </c>
      <c r="CP546" s="1348">
        <f t="shared" si="1634"/>
        <v>1450</v>
      </c>
      <c r="CQ546" s="1348">
        <f t="shared" si="1634"/>
        <v>1450</v>
      </c>
      <c r="CR546" s="1348">
        <f t="shared" ref="CE546:CT561" si="166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69"/>
        <v>1450</v>
      </c>
      <c r="CT546" s="1350">
        <f t="shared" si="1669"/>
        <v>1450</v>
      </c>
      <c r="CU546" s="547">
        <f t="shared" si="1509"/>
        <v>1450</v>
      </c>
      <c r="CV546" s="548">
        <f t="shared" si="1510"/>
        <v>1450</v>
      </c>
      <c r="CW546" s="549">
        <f t="shared" si="1511"/>
        <v>1450</v>
      </c>
      <c r="CX546" s="549">
        <f t="shared" si="1512"/>
        <v>1450</v>
      </c>
      <c r="CY546" s="549">
        <f t="shared" si="1513"/>
        <v>1450</v>
      </c>
      <c r="CZ546" s="549">
        <f t="shared" si="1514"/>
        <v>1450</v>
      </c>
      <c r="DA546" s="549">
        <f t="shared" si="1515"/>
        <v>1450</v>
      </c>
      <c r="DB546" s="550">
        <f t="shared" si="1516"/>
        <v>1450</v>
      </c>
      <c r="DC546" s="550">
        <f t="shared" si="1517"/>
        <v>1450</v>
      </c>
      <c r="DD546" s="550">
        <f t="shared" si="1518"/>
        <v>1450</v>
      </c>
      <c r="DE546" s="549">
        <f t="shared" si="1519"/>
        <v>1450</v>
      </c>
      <c r="DF546" s="549">
        <f t="shared" si="1520"/>
        <v>1450</v>
      </c>
      <c r="DG546" s="549">
        <f t="shared" si="1521"/>
        <v>1450</v>
      </c>
      <c r="DH546" s="549">
        <f t="shared" si="1522"/>
        <v>1450</v>
      </c>
      <c r="DI546" s="549">
        <f t="shared" si="1523"/>
        <v>1450</v>
      </c>
      <c r="DJ546" s="548">
        <f t="shared" si="1524"/>
        <v>1450</v>
      </c>
      <c r="DK546" s="547">
        <f t="shared" si="1525"/>
        <v>1450</v>
      </c>
      <c r="DL546" s="654">
        <f t="shared" si="1618"/>
        <v>17</v>
      </c>
      <c r="DM546" s="106">
        <f t="shared" si="1619"/>
        <v>17</v>
      </c>
      <c r="DN546" s="106">
        <f t="shared" si="1620"/>
        <v>17</v>
      </c>
      <c r="DO546" s="106">
        <f t="shared" si="162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$H$1 &amp; " (%)"</f>
        <v>kcal (%)</v>
      </c>
      <c r="B547" s="769" t="str">
        <f t="shared" ref="B547:R547" si="1670">IF(B545="","",B545*B546/B$46/365/$G$1)</f>
        <v/>
      </c>
      <c r="C547" s="769" t="str">
        <f t="shared" si="1670"/>
        <v/>
      </c>
      <c r="D547" s="769" t="str">
        <f t="shared" si="1670"/>
        <v/>
      </c>
      <c r="E547" s="769" t="str">
        <f t="shared" si="1670"/>
        <v/>
      </c>
      <c r="F547" s="769" t="str">
        <f t="shared" si="1670"/>
        <v/>
      </c>
      <c r="G547" s="769" t="str">
        <f t="shared" si="1670"/>
        <v/>
      </c>
      <c r="H547" s="769" t="str">
        <f t="shared" si="1670"/>
        <v/>
      </c>
      <c r="I547" s="769" t="str">
        <f t="shared" si="1670"/>
        <v/>
      </c>
      <c r="J547" s="769" t="str">
        <f t="shared" si="1670"/>
        <v/>
      </c>
      <c r="K547" s="769" t="str">
        <f t="shared" si="1670"/>
        <v/>
      </c>
      <c r="L547" s="769" t="str">
        <f t="shared" si="1670"/>
        <v/>
      </c>
      <c r="M547" s="769" t="str">
        <f t="shared" si="1670"/>
        <v/>
      </c>
      <c r="N547" s="769" t="str">
        <f t="shared" si="1670"/>
        <v/>
      </c>
      <c r="O547" s="769" t="str">
        <f t="shared" si="1670"/>
        <v/>
      </c>
      <c r="P547" s="769" t="str">
        <f t="shared" si="1670"/>
        <v/>
      </c>
      <c r="Q547" s="769" t="str">
        <f t="shared" si="1670"/>
        <v/>
      </c>
      <c r="R547" s="769" t="str">
        <f t="shared" si="1670"/>
        <v/>
      </c>
      <c r="S547" s="587"/>
      <c r="T547" s="769" t="str">
        <f t="shared" ref="T547:AJ547" si="1671">IF(T545="","",T545*T546/T$46/365/$G$1)</f>
        <v/>
      </c>
      <c r="U547" s="769" t="str">
        <f t="shared" si="1671"/>
        <v/>
      </c>
      <c r="V547" s="769" t="str">
        <f t="shared" si="1671"/>
        <v/>
      </c>
      <c r="W547" s="769" t="str">
        <f t="shared" si="1671"/>
        <v/>
      </c>
      <c r="X547" s="769" t="str">
        <f t="shared" si="1671"/>
        <v/>
      </c>
      <c r="Y547" s="769" t="str">
        <f t="shared" si="1671"/>
        <v/>
      </c>
      <c r="Z547" s="769" t="str">
        <f t="shared" si="1671"/>
        <v/>
      </c>
      <c r="AA547" s="769" t="str">
        <f t="shared" si="1671"/>
        <v/>
      </c>
      <c r="AB547" s="769" t="str">
        <f t="shared" si="1671"/>
        <v/>
      </c>
      <c r="AC547" s="769" t="str">
        <f t="shared" si="1671"/>
        <v/>
      </c>
      <c r="AD547" s="769" t="str">
        <f t="shared" si="1671"/>
        <v/>
      </c>
      <c r="AE547" s="769" t="str">
        <f t="shared" si="1671"/>
        <v/>
      </c>
      <c r="AF547" s="769" t="str">
        <f t="shared" si="1671"/>
        <v/>
      </c>
      <c r="AG547" s="769" t="str">
        <f t="shared" si="1671"/>
        <v/>
      </c>
      <c r="AH547" s="769" t="str">
        <f t="shared" si="1671"/>
        <v/>
      </c>
      <c r="AI547" s="769" t="str">
        <f t="shared" si="1671"/>
        <v/>
      </c>
      <c r="AJ547" s="769" t="str">
        <f t="shared" si="1671"/>
        <v/>
      </c>
      <c r="AK547" s="587"/>
      <c r="AL547" s="769" t="str">
        <f t="shared" ref="AL547:BB547" si="1672">IF(AL545="","",AL545*AL546/AL$46/365/$G$1)</f>
        <v/>
      </c>
      <c r="AM547" s="769" t="str">
        <f t="shared" si="1672"/>
        <v/>
      </c>
      <c r="AN547" s="769" t="str">
        <f t="shared" si="1672"/>
        <v/>
      </c>
      <c r="AO547" s="769" t="str">
        <f t="shared" si="1672"/>
        <v/>
      </c>
      <c r="AP547" s="769" t="str">
        <f t="shared" si="1672"/>
        <v/>
      </c>
      <c r="AQ547" s="769" t="str">
        <f t="shared" si="1672"/>
        <v/>
      </c>
      <c r="AR547" s="769" t="str">
        <f t="shared" si="1672"/>
        <v/>
      </c>
      <c r="AS547" s="769" t="str">
        <f t="shared" si="1672"/>
        <v/>
      </c>
      <c r="AT547" s="769" t="str">
        <f t="shared" si="1672"/>
        <v/>
      </c>
      <c r="AU547" s="769" t="str">
        <f t="shared" si="1672"/>
        <v/>
      </c>
      <c r="AV547" s="769" t="str">
        <f t="shared" si="1672"/>
        <v/>
      </c>
      <c r="AW547" s="769" t="str">
        <f t="shared" si="1672"/>
        <v/>
      </c>
      <c r="AX547" s="769" t="str">
        <f t="shared" si="1672"/>
        <v/>
      </c>
      <c r="AY547" s="769" t="str">
        <f t="shared" si="1672"/>
        <v/>
      </c>
      <c r="AZ547" s="769" t="str">
        <f t="shared" si="1672"/>
        <v/>
      </c>
      <c r="BA547" s="769" t="str">
        <f t="shared" si="1672"/>
        <v/>
      </c>
      <c r="BB547" s="769" t="str">
        <f t="shared" si="1672"/>
        <v/>
      </c>
      <c r="BC547" s="653"/>
      <c r="BD547" s="769" t="str">
        <f t="shared" ref="BD547:BT547" si="1673">IF(BD545="","",BD545*BD546/BD$46/365/$G$1)</f>
        <v/>
      </c>
      <c r="BE547" s="769" t="str">
        <f t="shared" si="1673"/>
        <v/>
      </c>
      <c r="BF547" s="769" t="str">
        <f t="shared" si="1673"/>
        <v/>
      </c>
      <c r="BG547" s="769" t="str">
        <f t="shared" si="1673"/>
        <v/>
      </c>
      <c r="BH547" s="769" t="str">
        <f t="shared" si="1673"/>
        <v/>
      </c>
      <c r="BI547" s="769" t="str">
        <f t="shared" si="1673"/>
        <v/>
      </c>
      <c r="BJ547" s="769" t="str">
        <f t="shared" si="1673"/>
        <v/>
      </c>
      <c r="BK547" s="769" t="str">
        <f t="shared" si="1673"/>
        <v/>
      </c>
      <c r="BL547" s="769" t="str">
        <f t="shared" si="1673"/>
        <v/>
      </c>
      <c r="BM547" s="769" t="str">
        <f t="shared" si="1673"/>
        <v/>
      </c>
      <c r="BN547" s="769" t="str">
        <f t="shared" si="1673"/>
        <v/>
      </c>
      <c r="BO547" s="769" t="str">
        <f t="shared" si="1673"/>
        <v/>
      </c>
      <c r="BP547" s="769" t="str">
        <f t="shared" si="1673"/>
        <v/>
      </c>
      <c r="BQ547" s="769" t="str">
        <f t="shared" si="1673"/>
        <v/>
      </c>
      <c r="BR547" s="769" t="str">
        <f t="shared" si="1673"/>
        <v/>
      </c>
      <c r="BS547" s="769" t="str">
        <f t="shared" si="1673"/>
        <v/>
      </c>
      <c r="BT547" s="769" t="str">
        <f t="shared" si="1673"/>
        <v/>
      </c>
      <c r="BU547" s="653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7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74"/>
        <v/>
      </c>
      <c r="CG547" s="1353" t="str">
        <f t="shared" si="1674"/>
        <v/>
      </c>
      <c r="CH547" s="1353" t="str">
        <f t="shared" si="1674"/>
        <v/>
      </c>
      <c r="CI547" s="1353" t="str">
        <f t="shared" si="1674"/>
        <v/>
      </c>
      <c r="CJ547" s="1353" t="str">
        <f t="shared" si="1674"/>
        <v/>
      </c>
      <c r="CK547" s="1354" t="str">
        <f t="shared" si="1674"/>
        <v/>
      </c>
      <c r="CL547" s="1354" t="str">
        <f t="shared" si="1674"/>
        <v/>
      </c>
      <c r="CM547" s="1354" t="str">
        <f t="shared" si="1674"/>
        <v/>
      </c>
      <c r="CN547" s="1353" t="str">
        <f t="shared" si="1674"/>
        <v/>
      </c>
      <c r="CO547" s="1353" t="str">
        <f t="shared" si="1674"/>
        <v/>
      </c>
      <c r="CP547" s="1353" t="str">
        <f t="shared" si="1674"/>
        <v/>
      </c>
      <c r="CQ547" s="1353" t="str">
        <f t="shared" si="1674"/>
        <v/>
      </c>
      <c r="CR547" s="1353" t="str">
        <f t="shared" si="1674"/>
        <v/>
      </c>
      <c r="CS547" s="1352" t="str">
        <f t="shared" si="1674"/>
        <v/>
      </c>
      <c r="CT547" s="1355" t="str">
        <f t="shared" si="1674"/>
        <v/>
      </c>
      <c r="CU547" s="535" t="str">
        <f t="shared" si="1509"/>
        <v/>
      </c>
      <c r="CV547" s="536" t="str">
        <f t="shared" si="1510"/>
        <v/>
      </c>
      <c r="CW547" s="537" t="str">
        <f t="shared" si="1511"/>
        <v/>
      </c>
      <c r="CX547" s="537" t="str">
        <f t="shared" si="1512"/>
        <v/>
      </c>
      <c r="CY547" s="537" t="str">
        <f t="shared" si="1513"/>
        <v/>
      </c>
      <c r="CZ547" s="537" t="str">
        <f t="shared" si="1514"/>
        <v/>
      </c>
      <c r="DA547" s="537" t="str">
        <f t="shared" si="1515"/>
        <v/>
      </c>
      <c r="DB547" s="538" t="str">
        <f t="shared" si="1516"/>
        <v/>
      </c>
      <c r="DC547" s="538" t="str">
        <f t="shared" si="1517"/>
        <v/>
      </c>
      <c r="DD547" s="538" t="str">
        <f t="shared" si="1518"/>
        <v/>
      </c>
      <c r="DE547" s="537" t="str">
        <f t="shared" si="1519"/>
        <v/>
      </c>
      <c r="DF547" s="537" t="str">
        <f t="shared" si="1520"/>
        <v/>
      </c>
      <c r="DG547" s="537" t="str">
        <f t="shared" si="1521"/>
        <v/>
      </c>
      <c r="DH547" s="537" t="str">
        <f t="shared" si="1522"/>
        <v/>
      </c>
      <c r="DI547" s="537" t="str">
        <f t="shared" si="1523"/>
        <v/>
      </c>
      <c r="DJ547" s="536" t="str">
        <f t="shared" si="1524"/>
        <v/>
      </c>
      <c r="DK547" s="535" t="str">
        <f t="shared" si="1525"/>
        <v/>
      </c>
      <c r="DL547" s="654">
        <f t="shared" si="1618"/>
        <v>0</v>
      </c>
      <c r="DM547" s="106">
        <f t="shared" si="1619"/>
        <v>0</v>
      </c>
      <c r="DN547" s="106">
        <f t="shared" si="1620"/>
        <v>0</v>
      </c>
      <c r="DO547" s="106">
        <f t="shared" si="162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22"/>
        <v/>
      </c>
      <c r="CA548" s="596" t="str">
        <f t="shared" si="1623"/>
        <v/>
      </c>
      <c r="CB548" s="596" t="str">
        <f t="shared" si="1624"/>
        <v/>
      </c>
      <c r="CC548" s="690" t="str">
        <f t="shared" si="1625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69"/>
        <v/>
      </c>
      <c r="CF548" s="1348" t="str">
        <f t="shared" si="1669"/>
        <v/>
      </c>
      <c r="CG548" s="1348" t="str">
        <f t="shared" si="1669"/>
        <v/>
      </c>
      <c r="CH548" s="1348" t="str">
        <f t="shared" si="1669"/>
        <v/>
      </c>
      <c r="CI548" s="1348" t="str">
        <f t="shared" si="1669"/>
        <v/>
      </c>
      <c r="CJ548" s="1348" t="str">
        <f t="shared" si="1669"/>
        <v/>
      </c>
      <c r="CK548" s="1349" t="str">
        <f t="shared" si="1669"/>
        <v/>
      </c>
      <c r="CL548" s="1349" t="str">
        <f t="shared" si="1669"/>
        <v/>
      </c>
      <c r="CM548" s="1349" t="str">
        <f t="shared" si="1669"/>
        <v/>
      </c>
      <c r="CN548" s="1348" t="str">
        <f t="shared" si="1669"/>
        <v/>
      </c>
      <c r="CO548" s="1348" t="str">
        <f t="shared" si="1669"/>
        <v/>
      </c>
      <c r="CP548" s="1348" t="str">
        <f t="shared" si="1669"/>
        <v/>
      </c>
      <c r="CQ548" s="1348" t="str">
        <f t="shared" si="1669"/>
        <v/>
      </c>
      <c r="CR548" s="1348" t="str">
        <f t="shared" si="1669"/>
        <v/>
      </c>
      <c r="CS548" s="1347" t="str">
        <f t="shared" si="1669"/>
        <v/>
      </c>
      <c r="CT548" s="1350" t="str">
        <f t="shared" si="1669"/>
        <v/>
      </c>
      <c r="CU548" s="547" t="str">
        <f t="shared" si="1509"/>
        <v/>
      </c>
      <c r="CV548" s="548" t="str">
        <f t="shared" si="1510"/>
        <v/>
      </c>
      <c r="CW548" s="549" t="str">
        <f t="shared" si="1511"/>
        <v/>
      </c>
      <c r="CX548" s="549" t="str">
        <f t="shared" si="1512"/>
        <v/>
      </c>
      <c r="CY548" s="549" t="str">
        <f t="shared" si="1513"/>
        <v/>
      </c>
      <c r="CZ548" s="549" t="str">
        <f t="shared" si="1514"/>
        <v/>
      </c>
      <c r="DA548" s="549" t="str">
        <f t="shared" si="1515"/>
        <v/>
      </c>
      <c r="DB548" s="550" t="str">
        <f t="shared" si="1516"/>
        <v/>
      </c>
      <c r="DC548" s="550" t="str">
        <f t="shared" si="1517"/>
        <v/>
      </c>
      <c r="DD548" s="550" t="str">
        <f t="shared" si="1518"/>
        <v/>
      </c>
      <c r="DE548" s="549" t="str">
        <f t="shared" si="1519"/>
        <v/>
      </c>
      <c r="DF548" s="549" t="str">
        <f t="shared" si="1520"/>
        <v/>
      </c>
      <c r="DG548" s="549" t="str">
        <f t="shared" si="1521"/>
        <v/>
      </c>
      <c r="DH548" s="549" t="str">
        <f t="shared" si="1522"/>
        <v/>
      </c>
      <c r="DI548" s="549" t="str">
        <f t="shared" si="1523"/>
        <v/>
      </c>
      <c r="DJ548" s="548" t="str">
        <f t="shared" si="1524"/>
        <v/>
      </c>
      <c r="DK548" s="547" t="str">
        <f t="shared" si="1525"/>
        <v/>
      </c>
      <c r="DL548" s="654">
        <f t="shared" si="1618"/>
        <v>0</v>
      </c>
      <c r="DM548" s="106">
        <f t="shared" si="1619"/>
        <v>0</v>
      </c>
      <c r="DN548" s="106">
        <f t="shared" si="1620"/>
        <v>0</v>
      </c>
      <c r="DO548" s="106">
        <f t="shared" si="162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675">IF(B548="","",B545*B548)</f>
        <v/>
      </c>
      <c r="C549" s="764" t="str">
        <f t="shared" si="1675"/>
        <v/>
      </c>
      <c r="D549" s="764" t="str">
        <f t="shared" si="1675"/>
        <v/>
      </c>
      <c r="E549" s="764" t="str">
        <f t="shared" si="1675"/>
        <v/>
      </c>
      <c r="F549" s="764" t="str">
        <f t="shared" si="1675"/>
        <v/>
      </c>
      <c r="G549" s="764" t="str">
        <f t="shared" si="1675"/>
        <v/>
      </c>
      <c r="H549" s="764" t="str">
        <f t="shared" si="1675"/>
        <v/>
      </c>
      <c r="I549" s="764" t="str">
        <f t="shared" si="1675"/>
        <v/>
      </c>
      <c r="J549" s="764" t="str">
        <f t="shared" si="1675"/>
        <v/>
      </c>
      <c r="K549" s="764" t="str">
        <f t="shared" si="1675"/>
        <v/>
      </c>
      <c r="L549" s="764" t="str">
        <f t="shared" si="1675"/>
        <v/>
      </c>
      <c r="M549" s="764" t="str">
        <f t="shared" si="1675"/>
        <v/>
      </c>
      <c r="N549" s="764" t="str">
        <f t="shared" si="1675"/>
        <v/>
      </c>
      <c r="O549" s="764" t="str">
        <f t="shared" si="1675"/>
        <v/>
      </c>
      <c r="P549" s="764" t="str">
        <f t="shared" si="1675"/>
        <v/>
      </c>
      <c r="Q549" s="764" t="str">
        <f t="shared" si="1675"/>
        <v/>
      </c>
      <c r="R549" s="764" t="str">
        <f t="shared" si="1675"/>
        <v/>
      </c>
      <c r="S549" s="770"/>
      <c r="T549" s="764" t="str">
        <f t="shared" ref="T549:AJ549" si="1676">IF(T548="","",T545*T548)</f>
        <v/>
      </c>
      <c r="U549" s="764" t="str">
        <f t="shared" si="1676"/>
        <v/>
      </c>
      <c r="V549" s="764" t="str">
        <f t="shared" si="1676"/>
        <v/>
      </c>
      <c r="W549" s="764" t="str">
        <f t="shared" si="1676"/>
        <v/>
      </c>
      <c r="X549" s="764" t="str">
        <f t="shared" si="1676"/>
        <v/>
      </c>
      <c r="Y549" s="764" t="str">
        <f t="shared" si="1676"/>
        <v/>
      </c>
      <c r="Z549" s="764" t="str">
        <f t="shared" si="1676"/>
        <v/>
      </c>
      <c r="AA549" s="764" t="str">
        <f t="shared" si="1676"/>
        <v/>
      </c>
      <c r="AB549" s="764" t="str">
        <f t="shared" si="1676"/>
        <v/>
      </c>
      <c r="AC549" s="764" t="str">
        <f t="shared" si="1676"/>
        <v/>
      </c>
      <c r="AD549" s="764" t="str">
        <f t="shared" si="1676"/>
        <v/>
      </c>
      <c r="AE549" s="764" t="str">
        <f t="shared" si="1676"/>
        <v/>
      </c>
      <c r="AF549" s="764" t="str">
        <f t="shared" si="1676"/>
        <v/>
      </c>
      <c r="AG549" s="764" t="str">
        <f t="shared" si="1676"/>
        <v/>
      </c>
      <c r="AH549" s="764" t="str">
        <f t="shared" si="1676"/>
        <v/>
      </c>
      <c r="AI549" s="764" t="str">
        <f t="shared" si="1676"/>
        <v/>
      </c>
      <c r="AJ549" s="764" t="str">
        <f t="shared" si="1676"/>
        <v/>
      </c>
      <c r="AK549" s="770"/>
      <c r="AL549" s="764" t="str">
        <f t="shared" ref="AL549:BB549" si="1677">IF(AL548="","",AL545*AL548)</f>
        <v/>
      </c>
      <c r="AM549" s="764" t="str">
        <f t="shared" si="1677"/>
        <v/>
      </c>
      <c r="AN549" s="764" t="str">
        <f t="shared" si="1677"/>
        <v/>
      </c>
      <c r="AO549" s="764" t="str">
        <f t="shared" si="1677"/>
        <v/>
      </c>
      <c r="AP549" s="764" t="str">
        <f t="shared" si="1677"/>
        <v/>
      </c>
      <c r="AQ549" s="764" t="str">
        <f t="shared" si="1677"/>
        <v/>
      </c>
      <c r="AR549" s="764" t="str">
        <f t="shared" si="1677"/>
        <v/>
      </c>
      <c r="AS549" s="764" t="str">
        <f t="shared" si="1677"/>
        <v/>
      </c>
      <c r="AT549" s="764" t="str">
        <f t="shared" si="1677"/>
        <v/>
      </c>
      <c r="AU549" s="764" t="str">
        <f t="shared" si="1677"/>
        <v/>
      </c>
      <c r="AV549" s="764" t="str">
        <f t="shared" si="1677"/>
        <v/>
      </c>
      <c r="AW549" s="764" t="str">
        <f t="shared" si="1677"/>
        <v/>
      </c>
      <c r="AX549" s="764" t="str">
        <f t="shared" si="1677"/>
        <v/>
      </c>
      <c r="AY549" s="764" t="str">
        <f t="shared" si="1677"/>
        <v/>
      </c>
      <c r="AZ549" s="764" t="str">
        <f t="shared" si="1677"/>
        <v/>
      </c>
      <c r="BA549" s="764" t="str">
        <f t="shared" si="1677"/>
        <v/>
      </c>
      <c r="BB549" s="764" t="str">
        <f t="shared" si="1677"/>
        <v/>
      </c>
      <c r="BC549" s="770"/>
      <c r="BD549" s="764" t="str">
        <f t="shared" ref="BD549:BT549" si="1678">IF(BD548="","",BD545*BD548)</f>
        <v/>
      </c>
      <c r="BE549" s="764" t="str">
        <f t="shared" si="1678"/>
        <v/>
      </c>
      <c r="BF549" s="764" t="str">
        <f t="shared" si="1678"/>
        <v/>
      </c>
      <c r="BG549" s="764" t="str">
        <f t="shared" si="1678"/>
        <v/>
      </c>
      <c r="BH549" s="764" t="str">
        <f t="shared" si="1678"/>
        <v/>
      </c>
      <c r="BI549" s="764" t="str">
        <f t="shared" si="1678"/>
        <v/>
      </c>
      <c r="BJ549" s="764" t="str">
        <f t="shared" si="1678"/>
        <v/>
      </c>
      <c r="BK549" s="764" t="str">
        <f t="shared" si="1678"/>
        <v/>
      </c>
      <c r="BL549" s="764" t="str">
        <f t="shared" si="1678"/>
        <v/>
      </c>
      <c r="BM549" s="764" t="str">
        <f t="shared" si="1678"/>
        <v/>
      </c>
      <c r="BN549" s="764" t="str">
        <f t="shared" si="1678"/>
        <v/>
      </c>
      <c r="BO549" s="764" t="str">
        <f t="shared" si="1678"/>
        <v/>
      </c>
      <c r="BP549" s="764" t="str">
        <f t="shared" si="1678"/>
        <v/>
      </c>
      <c r="BQ549" s="764" t="str">
        <f t="shared" si="1678"/>
        <v/>
      </c>
      <c r="BR549" s="764" t="str">
        <f t="shared" si="1678"/>
        <v/>
      </c>
      <c r="BS549" s="764" t="str">
        <f t="shared" si="1678"/>
        <v/>
      </c>
      <c r="BT549" s="764" t="str">
        <f t="shared" si="167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22"/>
        <v/>
      </c>
      <c r="CA549" s="596" t="str">
        <f t="shared" si="1623"/>
        <v/>
      </c>
      <c r="CB549" s="596" t="str">
        <f t="shared" si="1624"/>
        <v/>
      </c>
      <c r="CC549" s="690" t="str">
        <f t="shared" si="1625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69"/>
        <v/>
      </c>
      <c r="CF549" s="1348" t="str">
        <f t="shared" si="1669"/>
        <v/>
      </c>
      <c r="CG549" s="1348" t="str">
        <f t="shared" si="1669"/>
        <v/>
      </c>
      <c r="CH549" s="1348" t="str">
        <f t="shared" si="1669"/>
        <v/>
      </c>
      <c r="CI549" s="1348" t="str">
        <f t="shared" si="1669"/>
        <v/>
      </c>
      <c r="CJ549" s="1348" t="str">
        <f t="shared" si="1669"/>
        <v/>
      </c>
      <c r="CK549" s="1349" t="str">
        <f t="shared" si="1669"/>
        <v/>
      </c>
      <c r="CL549" s="1349" t="str">
        <f t="shared" si="1669"/>
        <v/>
      </c>
      <c r="CM549" s="1349" t="str">
        <f t="shared" si="1669"/>
        <v/>
      </c>
      <c r="CN549" s="1348" t="str">
        <f t="shared" si="1669"/>
        <v/>
      </c>
      <c r="CO549" s="1348" t="str">
        <f t="shared" si="1669"/>
        <v/>
      </c>
      <c r="CP549" s="1348" t="str">
        <f t="shared" si="1669"/>
        <v/>
      </c>
      <c r="CQ549" s="1348" t="str">
        <f t="shared" si="1669"/>
        <v/>
      </c>
      <c r="CR549" s="1348" t="str">
        <f t="shared" si="1669"/>
        <v/>
      </c>
      <c r="CS549" s="1347" t="str">
        <f t="shared" si="1669"/>
        <v/>
      </c>
      <c r="CT549" s="1350" t="str">
        <f t="shared" si="1669"/>
        <v/>
      </c>
      <c r="CU549" s="547" t="str">
        <f t="shared" si="1509"/>
        <v/>
      </c>
      <c r="CV549" s="548" t="str">
        <f t="shared" si="1510"/>
        <v/>
      </c>
      <c r="CW549" s="549" t="str">
        <f t="shared" si="1511"/>
        <v/>
      </c>
      <c r="CX549" s="549" t="str">
        <f t="shared" si="1512"/>
        <v/>
      </c>
      <c r="CY549" s="549" t="str">
        <f t="shared" si="1513"/>
        <v/>
      </c>
      <c r="CZ549" s="549" t="str">
        <f t="shared" si="1514"/>
        <v/>
      </c>
      <c r="DA549" s="549" t="str">
        <f t="shared" si="1515"/>
        <v/>
      </c>
      <c r="DB549" s="550" t="str">
        <f t="shared" si="1516"/>
        <v/>
      </c>
      <c r="DC549" s="550" t="str">
        <f t="shared" si="1517"/>
        <v/>
      </c>
      <c r="DD549" s="550" t="str">
        <f t="shared" si="1518"/>
        <v/>
      </c>
      <c r="DE549" s="549" t="str">
        <f t="shared" si="1519"/>
        <v/>
      </c>
      <c r="DF549" s="549" t="str">
        <f t="shared" si="1520"/>
        <v/>
      </c>
      <c r="DG549" s="549" t="str">
        <f t="shared" si="1521"/>
        <v/>
      </c>
      <c r="DH549" s="549" t="str">
        <f t="shared" si="1522"/>
        <v/>
      </c>
      <c r="DI549" s="549" t="str">
        <f t="shared" si="1523"/>
        <v/>
      </c>
      <c r="DJ549" s="548" t="str">
        <f t="shared" si="1524"/>
        <v/>
      </c>
      <c r="DK549" s="547" t="str">
        <f t="shared" si="1525"/>
        <v/>
      </c>
      <c r="DL549" s="654">
        <f t="shared" si="1618"/>
        <v>0</v>
      </c>
      <c r="DM549" s="106">
        <f t="shared" si="1619"/>
        <v>0</v>
      </c>
      <c r="DN549" s="106">
        <f t="shared" si="1620"/>
        <v>0</v>
      </c>
      <c r="DO549" s="106">
        <f t="shared" si="162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9" t="s">
        <v>737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09"/>
        <v/>
      </c>
      <c r="CV550" s="548" t="str">
        <f t="shared" si="1510"/>
        <v/>
      </c>
      <c r="CW550" s="549" t="str">
        <f t="shared" si="1511"/>
        <v/>
      </c>
      <c r="CX550" s="549" t="str">
        <f t="shared" si="1512"/>
        <v/>
      </c>
      <c r="CY550" s="549" t="str">
        <f t="shared" si="1513"/>
        <v/>
      </c>
      <c r="CZ550" s="549" t="str">
        <f t="shared" si="1514"/>
        <v/>
      </c>
      <c r="DA550" s="549" t="str">
        <f t="shared" si="1515"/>
        <v/>
      </c>
      <c r="DB550" s="550" t="str">
        <f t="shared" si="1516"/>
        <v/>
      </c>
      <c r="DC550" s="550" t="str">
        <f t="shared" si="1517"/>
        <v/>
      </c>
      <c r="DD550" s="550" t="str">
        <f t="shared" si="1518"/>
        <v/>
      </c>
      <c r="DE550" s="549" t="str">
        <f t="shared" si="1519"/>
        <v/>
      </c>
      <c r="DF550" s="549" t="str">
        <f t="shared" si="1520"/>
        <v/>
      </c>
      <c r="DG550" s="549" t="str">
        <f t="shared" si="1521"/>
        <v/>
      </c>
      <c r="DH550" s="549" t="str">
        <f t="shared" si="1522"/>
        <v/>
      </c>
      <c r="DI550" s="549" t="str">
        <f t="shared" si="1523"/>
        <v/>
      </c>
      <c r="DJ550" s="548" t="str">
        <f t="shared" si="1524"/>
        <v/>
      </c>
      <c r="DK550" s="547" t="str">
        <f t="shared" si="1525"/>
        <v/>
      </c>
      <c r="DL550" s="654">
        <f t="shared" si="1618"/>
        <v>0</v>
      </c>
      <c r="DM550" s="106">
        <f t="shared" si="1619"/>
        <v>0</v>
      </c>
      <c r="DN550" s="106">
        <f t="shared" si="1620"/>
        <v>0</v>
      </c>
      <c r="DO550" s="106">
        <f t="shared" si="162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22"/>
        <v/>
      </c>
      <c r="CA551" s="596" t="str">
        <f t="shared" si="1623"/>
        <v/>
      </c>
      <c r="CB551" s="596" t="str">
        <f t="shared" si="1624"/>
        <v/>
      </c>
      <c r="CC551" s="690" t="str">
        <f t="shared" si="1625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69"/>
        <v/>
      </c>
      <c r="CF551" s="1348" t="str">
        <f t="shared" si="1669"/>
        <v/>
      </c>
      <c r="CG551" s="1348" t="str">
        <f t="shared" si="1669"/>
        <v/>
      </c>
      <c r="CH551" s="1348" t="str">
        <f t="shared" si="1669"/>
        <v/>
      </c>
      <c r="CI551" s="1348" t="str">
        <f t="shared" si="1669"/>
        <v/>
      </c>
      <c r="CJ551" s="1348" t="str">
        <f t="shared" si="1669"/>
        <v/>
      </c>
      <c r="CK551" s="1349" t="str">
        <f t="shared" si="1669"/>
        <v/>
      </c>
      <c r="CL551" s="1349" t="str">
        <f t="shared" si="1669"/>
        <v/>
      </c>
      <c r="CM551" s="1349" t="str">
        <f t="shared" si="1669"/>
        <v/>
      </c>
      <c r="CN551" s="1348" t="str">
        <f t="shared" si="1669"/>
        <v/>
      </c>
      <c r="CO551" s="1348" t="str">
        <f t="shared" si="1669"/>
        <v/>
      </c>
      <c r="CP551" s="1348" t="str">
        <f t="shared" si="1669"/>
        <v/>
      </c>
      <c r="CQ551" s="1348" t="str">
        <f t="shared" si="1669"/>
        <v/>
      </c>
      <c r="CR551" s="1348" t="str">
        <f t="shared" si="1669"/>
        <v/>
      </c>
      <c r="CS551" s="1347" t="str">
        <f t="shared" si="1669"/>
        <v/>
      </c>
      <c r="CT551" s="1350" t="str">
        <f t="shared" si="1669"/>
        <v/>
      </c>
      <c r="CU551" s="547" t="str">
        <f t="shared" si="1509"/>
        <v/>
      </c>
      <c r="CV551" s="548" t="str">
        <f t="shared" si="1510"/>
        <v/>
      </c>
      <c r="CW551" s="549" t="str">
        <f t="shared" si="1511"/>
        <v/>
      </c>
      <c r="CX551" s="549" t="str">
        <f t="shared" si="1512"/>
        <v/>
      </c>
      <c r="CY551" s="549" t="str">
        <f t="shared" si="1513"/>
        <v/>
      </c>
      <c r="CZ551" s="549" t="str">
        <f t="shared" si="1514"/>
        <v/>
      </c>
      <c r="DA551" s="549" t="str">
        <f t="shared" si="1515"/>
        <v/>
      </c>
      <c r="DB551" s="550" t="str">
        <f t="shared" si="1516"/>
        <v/>
      </c>
      <c r="DC551" s="550" t="str">
        <f t="shared" si="1517"/>
        <v/>
      </c>
      <c r="DD551" s="550" t="str">
        <f t="shared" si="1518"/>
        <v/>
      </c>
      <c r="DE551" s="549" t="str">
        <f t="shared" si="1519"/>
        <v/>
      </c>
      <c r="DF551" s="549" t="str">
        <f t="shared" si="1520"/>
        <v/>
      </c>
      <c r="DG551" s="549" t="str">
        <f t="shared" si="1521"/>
        <v/>
      </c>
      <c r="DH551" s="549" t="str">
        <f t="shared" si="1522"/>
        <v/>
      </c>
      <c r="DI551" s="549" t="str">
        <f t="shared" si="1523"/>
        <v/>
      </c>
      <c r="DJ551" s="548" t="str">
        <f t="shared" si="1524"/>
        <v/>
      </c>
      <c r="DK551" s="547" t="str">
        <f t="shared" si="1525"/>
        <v/>
      </c>
      <c r="DL551" s="654">
        <f t="shared" si="1618"/>
        <v>0</v>
      </c>
      <c r="DM551" s="106">
        <f t="shared" si="1619"/>
        <v>0</v>
      </c>
      <c r="DN551" s="106">
        <f t="shared" si="1620"/>
        <v>0</v>
      </c>
      <c r="DO551" s="106">
        <f t="shared" si="162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$H$1 &amp; "/kg"</f>
        <v>kcal/kg</v>
      </c>
      <c r="B552" s="765">
        <f>630*$K$1</f>
        <v>630</v>
      </c>
      <c r="C552" s="765">
        <f t="shared" ref="C552:R552" si="1679">630*$K$1</f>
        <v>630</v>
      </c>
      <c r="D552" s="765">
        <f t="shared" si="1679"/>
        <v>630</v>
      </c>
      <c r="E552" s="765">
        <f t="shared" si="1679"/>
        <v>630</v>
      </c>
      <c r="F552" s="765">
        <f t="shared" si="1679"/>
        <v>630</v>
      </c>
      <c r="G552" s="765">
        <f t="shared" si="1679"/>
        <v>630</v>
      </c>
      <c r="H552" s="765">
        <f t="shared" si="1679"/>
        <v>630</v>
      </c>
      <c r="I552" s="765">
        <f t="shared" si="1679"/>
        <v>630</v>
      </c>
      <c r="J552" s="765">
        <f t="shared" si="1679"/>
        <v>630</v>
      </c>
      <c r="K552" s="765">
        <f t="shared" si="1679"/>
        <v>630</v>
      </c>
      <c r="L552" s="765">
        <f t="shared" si="1679"/>
        <v>630</v>
      </c>
      <c r="M552" s="765">
        <f t="shared" si="1679"/>
        <v>630</v>
      </c>
      <c r="N552" s="765">
        <f t="shared" si="1679"/>
        <v>630</v>
      </c>
      <c r="O552" s="765">
        <f t="shared" si="1679"/>
        <v>630</v>
      </c>
      <c r="P552" s="765">
        <f t="shared" si="1679"/>
        <v>630</v>
      </c>
      <c r="Q552" s="765">
        <f t="shared" si="1679"/>
        <v>630</v>
      </c>
      <c r="R552" s="765">
        <f t="shared" si="1679"/>
        <v>630</v>
      </c>
      <c r="S552" s="601"/>
      <c r="T552" s="765">
        <f>630*$K$1</f>
        <v>630</v>
      </c>
      <c r="U552" s="765">
        <f t="shared" ref="U552:AJ552" si="1680">630*$K$1</f>
        <v>630</v>
      </c>
      <c r="V552" s="765">
        <f t="shared" si="1680"/>
        <v>630</v>
      </c>
      <c r="W552" s="765">
        <f t="shared" si="1680"/>
        <v>630</v>
      </c>
      <c r="X552" s="765">
        <f t="shared" si="1680"/>
        <v>630</v>
      </c>
      <c r="Y552" s="765">
        <f t="shared" si="1680"/>
        <v>630</v>
      </c>
      <c r="Z552" s="765">
        <f t="shared" si="1680"/>
        <v>630</v>
      </c>
      <c r="AA552" s="765">
        <f t="shared" si="1680"/>
        <v>630</v>
      </c>
      <c r="AB552" s="765">
        <f t="shared" si="1680"/>
        <v>630</v>
      </c>
      <c r="AC552" s="765">
        <f t="shared" si="1680"/>
        <v>630</v>
      </c>
      <c r="AD552" s="765">
        <f t="shared" si="1680"/>
        <v>630</v>
      </c>
      <c r="AE552" s="765">
        <f t="shared" si="1680"/>
        <v>630</v>
      </c>
      <c r="AF552" s="765">
        <f t="shared" si="1680"/>
        <v>630</v>
      </c>
      <c r="AG552" s="765">
        <f t="shared" si="1680"/>
        <v>630</v>
      </c>
      <c r="AH552" s="765">
        <f t="shared" si="1680"/>
        <v>630</v>
      </c>
      <c r="AI552" s="765">
        <f t="shared" si="1680"/>
        <v>630</v>
      </c>
      <c r="AJ552" s="765">
        <f t="shared" si="1680"/>
        <v>630</v>
      </c>
      <c r="AK552" s="601"/>
      <c r="AL552" s="765">
        <f>630*$K$1</f>
        <v>630</v>
      </c>
      <c r="AM552" s="765">
        <f t="shared" ref="AM552:BB552" si="1681">630*$K$1</f>
        <v>630</v>
      </c>
      <c r="AN552" s="765">
        <f t="shared" si="1681"/>
        <v>630</v>
      </c>
      <c r="AO552" s="765">
        <f t="shared" si="1681"/>
        <v>630</v>
      </c>
      <c r="AP552" s="765">
        <f t="shared" si="1681"/>
        <v>630</v>
      </c>
      <c r="AQ552" s="765">
        <f t="shared" si="1681"/>
        <v>630</v>
      </c>
      <c r="AR552" s="765">
        <f t="shared" si="1681"/>
        <v>630</v>
      </c>
      <c r="AS552" s="765">
        <f t="shared" si="1681"/>
        <v>630</v>
      </c>
      <c r="AT552" s="765">
        <f t="shared" si="1681"/>
        <v>630</v>
      </c>
      <c r="AU552" s="765">
        <f t="shared" si="1681"/>
        <v>630</v>
      </c>
      <c r="AV552" s="765">
        <f t="shared" si="1681"/>
        <v>630</v>
      </c>
      <c r="AW552" s="765">
        <f t="shared" si="1681"/>
        <v>630</v>
      </c>
      <c r="AX552" s="765">
        <f t="shared" si="1681"/>
        <v>630</v>
      </c>
      <c r="AY552" s="765">
        <f t="shared" si="1681"/>
        <v>630</v>
      </c>
      <c r="AZ552" s="765">
        <f t="shared" si="1681"/>
        <v>630</v>
      </c>
      <c r="BA552" s="765">
        <f t="shared" si="1681"/>
        <v>630</v>
      </c>
      <c r="BB552" s="765">
        <f t="shared" si="1681"/>
        <v>630</v>
      </c>
      <c r="BC552" s="759"/>
      <c r="BD552" s="765">
        <f>630*$K$1</f>
        <v>630</v>
      </c>
      <c r="BE552" s="765">
        <f t="shared" ref="BE552:BY552" si="1682">630*$K$1</f>
        <v>630</v>
      </c>
      <c r="BF552" s="765">
        <f t="shared" si="1682"/>
        <v>630</v>
      </c>
      <c r="BG552" s="765">
        <f t="shared" si="1682"/>
        <v>630</v>
      </c>
      <c r="BH552" s="765">
        <f t="shared" si="1682"/>
        <v>630</v>
      </c>
      <c r="BI552" s="765">
        <f t="shared" si="1682"/>
        <v>630</v>
      </c>
      <c r="BJ552" s="765">
        <f t="shared" si="1682"/>
        <v>630</v>
      </c>
      <c r="BK552" s="765">
        <f t="shared" si="1682"/>
        <v>630</v>
      </c>
      <c r="BL552" s="765">
        <f t="shared" si="1682"/>
        <v>630</v>
      </c>
      <c r="BM552" s="765">
        <f t="shared" si="1682"/>
        <v>630</v>
      </c>
      <c r="BN552" s="765">
        <f t="shared" si="1682"/>
        <v>630</v>
      </c>
      <c r="BO552" s="765">
        <f t="shared" si="1682"/>
        <v>630</v>
      </c>
      <c r="BP552" s="765">
        <f t="shared" si="1682"/>
        <v>630</v>
      </c>
      <c r="BQ552" s="765">
        <f t="shared" si="1682"/>
        <v>630</v>
      </c>
      <c r="BR552" s="765">
        <f t="shared" si="1682"/>
        <v>630</v>
      </c>
      <c r="BS552" s="765">
        <f t="shared" si="1682"/>
        <v>630</v>
      </c>
      <c r="BT552" s="765">
        <f t="shared" si="1682"/>
        <v>630</v>
      </c>
      <c r="BU552" s="759"/>
      <c r="BV552" s="765">
        <f t="shared" si="1682"/>
        <v>630</v>
      </c>
      <c r="BW552" s="765">
        <f t="shared" si="1682"/>
        <v>630</v>
      </c>
      <c r="BX552" s="765">
        <f t="shared" si="1682"/>
        <v>630</v>
      </c>
      <c r="BY552" s="765">
        <f t="shared" si="1682"/>
        <v>630</v>
      </c>
      <c r="BZ552" s="596">
        <f t="shared" si="1622"/>
        <v>630</v>
      </c>
      <c r="CA552" s="596">
        <f t="shared" si="1623"/>
        <v>630</v>
      </c>
      <c r="CB552" s="596">
        <f t="shared" si="1624"/>
        <v>630</v>
      </c>
      <c r="CC552" s="690">
        <f t="shared" si="1625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69"/>
        <v>630</v>
      </c>
      <c r="CF552" s="1348">
        <f t="shared" si="1669"/>
        <v>630</v>
      </c>
      <c r="CG552" s="1348">
        <f t="shared" si="1669"/>
        <v>630</v>
      </c>
      <c r="CH552" s="1348">
        <f t="shared" si="1669"/>
        <v>630</v>
      </c>
      <c r="CI552" s="1348">
        <f t="shared" si="1669"/>
        <v>630</v>
      </c>
      <c r="CJ552" s="1348">
        <f t="shared" si="1669"/>
        <v>630</v>
      </c>
      <c r="CK552" s="1349">
        <f t="shared" si="1669"/>
        <v>630</v>
      </c>
      <c r="CL552" s="1349">
        <f t="shared" si="1669"/>
        <v>630</v>
      </c>
      <c r="CM552" s="1349">
        <f t="shared" si="1669"/>
        <v>630</v>
      </c>
      <c r="CN552" s="1348">
        <f t="shared" si="1669"/>
        <v>630</v>
      </c>
      <c r="CO552" s="1348">
        <f t="shared" si="1669"/>
        <v>630</v>
      </c>
      <c r="CP552" s="1348">
        <f t="shared" si="1669"/>
        <v>630</v>
      </c>
      <c r="CQ552" s="1348">
        <f t="shared" si="1669"/>
        <v>630</v>
      </c>
      <c r="CR552" s="1348">
        <f t="shared" si="1669"/>
        <v>630</v>
      </c>
      <c r="CS552" s="1347">
        <f t="shared" si="1669"/>
        <v>630</v>
      </c>
      <c r="CT552" s="1350">
        <f t="shared" si="1669"/>
        <v>630</v>
      </c>
      <c r="CU552" s="547">
        <f t="shared" si="1509"/>
        <v>630</v>
      </c>
      <c r="CV552" s="548">
        <f t="shared" si="1510"/>
        <v>630</v>
      </c>
      <c r="CW552" s="549">
        <f t="shared" si="1511"/>
        <v>630</v>
      </c>
      <c r="CX552" s="549">
        <f t="shared" si="1512"/>
        <v>630</v>
      </c>
      <c r="CY552" s="549">
        <f t="shared" si="1513"/>
        <v>630</v>
      </c>
      <c r="CZ552" s="549">
        <f t="shared" si="1514"/>
        <v>630</v>
      </c>
      <c r="DA552" s="549">
        <f t="shared" si="1515"/>
        <v>630</v>
      </c>
      <c r="DB552" s="550">
        <f t="shared" si="1516"/>
        <v>630</v>
      </c>
      <c r="DC552" s="550">
        <f t="shared" si="1517"/>
        <v>630</v>
      </c>
      <c r="DD552" s="550">
        <f t="shared" si="1518"/>
        <v>630</v>
      </c>
      <c r="DE552" s="549">
        <f t="shared" si="1519"/>
        <v>630</v>
      </c>
      <c r="DF552" s="549">
        <f t="shared" si="1520"/>
        <v>630</v>
      </c>
      <c r="DG552" s="549">
        <f t="shared" si="1521"/>
        <v>630</v>
      </c>
      <c r="DH552" s="549">
        <f t="shared" si="1522"/>
        <v>630</v>
      </c>
      <c r="DI552" s="549">
        <f t="shared" si="1523"/>
        <v>630</v>
      </c>
      <c r="DJ552" s="548">
        <f t="shared" si="1524"/>
        <v>630</v>
      </c>
      <c r="DK552" s="547">
        <f t="shared" si="1525"/>
        <v>630</v>
      </c>
      <c r="DL552" s="654">
        <f t="shared" si="1618"/>
        <v>17</v>
      </c>
      <c r="DM552" s="106">
        <f t="shared" si="1619"/>
        <v>17</v>
      </c>
      <c r="DN552" s="106">
        <f t="shared" si="1620"/>
        <v>17</v>
      </c>
      <c r="DO552" s="106">
        <f t="shared" si="162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$H$1 &amp; " (%)"</f>
        <v>kcal (%)</v>
      </c>
      <c r="B553" s="769" t="str">
        <f t="shared" ref="B553:R553" si="1683">IF(B551="","",B551*B552/B$46/365/$G$1)</f>
        <v/>
      </c>
      <c r="C553" s="769" t="str">
        <f t="shared" si="1683"/>
        <v/>
      </c>
      <c r="D553" s="769" t="str">
        <f t="shared" si="1683"/>
        <v/>
      </c>
      <c r="E553" s="769" t="str">
        <f t="shared" si="1683"/>
        <v/>
      </c>
      <c r="F553" s="769" t="str">
        <f t="shared" si="1683"/>
        <v/>
      </c>
      <c r="G553" s="769" t="str">
        <f t="shared" si="1683"/>
        <v/>
      </c>
      <c r="H553" s="769" t="str">
        <f t="shared" si="1683"/>
        <v/>
      </c>
      <c r="I553" s="769" t="str">
        <f t="shared" si="1683"/>
        <v/>
      </c>
      <c r="J553" s="769" t="str">
        <f t="shared" si="1683"/>
        <v/>
      </c>
      <c r="K553" s="769" t="str">
        <f t="shared" si="1683"/>
        <v/>
      </c>
      <c r="L553" s="769" t="str">
        <f t="shared" si="1683"/>
        <v/>
      </c>
      <c r="M553" s="769" t="str">
        <f t="shared" si="1683"/>
        <v/>
      </c>
      <c r="N553" s="769" t="str">
        <f t="shared" si="1683"/>
        <v/>
      </c>
      <c r="O553" s="769" t="str">
        <f t="shared" si="1683"/>
        <v/>
      </c>
      <c r="P553" s="769" t="str">
        <f t="shared" si="1683"/>
        <v/>
      </c>
      <c r="Q553" s="769" t="str">
        <f t="shared" si="1683"/>
        <v/>
      </c>
      <c r="R553" s="769" t="str">
        <f t="shared" si="1683"/>
        <v/>
      </c>
      <c r="S553" s="587"/>
      <c r="T553" s="769" t="str">
        <f t="shared" ref="T553:AJ553" si="1684">IF(T551="","",T551*T552/T$46/365/$G$1)</f>
        <v/>
      </c>
      <c r="U553" s="769" t="str">
        <f t="shared" si="1684"/>
        <v/>
      </c>
      <c r="V553" s="769" t="str">
        <f t="shared" si="1684"/>
        <v/>
      </c>
      <c r="W553" s="769" t="str">
        <f t="shared" si="1684"/>
        <v/>
      </c>
      <c r="X553" s="769" t="str">
        <f t="shared" si="1684"/>
        <v/>
      </c>
      <c r="Y553" s="769" t="str">
        <f t="shared" si="1684"/>
        <v/>
      </c>
      <c r="Z553" s="769" t="str">
        <f t="shared" si="1684"/>
        <v/>
      </c>
      <c r="AA553" s="769" t="str">
        <f t="shared" si="1684"/>
        <v/>
      </c>
      <c r="AB553" s="769" t="str">
        <f t="shared" si="1684"/>
        <v/>
      </c>
      <c r="AC553" s="769" t="str">
        <f t="shared" si="1684"/>
        <v/>
      </c>
      <c r="AD553" s="769" t="str">
        <f t="shared" si="1684"/>
        <v/>
      </c>
      <c r="AE553" s="769" t="str">
        <f t="shared" si="1684"/>
        <v/>
      </c>
      <c r="AF553" s="769" t="str">
        <f t="shared" si="1684"/>
        <v/>
      </c>
      <c r="AG553" s="769" t="str">
        <f t="shared" si="1684"/>
        <v/>
      </c>
      <c r="AH553" s="769" t="str">
        <f t="shared" si="1684"/>
        <v/>
      </c>
      <c r="AI553" s="769" t="str">
        <f t="shared" si="1684"/>
        <v/>
      </c>
      <c r="AJ553" s="769" t="str">
        <f t="shared" si="1684"/>
        <v/>
      </c>
      <c r="AK553" s="587"/>
      <c r="AL553" s="769" t="str">
        <f t="shared" ref="AL553:BB553" si="1685">IF(AL551="","",AL551*AL552/AL$46/365/$G$1)</f>
        <v/>
      </c>
      <c r="AM553" s="769" t="str">
        <f t="shared" si="1685"/>
        <v/>
      </c>
      <c r="AN553" s="769" t="str">
        <f t="shared" si="1685"/>
        <v/>
      </c>
      <c r="AO553" s="769" t="str">
        <f t="shared" si="1685"/>
        <v/>
      </c>
      <c r="AP553" s="769" t="str">
        <f t="shared" si="1685"/>
        <v/>
      </c>
      <c r="AQ553" s="769" t="str">
        <f t="shared" si="1685"/>
        <v/>
      </c>
      <c r="AR553" s="769" t="str">
        <f t="shared" si="1685"/>
        <v/>
      </c>
      <c r="AS553" s="769" t="str">
        <f t="shared" si="1685"/>
        <v/>
      </c>
      <c r="AT553" s="769" t="str">
        <f t="shared" si="1685"/>
        <v/>
      </c>
      <c r="AU553" s="769" t="str">
        <f t="shared" si="1685"/>
        <v/>
      </c>
      <c r="AV553" s="769" t="str">
        <f t="shared" si="1685"/>
        <v/>
      </c>
      <c r="AW553" s="769" t="str">
        <f t="shared" si="1685"/>
        <v/>
      </c>
      <c r="AX553" s="769" t="str">
        <f t="shared" si="1685"/>
        <v/>
      </c>
      <c r="AY553" s="769" t="str">
        <f t="shared" si="1685"/>
        <v/>
      </c>
      <c r="AZ553" s="769" t="str">
        <f t="shared" si="1685"/>
        <v/>
      </c>
      <c r="BA553" s="769" t="str">
        <f t="shared" si="1685"/>
        <v/>
      </c>
      <c r="BB553" s="769" t="str">
        <f t="shared" si="1685"/>
        <v/>
      </c>
      <c r="BC553" s="653"/>
      <c r="BD553" s="769" t="str">
        <f t="shared" ref="BD553:BT553" si="1686">IF(BD551="","",BD551*BD552/BD$46/365/$G$1)</f>
        <v/>
      </c>
      <c r="BE553" s="769" t="str">
        <f t="shared" si="1686"/>
        <v/>
      </c>
      <c r="BF553" s="769" t="str">
        <f t="shared" si="1686"/>
        <v/>
      </c>
      <c r="BG553" s="769" t="str">
        <f t="shared" si="1686"/>
        <v/>
      </c>
      <c r="BH553" s="769" t="str">
        <f t="shared" si="1686"/>
        <v/>
      </c>
      <c r="BI553" s="769" t="str">
        <f t="shared" si="1686"/>
        <v/>
      </c>
      <c r="BJ553" s="769" t="str">
        <f t="shared" si="1686"/>
        <v/>
      </c>
      <c r="BK553" s="769" t="str">
        <f t="shared" si="1686"/>
        <v/>
      </c>
      <c r="BL553" s="769" t="str">
        <f t="shared" si="1686"/>
        <v/>
      </c>
      <c r="BM553" s="769" t="str">
        <f t="shared" si="1686"/>
        <v/>
      </c>
      <c r="BN553" s="769" t="str">
        <f t="shared" si="1686"/>
        <v/>
      </c>
      <c r="BO553" s="769" t="str">
        <f t="shared" si="1686"/>
        <v/>
      </c>
      <c r="BP553" s="769" t="str">
        <f t="shared" si="1686"/>
        <v/>
      </c>
      <c r="BQ553" s="769" t="str">
        <f t="shared" si="1686"/>
        <v/>
      </c>
      <c r="BR553" s="769" t="str">
        <f t="shared" si="1686"/>
        <v/>
      </c>
      <c r="BS553" s="769" t="str">
        <f t="shared" si="1686"/>
        <v/>
      </c>
      <c r="BT553" s="769" t="str">
        <f t="shared" si="1686"/>
        <v/>
      </c>
      <c r="BU553" s="653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69"/>
        <v/>
      </c>
      <c r="CF553" s="1353" t="str">
        <f t="shared" si="1669"/>
        <v/>
      </c>
      <c r="CG553" s="1353" t="str">
        <f t="shared" si="1669"/>
        <v/>
      </c>
      <c r="CH553" s="1353" t="str">
        <f t="shared" si="1669"/>
        <v/>
      </c>
      <c r="CI553" s="1353" t="str">
        <f t="shared" si="1669"/>
        <v/>
      </c>
      <c r="CJ553" s="1353" t="str">
        <f t="shared" si="1669"/>
        <v/>
      </c>
      <c r="CK553" s="1354" t="str">
        <f t="shared" si="1669"/>
        <v/>
      </c>
      <c r="CL553" s="1354" t="str">
        <f t="shared" si="1669"/>
        <v/>
      </c>
      <c r="CM553" s="1354" t="str">
        <f t="shared" si="1669"/>
        <v/>
      </c>
      <c r="CN553" s="1353" t="str">
        <f t="shared" si="1669"/>
        <v/>
      </c>
      <c r="CO553" s="1353" t="str">
        <f t="shared" si="1669"/>
        <v/>
      </c>
      <c r="CP553" s="1353" t="str">
        <f t="shared" si="1669"/>
        <v/>
      </c>
      <c r="CQ553" s="1353" t="str">
        <f t="shared" si="1669"/>
        <v/>
      </c>
      <c r="CR553" s="1353" t="str">
        <f t="shared" si="1669"/>
        <v/>
      </c>
      <c r="CS553" s="1352" t="str">
        <f t="shared" si="1669"/>
        <v/>
      </c>
      <c r="CT553" s="1355" t="str">
        <f t="shared" si="1669"/>
        <v/>
      </c>
      <c r="CU553" s="535" t="str">
        <f t="shared" si="1509"/>
        <v/>
      </c>
      <c r="CV553" s="536" t="str">
        <f t="shared" si="1510"/>
        <v/>
      </c>
      <c r="CW553" s="537" t="str">
        <f t="shared" si="1511"/>
        <v/>
      </c>
      <c r="CX553" s="537" t="str">
        <f t="shared" si="1512"/>
        <v/>
      </c>
      <c r="CY553" s="537" t="str">
        <f t="shared" si="1513"/>
        <v/>
      </c>
      <c r="CZ553" s="537" t="str">
        <f t="shared" si="1514"/>
        <v/>
      </c>
      <c r="DA553" s="537" t="str">
        <f t="shared" si="1515"/>
        <v/>
      </c>
      <c r="DB553" s="538" t="str">
        <f t="shared" si="1516"/>
        <v/>
      </c>
      <c r="DC553" s="538" t="str">
        <f t="shared" si="1517"/>
        <v/>
      </c>
      <c r="DD553" s="538" t="str">
        <f t="shared" si="1518"/>
        <v/>
      </c>
      <c r="DE553" s="537" t="str">
        <f t="shared" si="1519"/>
        <v/>
      </c>
      <c r="DF553" s="537" t="str">
        <f t="shared" si="1520"/>
        <v/>
      </c>
      <c r="DG553" s="537" t="str">
        <f t="shared" si="1521"/>
        <v/>
      </c>
      <c r="DH553" s="537" t="str">
        <f t="shared" si="1522"/>
        <v/>
      </c>
      <c r="DI553" s="537" t="str">
        <f t="shared" si="1523"/>
        <v/>
      </c>
      <c r="DJ553" s="536" t="str">
        <f t="shared" si="1524"/>
        <v/>
      </c>
      <c r="DK553" s="535" t="str">
        <f t="shared" si="1525"/>
        <v/>
      </c>
      <c r="DL553" s="654">
        <f t="shared" si="1618"/>
        <v>0</v>
      </c>
      <c r="DM553" s="106">
        <f t="shared" si="1619"/>
        <v>0</v>
      </c>
      <c r="DN553" s="106">
        <f t="shared" si="1620"/>
        <v>0</v>
      </c>
      <c r="DO553" s="106">
        <f t="shared" si="162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22"/>
        <v/>
      </c>
      <c r="CA554" s="596" t="str">
        <f t="shared" si="1623"/>
        <v/>
      </c>
      <c r="CB554" s="596" t="str">
        <f t="shared" si="1624"/>
        <v/>
      </c>
      <c r="CC554" s="690" t="str">
        <f t="shared" si="1625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69"/>
        <v/>
      </c>
      <c r="CF554" s="1348" t="str">
        <f t="shared" si="1669"/>
        <v/>
      </c>
      <c r="CG554" s="1348" t="str">
        <f t="shared" si="1669"/>
        <v/>
      </c>
      <c r="CH554" s="1348" t="str">
        <f t="shared" si="1669"/>
        <v/>
      </c>
      <c r="CI554" s="1348" t="str">
        <f t="shared" si="1669"/>
        <v/>
      </c>
      <c r="CJ554" s="1348" t="str">
        <f t="shared" si="1669"/>
        <v/>
      </c>
      <c r="CK554" s="1349" t="str">
        <f t="shared" si="1669"/>
        <v/>
      </c>
      <c r="CL554" s="1349" t="str">
        <f t="shared" si="1669"/>
        <v/>
      </c>
      <c r="CM554" s="1349" t="str">
        <f t="shared" si="1669"/>
        <v/>
      </c>
      <c r="CN554" s="1348" t="str">
        <f t="shared" si="1669"/>
        <v/>
      </c>
      <c r="CO554" s="1348" t="str">
        <f t="shared" si="1669"/>
        <v/>
      </c>
      <c r="CP554" s="1348" t="str">
        <f t="shared" si="1669"/>
        <v/>
      </c>
      <c r="CQ554" s="1348" t="str">
        <f t="shared" si="1669"/>
        <v/>
      </c>
      <c r="CR554" s="1348" t="str">
        <f t="shared" si="1669"/>
        <v/>
      </c>
      <c r="CS554" s="1347" t="str">
        <f t="shared" si="1669"/>
        <v/>
      </c>
      <c r="CT554" s="1350" t="str">
        <f t="shared" si="1669"/>
        <v/>
      </c>
      <c r="CU554" s="547" t="str">
        <f t="shared" si="1509"/>
        <v/>
      </c>
      <c r="CV554" s="548" t="str">
        <f t="shared" si="1510"/>
        <v/>
      </c>
      <c r="CW554" s="549" t="str">
        <f t="shared" si="1511"/>
        <v/>
      </c>
      <c r="CX554" s="549" t="str">
        <f t="shared" si="1512"/>
        <v/>
      </c>
      <c r="CY554" s="549" t="str">
        <f t="shared" si="1513"/>
        <v/>
      </c>
      <c r="CZ554" s="549" t="str">
        <f t="shared" si="1514"/>
        <v/>
      </c>
      <c r="DA554" s="549" t="str">
        <f t="shared" si="1515"/>
        <v/>
      </c>
      <c r="DB554" s="550" t="str">
        <f t="shared" si="1516"/>
        <v/>
      </c>
      <c r="DC554" s="550" t="str">
        <f t="shared" si="1517"/>
        <v/>
      </c>
      <c r="DD554" s="550" t="str">
        <f t="shared" si="1518"/>
        <v/>
      </c>
      <c r="DE554" s="549" t="str">
        <f t="shared" si="1519"/>
        <v/>
      </c>
      <c r="DF554" s="549" t="str">
        <f t="shared" si="1520"/>
        <v/>
      </c>
      <c r="DG554" s="549" t="str">
        <f t="shared" si="1521"/>
        <v/>
      </c>
      <c r="DH554" s="549" t="str">
        <f t="shared" si="1522"/>
        <v/>
      </c>
      <c r="DI554" s="549" t="str">
        <f t="shared" si="1523"/>
        <v/>
      </c>
      <c r="DJ554" s="548" t="str">
        <f t="shared" si="1524"/>
        <v/>
      </c>
      <c r="DK554" s="547" t="str">
        <f t="shared" si="1525"/>
        <v/>
      </c>
      <c r="DL554" s="654">
        <f t="shared" si="1618"/>
        <v>0</v>
      </c>
      <c r="DM554" s="106">
        <f t="shared" si="1619"/>
        <v>0</v>
      </c>
      <c r="DN554" s="106">
        <f t="shared" si="1620"/>
        <v>0</v>
      </c>
      <c r="DO554" s="106">
        <f t="shared" si="162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687">IF(B554="","",B551*B554)</f>
        <v/>
      </c>
      <c r="C555" s="764" t="str">
        <f t="shared" si="1687"/>
        <v/>
      </c>
      <c r="D555" s="764" t="str">
        <f t="shared" si="1687"/>
        <v/>
      </c>
      <c r="E555" s="764" t="str">
        <f t="shared" si="1687"/>
        <v/>
      </c>
      <c r="F555" s="764" t="str">
        <f t="shared" si="1687"/>
        <v/>
      </c>
      <c r="G555" s="764" t="str">
        <f t="shared" si="1687"/>
        <v/>
      </c>
      <c r="H555" s="764" t="str">
        <f t="shared" si="1687"/>
        <v/>
      </c>
      <c r="I555" s="764" t="str">
        <f t="shared" si="1687"/>
        <v/>
      </c>
      <c r="J555" s="764" t="str">
        <f t="shared" si="1687"/>
        <v/>
      </c>
      <c r="K555" s="764" t="str">
        <f t="shared" si="1687"/>
        <v/>
      </c>
      <c r="L555" s="764" t="str">
        <f t="shared" si="1687"/>
        <v/>
      </c>
      <c r="M555" s="764" t="str">
        <f t="shared" si="1687"/>
        <v/>
      </c>
      <c r="N555" s="764" t="str">
        <f t="shared" si="1687"/>
        <v/>
      </c>
      <c r="O555" s="764" t="str">
        <f t="shared" si="1687"/>
        <v/>
      </c>
      <c r="P555" s="764" t="str">
        <f t="shared" si="1687"/>
        <v/>
      </c>
      <c r="Q555" s="764" t="str">
        <f t="shared" si="1687"/>
        <v/>
      </c>
      <c r="R555" s="764" t="str">
        <f t="shared" si="1687"/>
        <v/>
      </c>
      <c r="S555" s="770"/>
      <c r="T555" s="764" t="str">
        <f t="shared" ref="T555:AJ555" si="1688">IF(T554="","",T551*T554)</f>
        <v/>
      </c>
      <c r="U555" s="764" t="str">
        <f t="shared" si="1688"/>
        <v/>
      </c>
      <c r="V555" s="764" t="str">
        <f t="shared" si="1688"/>
        <v/>
      </c>
      <c r="W555" s="764" t="str">
        <f t="shared" si="1688"/>
        <v/>
      </c>
      <c r="X555" s="764" t="str">
        <f t="shared" si="1688"/>
        <v/>
      </c>
      <c r="Y555" s="764" t="str">
        <f t="shared" si="1688"/>
        <v/>
      </c>
      <c r="Z555" s="764" t="str">
        <f t="shared" si="1688"/>
        <v/>
      </c>
      <c r="AA555" s="764" t="str">
        <f t="shared" si="1688"/>
        <v/>
      </c>
      <c r="AB555" s="764" t="str">
        <f t="shared" si="1688"/>
        <v/>
      </c>
      <c r="AC555" s="764" t="str">
        <f t="shared" si="1688"/>
        <v/>
      </c>
      <c r="AD555" s="764" t="str">
        <f t="shared" si="1688"/>
        <v/>
      </c>
      <c r="AE555" s="764" t="str">
        <f t="shared" si="1688"/>
        <v/>
      </c>
      <c r="AF555" s="764" t="str">
        <f t="shared" si="1688"/>
        <v/>
      </c>
      <c r="AG555" s="764" t="str">
        <f t="shared" si="1688"/>
        <v/>
      </c>
      <c r="AH555" s="764" t="str">
        <f t="shared" si="1688"/>
        <v/>
      </c>
      <c r="AI555" s="764" t="str">
        <f t="shared" si="1688"/>
        <v/>
      </c>
      <c r="AJ555" s="764" t="str">
        <f t="shared" si="1688"/>
        <v/>
      </c>
      <c r="AK555" s="770"/>
      <c r="AL555" s="764" t="str">
        <f t="shared" ref="AL555:BB555" si="1689">IF(AL554="","",AL551*AL554)</f>
        <v/>
      </c>
      <c r="AM555" s="764" t="str">
        <f t="shared" si="1689"/>
        <v/>
      </c>
      <c r="AN555" s="764" t="str">
        <f t="shared" si="1689"/>
        <v/>
      </c>
      <c r="AO555" s="764" t="str">
        <f t="shared" si="1689"/>
        <v/>
      </c>
      <c r="AP555" s="764" t="str">
        <f t="shared" si="1689"/>
        <v/>
      </c>
      <c r="AQ555" s="764" t="str">
        <f t="shared" si="1689"/>
        <v/>
      </c>
      <c r="AR555" s="764" t="str">
        <f t="shared" si="1689"/>
        <v/>
      </c>
      <c r="AS555" s="764" t="str">
        <f t="shared" si="1689"/>
        <v/>
      </c>
      <c r="AT555" s="764" t="str">
        <f t="shared" si="1689"/>
        <v/>
      </c>
      <c r="AU555" s="764" t="str">
        <f t="shared" si="1689"/>
        <v/>
      </c>
      <c r="AV555" s="764" t="str">
        <f t="shared" si="1689"/>
        <v/>
      </c>
      <c r="AW555" s="764" t="str">
        <f t="shared" si="1689"/>
        <v/>
      </c>
      <c r="AX555" s="764" t="str">
        <f t="shared" si="1689"/>
        <v/>
      </c>
      <c r="AY555" s="764" t="str">
        <f t="shared" si="1689"/>
        <v/>
      </c>
      <c r="AZ555" s="764" t="str">
        <f t="shared" si="1689"/>
        <v/>
      </c>
      <c r="BA555" s="764" t="str">
        <f t="shared" si="1689"/>
        <v/>
      </c>
      <c r="BB555" s="764" t="str">
        <f t="shared" si="1689"/>
        <v/>
      </c>
      <c r="BC555" s="770"/>
      <c r="BD555" s="764" t="str">
        <f t="shared" ref="BD555:BT555" si="1690">IF(BD554="","",BD551*BD554)</f>
        <v/>
      </c>
      <c r="BE555" s="764" t="str">
        <f t="shared" si="1690"/>
        <v/>
      </c>
      <c r="BF555" s="764" t="str">
        <f t="shared" si="1690"/>
        <v/>
      </c>
      <c r="BG555" s="764" t="str">
        <f t="shared" si="1690"/>
        <v/>
      </c>
      <c r="BH555" s="764" t="str">
        <f t="shared" si="1690"/>
        <v/>
      </c>
      <c r="BI555" s="764" t="str">
        <f t="shared" si="1690"/>
        <v/>
      </c>
      <c r="BJ555" s="764" t="str">
        <f t="shared" si="1690"/>
        <v/>
      </c>
      <c r="BK555" s="764" t="str">
        <f t="shared" si="1690"/>
        <v/>
      </c>
      <c r="BL555" s="764" t="str">
        <f t="shared" si="1690"/>
        <v/>
      </c>
      <c r="BM555" s="764" t="str">
        <f t="shared" si="1690"/>
        <v/>
      </c>
      <c r="BN555" s="764" t="str">
        <f t="shared" si="1690"/>
        <v/>
      </c>
      <c r="BO555" s="764" t="str">
        <f t="shared" si="1690"/>
        <v/>
      </c>
      <c r="BP555" s="764" t="str">
        <f t="shared" si="1690"/>
        <v/>
      </c>
      <c r="BQ555" s="764" t="str">
        <f t="shared" si="1690"/>
        <v/>
      </c>
      <c r="BR555" s="764" t="str">
        <f t="shared" si="1690"/>
        <v/>
      </c>
      <c r="BS555" s="764" t="str">
        <f t="shared" si="1690"/>
        <v/>
      </c>
      <c r="BT555" s="764" t="str">
        <f t="shared" si="169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22"/>
        <v/>
      </c>
      <c r="CA555" s="596" t="str">
        <f t="shared" si="1623"/>
        <v/>
      </c>
      <c r="CB555" s="596" t="str">
        <f t="shared" si="1624"/>
        <v/>
      </c>
      <c r="CC555" s="690" t="str">
        <f t="shared" si="1625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69"/>
        <v/>
      </c>
      <c r="CF555" s="1348" t="str">
        <f t="shared" si="1669"/>
        <v/>
      </c>
      <c r="CG555" s="1348" t="str">
        <f t="shared" si="1669"/>
        <v/>
      </c>
      <c r="CH555" s="1348" t="str">
        <f t="shared" si="1669"/>
        <v/>
      </c>
      <c r="CI555" s="1348" t="str">
        <f t="shared" si="1669"/>
        <v/>
      </c>
      <c r="CJ555" s="1348" t="str">
        <f t="shared" si="1669"/>
        <v/>
      </c>
      <c r="CK555" s="1349" t="str">
        <f t="shared" si="1669"/>
        <v/>
      </c>
      <c r="CL555" s="1349" t="str">
        <f t="shared" si="1669"/>
        <v/>
      </c>
      <c r="CM555" s="1349" t="str">
        <f t="shared" si="1669"/>
        <v/>
      </c>
      <c r="CN555" s="1348" t="str">
        <f t="shared" si="1669"/>
        <v/>
      </c>
      <c r="CO555" s="1348" t="str">
        <f t="shared" si="1669"/>
        <v/>
      </c>
      <c r="CP555" s="1348" t="str">
        <f t="shared" si="1669"/>
        <v/>
      </c>
      <c r="CQ555" s="1348" t="str">
        <f t="shared" si="1669"/>
        <v/>
      </c>
      <c r="CR555" s="1348" t="str">
        <f t="shared" si="1669"/>
        <v/>
      </c>
      <c r="CS555" s="1347" t="str">
        <f t="shared" si="1669"/>
        <v/>
      </c>
      <c r="CT555" s="1350" t="str">
        <f t="shared" si="1669"/>
        <v/>
      </c>
      <c r="CU555" s="547" t="str">
        <f t="shared" si="1509"/>
        <v/>
      </c>
      <c r="CV555" s="548" t="str">
        <f t="shared" si="1510"/>
        <v/>
      </c>
      <c r="CW555" s="549" t="str">
        <f t="shared" si="1511"/>
        <v/>
      </c>
      <c r="CX555" s="549" t="str">
        <f t="shared" si="1512"/>
        <v/>
      </c>
      <c r="CY555" s="549" t="str">
        <f t="shared" si="1513"/>
        <v/>
      </c>
      <c r="CZ555" s="549" t="str">
        <f t="shared" si="1514"/>
        <v/>
      </c>
      <c r="DA555" s="549" t="str">
        <f t="shared" si="1515"/>
        <v/>
      </c>
      <c r="DB555" s="550" t="str">
        <f t="shared" si="1516"/>
        <v/>
      </c>
      <c r="DC555" s="550" t="str">
        <f t="shared" si="1517"/>
        <v/>
      </c>
      <c r="DD555" s="550" t="str">
        <f t="shared" si="1518"/>
        <v/>
      </c>
      <c r="DE555" s="549" t="str">
        <f t="shared" si="1519"/>
        <v/>
      </c>
      <c r="DF555" s="549" t="str">
        <f t="shared" si="1520"/>
        <v/>
      </c>
      <c r="DG555" s="549" t="str">
        <f t="shared" si="1521"/>
        <v/>
      </c>
      <c r="DH555" s="549" t="str">
        <f t="shared" si="1522"/>
        <v/>
      </c>
      <c r="DI555" s="549" t="str">
        <f t="shared" si="1523"/>
        <v/>
      </c>
      <c r="DJ555" s="548" t="str">
        <f t="shared" si="1524"/>
        <v/>
      </c>
      <c r="DK555" s="547" t="str">
        <f t="shared" si="1525"/>
        <v/>
      </c>
      <c r="DL555" s="654">
        <f t="shared" si="1618"/>
        <v>0</v>
      </c>
      <c r="DM555" s="106">
        <f t="shared" si="1619"/>
        <v>0</v>
      </c>
      <c r="DN555" s="106">
        <f t="shared" si="1620"/>
        <v>0</v>
      </c>
      <c r="DO555" s="106">
        <f t="shared" si="162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9" t="s">
        <v>735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09"/>
        <v/>
      </c>
      <c r="CV556" s="548" t="str">
        <f t="shared" si="1510"/>
        <v/>
      </c>
      <c r="CW556" s="549" t="str">
        <f t="shared" si="1511"/>
        <v/>
      </c>
      <c r="CX556" s="549" t="str">
        <f t="shared" si="1512"/>
        <v/>
      </c>
      <c r="CY556" s="549" t="str">
        <f t="shared" si="1513"/>
        <v/>
      </c>
      <c r="CZ556" s="549" t="str">
        <f t="shared" si="1514"/>
        <v/>
      </c>
      <c r="DA556" s="549" t="str">
        <f t="shared" si="1515"/>
        <v/>
      </c>
      <c r="DB556" s="550">
        <f t="shared" si="1516"/>
        <v>1</v>
      </c>
      <c r="DC556" s="550">
        <f t="shared" si="1517"/>
        <v>1</v>
      </c>
      <c r="DD556" s="550">
        <f t="shared" si="1518"/>
        <v>1</v>
      </c>
      <c r="DE556" s="549" t="str">
        <f t="shared" si="1519"/>
        <v/>
      </c>
      <c r="DF556" s="549" t="str">
        <f t="shared" si="1520"/>
        <v/>
      </c>
      <c r="DG556" s="549" t="str">
        <f t="shared" si="1521"/>
        <v/>
      </c>
      <c r="DH556" s="549" t="str">
        <f t="shared" si="1522"/>
        <v/>
      </c>
      <c r="DI556" s="549" t="str">
        <f t="shared" si="1523"/>
        <v/>
      </c>
      <c r="DJ556" s="548" t="str">
        <f t="shared" si="1524"/>
        <v/>
      </c>
      <c r="DK556" s="547" t="str">
        <f t="shared" si="1525"/>
        <v/>
      </c>
      <c r="DL556" s="654">
        <f t="shared" si="1618"/>
        <v>1</v>
      </c>
      <c r="DM556" s="106">
        <f t="shared" si="1619"/>
        <v>2</v>
      </c>
      <c r="DN556" s="106">
        <f t="shared" si="1620"/>
        <v>8</v>
      </c>
      <c r="DO556" s="106">
        <f t="shared" si="162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22"/>
        <v/>
      </c>
      <c r="CA557" s="596" t="str">
        <f t="shared" si="1623"/>
        <v/>
      </c>
      <c r="CB557" s="596">
        <f t="shared" si="1624"/>
        <v>31.366666666666664</v>
      </c>
      <c r="CC557" s="690">
        <f t="shared" si="1625"/>
        <v>24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69"/>
        <v/>
      </c>
      <c r="CF557" s="1348" t="str">
        <f t="shared" si="1669"/>
        <v/>
      </c>
      <c r="CG557" s="1348" t="str">
        <f t="shared" si="1669"/>
        <v/>
      </c>
      <c r="CH557" s="1348" t="str">
        <f t="shared" si="1669"/>
        <v/>
      </c>
      <c r="CI557" s="1348" t="str">
        <f t="shared" si="1669"/>
        <v/>
      </c>
      <c r="CJ557" s="1348" t="str">
        <f t="shared" si="1669"/>
        <v/>
      </c>
      <c r="CK557" s="1349">
        <f t="shared" si="1669"/>
        <v>12</v>
      </c>
      <c r="CL557" s="1349">
        <f t="shared" si="1669"/>
        <v>24</v>
      </c>
      <c r="CM557" s="1349">
        <f t="shared" si="1669"/>
        <v>72</v>
      </c>
      <c r="CN557" s="1348" t="str">
        <f t="shared" si="1669"/>
        <v/>
      </c>
      <c r="CO557" s="1348" t="str">
        <f t="shared" si="1669"/>
        <v/>
      </c>
      <c r="CP557" s="1348" t="str">
        <f t="shared" si="1669"/>
        <v/>
      </c>
      <c r="CQ557" s="1348" t="str">
        <f t="shared" si="1669"/>
        <v/>
      </c>
      <c r="CR557" s="1348" t="str">
        <f t="shared" si="1669"/>
        <v/>
      </c>
      <c r="CS557" s="1347" t="str">
        <f t="shared" si="1669"/>
        <v/>
      </c>
      <c r="CT557" s="1350" t="str">
        <f t="shared" si="1669"/>
        <v/>
      </c>
      <c r="CU557" s="547" t="str">
        <f t="shared" si="1509"/>
        <v/>
      </c>
      <c r="CV557" s="548" t="str">
        <f t="shared" si="1510"/>
        <v/>
      </c>
      <c r="CW557" s="549" t="str">
        <f t="shared" si="1511"/>
        <v/>
      </c>
      <c r="CX557" s="549" t="str">
        <f t="shared" si="1512"/>
        <v/>
      </c>
      <c r="CY557" s="549" t="str">
        <f t="shared" si="1513"/>
        <v/>
      </c>
      <c r="CZ557" s="549" t="str">
        <f t="shared" si="1514"/>
        <v/>
      </c>
      <c r="DA557" s="549" t="str">
        <f t="shared" si="1515"/>
        <v/>
      </c>
      <c r="DB557" s="550">
        <f t="shared" si="1516"/>
        <v>12</v>
      </c>
      <c r="DC557" s="550">
        <f t="shared" si="1517"/>
        <v>24</v>
      </c>
      <c r="DD557" s="550">
        <f t="shared" si="1518"/>
        <v>72</v>
      </c>
      <c r="DE557" s="549" t="str">
        <f t="shared" si="1519"/>
        <v/>
      </c>
      <c r="DF557" s="549" t="str">
        <f t="shared" si="1520"/>
        <v/>
      </c>
      <c r="DG557" s="549" t="str">
        <f t="shared" si="1521"/>
        <v/>
      </c>
      <c r="DH557" s="549" t="str">
        <f t="shared" si="1522"/>
        <v/>
      </c>
      <c r="DI557" s="549" t="str">
        <f t="shared" si="1523"/>
        <v/>
      </c>
      <c r="DJ557" s="548" t="str">
        <f t="shared" si="1524"/>
        <v/>
      </c>
      <c r="DK557" s="547" t="str">
        <f t="shared" si="1525"/>
        <v/>
      </c>
      <c r="DL557" s="654">
        <f t="shared" si="1618"/>
        <v>1</v>
      </c>
      <c r="DM557" s="106">
        <f t="shared" si="1619"/>
        <v>2</v>
      </c>
      <c r="DN557" s="106">
        <f t="shared" si="1620"/>
        <v>8</v>
      </c>
      <c r="DO557" s="106">
        <f t="shared" si="162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$H$1 &amp; "/kg"</f>
        <v>kcal/kg</v>
      </c>
      <c r="B558" s="765">
        <f>200*$K$1</f>
        <v>200</v>
      </c>
      <c r="C558" s="765">
        <f t="shared" ref="C558:R558" si="1691">200*$K$1</f>
        <v>200</v>
      </c>
      <c r="D558" s="765">
        <v>200</v>
      </c>
      <c r="E558" s="765">
        <f t="shared" si="1691"/>
        <v>200</v>
      </c>
      <c r="F558" s="765">
        <f t="shared" si="1691"/>
        <v>200</v>
      </c>
      <c r="G558" s="765">
        <f t="shared" si="1691"/>
        <v>200</v>
      </c>
      <c r="H558" s="765">
        <f t="shared" si="1691"/>
        <v>200</v>
      </c>
      <c r="I558" s="765">
        <f t="shared" si="1691"/>
        <v>200</v>
      </c>
      <c r="J558" s="765">
        <f t="shared" si="1691"/>
        <v>200</v>
      </c>
      <c r="K558" s="765">
        <f t="shared" si="1691"/>
        <v>200</v>
      </c>
      <c r="L558" s="765">
        <f t="shared" si="1691"/>
        <v>200</v>
      </c>
      <c r="M558" s="765">
        <f t="shared" si="1691"/>
        <v>200</v>
      </c>
      <c r="N558" s="765">
        <f t="shared" si="1691"/>
        <v>200</v>
      </c>
      <c r="O558" s="765">
        <f t="shared" si="1691"/>
        <v>200</v>
      </c>
      <c r="P558" s="765">
        <f t="shared" si="1691"/>
        <v>200</v>
      </c>
      <c r="Q558" s="765">
        <f t="shared" si="1691"/>
        <v>200</v>
      </c>
      <c r="R558" s="765">
        <f t="shared" si="1691"/>
        <v>200</v>
      </c>
      <c r="S558" s="601"/>
      <c r="T558" s="765">
        <f>200*$K$1</f>
        <v>200</v>
      </c>
      <c r="U558" s="765">
        <f t="shared" ref="U558:AJ558" si="1692">200*$K$1</f>
        <v>200</v>
      </c>
      <c r="V558" s="765">
        <f t="shared" si="1692"/>
        <v>200</v>
      </c>
      <c r="W558" s="765">
        <f t="shared" si="1692"/>
        <v>200</v>
      </c>
      <c r="X558" s="765">
        <f t="shared" si="1692"/>
        <v>200</v>
      </c>
      <c r="Y558" s="765">
        <f t="shared" si="1692"/>
        <v>200</v>
      </c>
      <c r="Z558" s="765">
        <f t="shared" si="1692"/>
        <v>200</v>
      </c>
      <c r="AA558" s="765">
        <f t="shared" si="1692"/>
        <v>200</v>
      </c>
      <c r="AB558" s="765">
        <f t="shared" si="1692"/>
        <v>200</v>
      </c>
      <c r="AC558" s="765">
        <f t="shared" si="1692"/>
        <v>200</v>
      </c>
      <c r="AD558" s="765">
        <f t="shared" si="1692"/>
        <v>200</v>
      </c>
      <c r="AE558" s="765">
        <f t="shared" si="1692"/>
        <v>200</v>
      </c>
      <c r="AF558" s="765">
        <f t="shared" si="1692"/>
        <v>200</v>
      </c>
      <c r="AG558" s="765">
        <f t="shared" si="1692"/>
        <v>200</v>
      </c>
      <c r="AH558" s="765">
        <f t="shared" si="1692"/>
        <v>200</v>
      </c>
      <c r="AI558" s="765">
        <f t="shared" si="1692"/>
        <v>200</v>
      </c>
      <c r="AJ558" s="765">
        <f t="shared" si="1692"/>
        <v>200</v>
      </c>
      <c r="AK558" s="601"/>
      <c r="AL558" s="765">
        <f>200*$K$1</f>
        <v>200</v>
      </c>
      <c r="AM558" s="765">
        <f t="shared" ref="AM558:BB558" si="1693">200*$K$1</f>
        <v>200</v>
      </c>
      <c r="AN558" s="765">
        <f t="shared" si="1693"/>
        <v>200</v>
      </c>
      <c r="AO558" s="765">
        <f t="shared" si="1693"/>
        <v>200</v>
      </c>
      <c r="AP558" s="765">
        <f t="shared" si="1693"/>
        <v>200</v>
      </c>
      <c r="AQ558" s="765">
        <f t="shared" si="1693"/>
        <v>200</v>
      </c>
      <c r="AR558" s="765">
        <f t="shared" si="1693"/>
        <v>200</v>
      </c>
      <c r="AS558" s="765">
        <f t="shared" si="1693"/>
        <v>200</v>
      </c>
      <c r="AT558" s="765">
        <f t="shared" si="1693"/>
        <v>200</v>
      </c>
      <c r="AU558" s="765">
        <f t="shared" si="1693"/>
        <v>200</v>
      </c>
      <c r="AV558" s="765">
        <f t="shared" si="1693"/>
        <v>200</v>
      </c>
      <c r="AW558" s="765">
        <f t="shared" si="1693"/>
        <v>200</v>
      </c>
      <c r="AX558" s="765">
        <f t="shared" si="1693"/>
        <v>200</v>
      </c>
      <c r="AY558" s="765">
        <f t="shared" si="1693"/>
        <v>200</v>
      </c>
      <c r="AZ558" s="765">
        <f t="shared" si="1693"/>
        <v>200</v>
      </c>
      <c r="BA558" s="765">
        <f t="shared" si="1693"/>
        <v>200</v>
      </c>
      <c r="BB558" s="765">
        <f t="shared" si="1693"/>
        <v>200</v>
      </c>
      <c r="BC558" s="759"/>
      <c r="BD558" s="765">
        <f>200*$K$1</f>
        <v>200</v>
      </c>
      <c r="BE558" s="765">
        <f t="shared" ref="BE558:BY558" si="1694">200*$K$1</f>
        <v>200</v>
      </c>
      <c r="BF558" s="765">
        <f t="shared" si="1694"/>
        <v>200</v>
      </c>
      <c r="BG558" s="765">
        <f t="shared" si="1694"/>
        <v>200</v>
      </c>
      <c r="BH558" s="765">
        <v>200</v>
      </c>
      <c r="BI558" s="765">
        <f t="shared" si="1694"/>
        <v>200</v>
      </c>
      <c r="BJ558" s="765">
        <f t="shared" si="1694"/>
        <v>200</v>
      </c>
      <c r="BK558" s="765">
        <f t="shared" si="1694"/>
        <v>200</v>
      </c>
      <c r="BL558" s="765">
        <f t="shared" si="1694"/>
        <v>200</v>
      </c>
      <c r="BM558" s="765">
        <f t="shared" si="1694"/>
        <v>200</v>
      </c>
      <c r="BN558" s="765">
        <f t="shared" si="1694"/>
        <v>200</v>
      </c>
      <c r="BO558" s="765">
        <f t="shared" si="1694"/>
        <v>200</v>
      </c>
      <c r="BP558" s="765">
        <f t="shared" si="1694"/>
        <v>200</v>
      </c>
      <c r="BQ558" s="765">
        <f t="shared" si="1694"/>
        <v>200</v>
      </c>
      <c r="BR558" s="765">
        <f t="shared" si="1694"/>
        <v>200</v>
      </c>
      <c r="BS558" s="765">
        <f t="shared" si="1694"/>
        <v>200</v>
      </c>
      <c r="BT558" s="765">
        <f t="shared" si="1694"/>
        <v>200</v>
      </c>
      <c r="BU558" s="759"/>
      <c r="BV558" s="765">
        <f t="shared" si="1694"/>
        <v>200</v>
      </c>
      <c r="BW558" s="765">
        <f t="shared" si="1694"/>
        <v>200</v>
      </c>
      <c r="BX558" s="765">
        <f t="shared" si="1694"/>
        <v>200</v>
      </c>
      <c r="BY558" s="765">
        <f t="shared" si="1694"/>
        <v>200</v>
      </c>
      <c r="BZ558" s="596">
        <f t="shared" si="1622"/>
        <v>200</v>
      </c>
      <c r="CA558" s="596">
        <f t="shared" si="1623"/>
        <v>200</v>
      </c>
      <c r="CB558" s="596">
        <f t="shared" si="1624"/>
        <v>200</v>
      </c>
      <c r="CC558" s="690">
        <f t="shared" si="1625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69"/>
        <v>200</v>
      </c>
      <c r="CF558" s="1348">
        <f t="shared" si="1669"/>
        <v>200</v>
      </c>
      <c r="CG558" s="1348">
        <f t="shared" si="1669"/>
        <v>200</v>
      </c>
      <c r="CH558" s="1348">
        <f t="shared" si="1669"/>
        <v>200</v>
      </c>
      <c r="CI558" s="1348">
        <f t="shared" si="1669"/>
        <v>200</v>
      </c>
      <c r="CJ558" s="1348">
        <f t="shared" si="1669"/>
        <v>200</v>
      </c>
      <c r="CK558" s="1349">
        <f t="shared" si="1669"/>
        <v>200</v>
      </c>
      <c r="CL558" s="1349">
        <f t="shared" si="1669"/>
        <v>200</v>
      </c>
      <c r="CM558" s="1349">
        <f t="shared" si="1669"/>
        <v>200</v>
      </c>
      <c r="CN558" s="1348">
        <f t="shared" si="1669"/>
        <v>200</v>
      </c>
      <c r="CO558" s="1348">
        <f t="shared" si="1669"/>
        <v>200</v>
      </c>
      <c r="CP558" s="1348">
        <f t="shared" si="1669"/>
        <v>200</v>
      </c>
      <c r="CQ558" s="1348">
        <f t="shared" si="1669"/>
        <v>200</v>
      </c>
      <c r="CR558" s="1348">
        <f t="shared" si="1669"/>
        <v>200</v>
      </c>
      <c r="CS558" s="1347">
        <f t="shared" si="1669"/>
        <v>200</v>
      </c>
      <c r="CT558" s="1350">
        <f t="shared" si="1669"/>
        <v>200</v>
      </c>
      <c r="CU558" s="547">
        <f t="shared" ref="CU558:DJ561" si="169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695"/>
        <v>200</v>
      </c>
      <c r="CW558" s="549">
        <f t="shared" si="1695"/>
        <v>200</v>
      </c>
      <c r="CX558" s="549">
        <f t="shared" si="1695"/>
        <v>200</v>
      </c>
      <c r="CY558" s="549">
        <f t="shared" si="1695"/>
        <v>200</v>
      </c>
      <c r="CZ558" s="549">
        <f t="shared" si="1695"/>
        <v>200</v>
      </c>
      <c r="DA558" s="549">
        <f t="shared" si="1695"/>
        <v>200</v>
      </c>
      <c r="DB558" s="550">
        <f t="shared" si="1695"/>
        <v>200</v>
      </c>
      <c r="DC558" s="550">
        <f t="shared" si="1695"/>
        <v>200</v>
      </c>
      <c r="DD558" s="550">
        <f t="shared" si="1695"/>
        <v>200</v>
      </c>
      <c r="DE558" s="549">
        <f t="shared" si="1695"/>
        <v>200</v>
      </c>
      <c r="DF558" s="549">
        <f t="shared" si="1695"/>
        <v>200</v>
      </c>
      <c r="DG558" s="549">
        <f t="shared" si="1695"/>
        <v>200</v>
      </c>
      <c r="DH558" s="549">
        <f t="shared" si="1695"/>
        <v>200</v>
      </c>
      <c r="DI558" s="549">
        <f t="shared" si="1695"/>
        <v>200</v>
      </c>
      <c r="DJ558" s="548">
        <f t="shared" si="169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8"/>
        <v>17</v>
      </c>
      <c r="DM558" s="106">
        <f t="shared" si="1619"/>
        <v>17</v>
      </c>
      <c r="DN558" s="106">
        <f t="shared" si="1620"/>
        <v>17</v>
      </c>
      <c r="DO558" s="106">
        <f t="shared" si="162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$H$1 &amp; " (%)"</f>
        <v>kcal (%)</v>
      </c>
      <c r="B559" s="769" t="str">
        <f t="shared" ref="B559:R559" si="1696">IF(B557="","",B557*B558/B$46/365/$G$1)</f>
        <v/>
      </c>
      <c r="C559" s="769" t="str">
        <f t="shared" si="1696"/>
        <v/>
      </c>
      <c r="D559" s="769" t="str">
        <f t="shared" si="1696"/>
        <v/>
      </c>
      <c r="E559" s="769" t="str">
        <f t="shared" si="1696"/>
        <v/>
      </c>
      <c r="F559" s="769">
        <f t="shared" si="1696"/>
        <v>6.2622309197651665E-4</v>
      </c>
      <c r="G559" s="769" t="str">
        <f t="shared" si="1696"/>
        <v/>
      </c>
      <c r="H559" s="769" t="str">
        <f t="shared" si="1696"/>
        <v/>
      </c>
      <c r="I559" s="769" t="str">
        <f t="shared" si="1696"/>
        <v/>
      </c>
      <c r="J559" s="769" t="str">
        <f t="shared" si="1696"/>
        <v/>
      </c>
      <c r="K559" s="769" t="str">
        <f t="shared" si="1696"/>
        <v/>
      </c>
      <c r="L559" s="769" t="str">
        <f t="shared" si="1696"/>
        <v/>
      </c>
      <c r="M559" s="769" t="str">
        <f t="shared" si="1696"/>
        <v/>
      </c>
      <c r="N559" s="769" t="str">
        <f t="shared" si="1696"/>
        <v/>
      </c>
      <c r="O559" s="769" t="str">
        <f t="shared" si="1696"/>
        <v/>
      </c>
      <c r="P559" s="769" t="str">
        <f t="shared" si="1696"/>
        <v/>
      </c>
      <c r="Q559" s="769" t="str">
        <f t="shared" si="1696"/>
        <v/>
      </c>
      <c r="R559" s="769" t="str">
        <f t="shared" si="1696"/>
        <v/>
      </c>
      <c r="S559" s="587"/>
      <c r="T559" s="769" t="str">
        <f t="shared" ref="T559:AJ559" si="1697">IF(T557="","",T557*T558/T$46/365/$G$1)</f>
        <v/>
      </c>
      <c r="U559" s="769" t="str">
        <f t="shared" si="1697"/>
        <v/>
      </c>
      <c r="V559" s="769" t="str">
        <f t="shared" si="1697"/>
        <v/>
      </c>
      <c r="W559" s="769" t="str">
        <f t="shared" si="1697"/>
        <v/>
      </c>
      <c r="X559" s="769">
        <f t="shared" si="1697"/>
        <v>6.9580343552946302E-4</v>
      </c>
      <c r="Y559" s="769" t="str">
        <f t="shared" si="1697"/>
        <v/>
      </c>
      <c r="Z559" s="769" t="str">
        <f t="shared" si="1697"/>
        <v/>
      </c>
      <c r="AA559" s="769" t="str">
        <f t="shared" si="1697"/>
        <v/>
      </c>
      <c r="AB559" s="769">
        <f t="shared" si="1697"/>
        <v>3.1311154598825833E-4</v>
      </c>
      <c r="AC559" s="769" t="str">
        <f t="shared" si="1697"/>
        <v/>
      </c>
      <c r="AD559" s="769" t="str">
        <f t="shared" si="1697"/>
        <v/>
      </c>
      <c r="AE559" s="769" t="str">
        <f t="shared" si="1697"/>
        <v/>
      </c>
      <c r="AF559" s="769" t="str">
        <f t="shared" si="1697"/>
        <v/>
      </c>
      <c r="AG559" s="769" t="str">
        <f t="shared" si="1697"/>
        <v/>
      </c>
      <c r="AH559" s="769" t="str">
        <f t="shared" si="1697"/>
        <v/>
      </c>
      <c r="AI559" s="769" t="str">
        <f t="shared" si="1697"/>
        <v/>
      </c>
      <c r="AJ559" s="769" t="str">
        <f t="shared" si="1697"/>
        <v/>
      </c>
      <c r="AK559" s="587"/>
      <c r="AL559" s="769">
        <f t="shared" ref="AL559:BB559" si="1698">IF(AL557="","",AL557*AL558/AL$46/365/$G$1)</f>
        <v>4.1748206131767771E-4</v>
      </c>
      <c r="AM559" s="769">
        <f t="shared" si="1698"/>
        <v>8.3496412263535543E-4</v>
      </c>
      <c r="AN559" s="769">
        <f t="shared" si="1698"/>
        <v>6.2622309197651665E-4</v>
      </c>
      <c r="AO559" s="769">
        <f t="shared" si="1698"/>
        <v>1.0437051532941944E-3</v>
      </c>
      <c r="AP559" s="769">
        <f t="shared" si="1698"/>
        <v>6.5231572080887146E-4</v>
      </c>
      <c r="AQ559" s="769">
        <f t="shared" si="1698"/>
        <v>3.9138943248532285E-4</v>
      </c>
      <c r="AR559" s="769">
        <f t="shared" si="1698"/>
        <v>1.2720156555772995E-3</v>
      </c>
      <c r="AS559" s="769" t="str">
        <f t="shared" si="1698"/>
        <v/>
      </c>
      <c r="AT559" s="769">
        <f t="shared" si="1698"/>
        <v>3.5784176684372379E-4</v>
      </c>
      <c r="AU559" s="769" t="str">
        <f t="shared" si="1698"/>
        <v/>
      </c>
      <c r="AV559" s="769" t="str">
        <f t="shared" si="1698"/>
        <v/>
      </c>
      <c r="AW559" s="769" t="str">
        <f t="shared" si="1698"/>
        <v/>
      </c>
      <c r="AX559" s="769" t="str">
        <f t="shared" si="1698"/>
        <v/>
      </c>
      <c r="AY559" s="769" t="str">
        <f t="shared" si="1698"/>
        <v/>
      </c>
      <c r="AZ559" s="769" t="str">
        <f t="shared" si="1698"/>
        <v/>
      </c>
      <c r="BA559" s="769" t="str">
        <f t="shared" si="1698"/>
        <v/>
      </c>
      <c r="BB559" s="769" t="str">
        <f t="shared" si="1698"/>
        <v/>
      </c>
      <c r="BC559" s="653"/>
      <c r="BD559" s="769" t="str">
        <f t="shared" ref="BD559:BT559" si="1699">IF(BD557="","",BD557*BD558/BD$46/365/$G$1)</f>
        <v/>
      </c>
      <c r="BE559" s="769" t="str">
        <f t="shared" si="1699"/>
        <v/>
      </c>
      <c r="BF559" s="769" t="str">
        <f t="shared" si="1699"/>
        <v/>
      </c>
      <c r="BG559" s="769">
        <f t="shared" si="1699"/>
        <v>2.609262883235486E-4</v>
      </c>
      <c r="BH559" s="769" t="str">
        <f t="shared" si="1699"/>
        <v/>
      </c>
      <c r="BI559" s="769" t="str">
        <f t="shared" si="1699"/>
        <v/>
      </c>
      <c r="BJ559" s="769">
        <f t="shared" si="1699"/>
        <v>8.9460441710930946E-4</v>
      </c>
      <c r="BK559" s="769" t="str">
        <f t="shared" si="1699"/>
        <v/>
      </c>
      <c r="BL559" s="769">
        <f t="shared" si="1699"/>
        <v>1.8786692759295497E-3</v>
      </c>
      <c r="BM559" s="769" t="str">
        <f t="shared" si="1699"/>
        <v/>
      </c>
      <c r="BN559" s="769" t="str">
        <f t="shared" si="1699"/>
        <v/>
      </c>
      <c r="BO559" s="769" t="str">
        <f t="shared" si="1699"/>
        <v/>
      </c>
      <c r="BP559" s="769" t="str">
        <f t="shared" si="1699"/>
        <v/>
      </c>
      <c r="BQ559" s="769" t="str">
        <f t="shared" si="1699"/>
        <v/>
      </c>
      <c r="BR559" s="769" t="str">
        <f t="shared" si="1699"/>
        <v/>
      </c>
      <c r="BS559" s="769" t="str">
        <f t="shared" si="1699"/>
        <v/>
      </c>
      <c r="BT559" s="769" t="str">
        <f t="shared" si="1699"/>
        <v/>
      </c>
      <c r="BU559" s="653"/>
      <c r="BV559" s="769">
        <f>IF(BV557="","",BV557*BV558/BV$46/365/$G$1)</f>
        <v>8.9460441710930946E-4</v>
      </c>
      <c r="BW559" s="769">
        <f>IF(BW557="","",BW557*BW558/BW$46/365/$G$1)</f>
        <v>7.8277886497064571E-4</v>
      </c>
      <c r="BX559" s="769">
        <f>IF(BX557="","",BX557*BX558/BX$46/365/$G$1)</f>
        <v>6.2622309197651665E-4</v>
      </c>
      <c r="BY559" s="769">
        <f>IF(BY557="","",BY557*BY558/BY$46/365/$G$1)</f>
        <v>6.9580343552946302E-4</v>
      </c>
      <c r="BZ559" s="621" t="str">
        <f t="shared" si="1622"/>
        <v/>
      </c>
      <c r="CA559" s="621" t="str">
        <f t="shared" si="1623"/>
        <v/>
      </c>
      <c r="CB559" s="621">
        <f t="shared" si="1624"/>
        <v>6.6101326375298973E-4</v>
      </c>
      <c r="CC559" s="621">
        <f t="shared" si="1625"/>
        <v>8.9460441710930935E-4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69"/>
        <v/>
      </c>
      <c r="CF559" s="1353" t="str">
        <f t="shared" si="1669"/>
        <v/>
      </c>
      <c r="CG559" s="1353" t="str">
        <f t="shared" si="1669"/>
        <v/>
      </c>
      <c r="CH559" s="1353" t="str">
        <f t="shared" si="1669"/>
        <v/>
      </c>
      <c r="CI559" s="1353" t="str">
        <f t="shared" si="1669"/>
        <v/>
      </c>
      <c r="CJ559" s="1353" t="str">
        <f t="shared" si="1669"/>
        <v/>
      </c>
      <c r="CK559" s="1354">
        <f t="shared" si="1669"/>
        <v>2.609262883235486E-4</v>
      </c>
      <c r="CL559" s="1354">
        <f t="shared" si="1669"/>
        <v>8.9460441710930946E-4</v>
      </c>
      <c r="CM559" s="1354">
        <f t="shared" si="1669"/>
        <v>1.8786692759295497E-3</v>
      </c>
      <c r="CN559" s="1353" t="str">
        <f t="shared" si="1669"/>
        <v/>
      </c>
      <c r="CO559" s="1353" t="str">
        <f t="shared" si="1669"/>
        <v/>
      </c>
      <c r="CP559" s="1353" t="str">
        <f t="shared" si="1669"/>
        <v/>
      </c>
      <c r="CQ559" s="1353" t="str">
        <f t="shared" si="1669"/>
        <v/>
      </c>
      <c r="CR559" s="1353" t="str">
        <f t="shared" si="1669"/>
        <v/>
      </c>
      <c r="CS559" s="1352" t="str">
        <f t="shared" si="1669"/>
        <v/>
      </c>
      <c r="CT559" s="1355" t="str">
        <f t="shared" si="1669"/>
        <v/>
      </c>
      <c r="CU559" s="535" t="str">
        <f t="shared" si="1695"/>
        <v/>
      </c>
      <c r="CV559" s="536" t="str">
        <f t="shared" si="1695"/>
        <v/>
      </c>
      <c r="CW559" s="537" t="str">
        <f t="shared" si="1695"/>
        <v/>
      </c>
      <c r="CX559" s="537" t="str">
        <f t="shared" si="1695"/>
        <v/>
      </c>
      <c r="CY559" s="537" t="str">
        <f t="shared" si="1695"/>
        <v/>
      </c>
      <c r="CZ559" s="537" t="str">
        <f t="shared" si="1695"/>
        <v/>
      </c>
      <c r="DA559" s="537" t="str">
        <f t="shared" si="1695"/>
        <v/>
      </c>
      <c r="DB559" s="538">
        <f t="shared" si="1695"/>
        <v>2.609262883235486E-4</v>
      </c>
      <c r="DC559" s="538">
        <f t="shared" si="1695"/>
        <v>8.9460441710930946E-4</v>
      </c>
      <c r="DD559" s="538">
        <f t="shared" si="1695"/>
        <v>1.8786692759295497E-3</v>
      </c>
      <c r="DE559" s="537" t="str">
        <f t="shared" si="1695"/>
        <v/>
      </c>
      <c r="DF559" s="537" t="str">
        <f t="shared" si="1695"/>
        <v/>
      </c>
      <c r="DG559" s="537" t="str">
        <f t="shared" si="1695"/>
        <v/>
      </c>
      <c r="DH559" s="537" t="str">
        <f t="shared" si="1695"/>
        <v/>
      </c>
      <c r="DI559" s="537" t="str">
        <f t="shared" si="1695"/>
        <v/>
      </c>
      <c r="DJ559" s="536" t="str">
        <f t="shared" si="169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8"/>
        <v>1</v>
      </c>
      <c r="DM559" s="106">
        <f t="shared" si="1619"/>
        <v>2</v>
      </c>
      <c r="DN559" s="106">
        <f t="shared" si="1620"/>
        <v>8</v>
      </c>
      <c r="DO559" s="106">
        <f t="shared" si="162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22"/>
        <v/>
      </c>
      <c r="CA560" s="596" t="str">
        <f t="shared" si="1623"/>
        <v/>
      </c>
      <c r="CB560" s="596">
        <f t="shared" si="1624"/>
        <v>6.3583333333333343</v>
      </c>
      <c r="CC560" s="690">
        <f t="shared" si="1625"/>
        <v>20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69"/>
        <v/>
      </c>
      <c r="CF560" s="1348" t="str">
        <f t="shared" si="1669"/>
        <v/>
      </c>
      <c r="CG560" s="1348" t="str">
        <f t="shared" si="1669"/>
        <v/>
      </c>
      <c r="CH560" s="1348" t="str">
        <f t="shared" si="1669"/>
        <v/>
      </c>
      <c r="CI560" s="1348" t="str">
        <f t="shared" si="1669"/>
        <v/>
      </c>
      <c r="CJ560" s="1348" t="str">
        <f t="shared" si="1669"/>
        <v/>
      </c>
      <c r="CK560" s="1349">
        <f t="shared" si="1669"/>
        <v>1</v>
      </c>
      <c r="CL560" s="1349">
        <f t="shared" si="1669"/>
        <v>20</v>
      </c>
      <c r="CM560" s="1349">
        <f t="shared" si="1669"/>
        <v>30</v>
      </c>
      <c r="CN560" s="1348" t="str">
        <f t="shared" si="1669"/>
        <v/>
      </c>
      <c r="CO560" s="1348" t="str">
        <f t="shared" si="1669"/>
        <v/>
      </c>
      <c r="CP560" s="1348" t="str">
        <f t="shared" si="1669"/>
        <v/>
      </c>
      <c r="CQ560" s="1348" t="str">
        <f t="shared" si="1669"/>
        <v/>
      </c>
      <c r="CR560" s="1348" t="str">
        <f t="shared" si="1669"/>
        <v/>
      </c>
      <c r="CS560" s="1347" t="str">
        <f t="shared" si="1669"/>
        <v/>
      </c>
      <c r="CT560" s="1350" t="str">
        <f t="shared" si="1669"/>
        <v/>
      </c>
      <c r="CU560" s="547" t="str">
        <f t="shared" si="1695"/>
        <v/>
      </c>
      <c r="CV560" s="548" t="str">
        <f t="shared" si="1695"/>
        <v/>
      </c>
      <c r="CW560" s="549" t="str">
        <f t="shared" si="1695"/>
        <v/>
      </c>
      <c r="CX560" s="549" t="str">
        <f t="shared" si="1695"/>
        <v/>
      </c>
      <c r="CY560" s="549" t="str">
        <f t="shared" si="1695"/>
        <v/>
      </c>
      <c r="CZ560" s="549" t="str">
        <f t="shared" si="1695"/>
        <v/>
      </c>
      <c r="DA560" s="549" t="str">
        <f t="shared" si="1695"/>
        <v/>
      </c>
      <c r="DB560" s="550">
        <f t="shared" si="1695"/>
        <v>1</v>
      </c>
      <c r="DC560" s="550">
        <f t="shared" si="1695"/>
        <v>20</v>
      </c>
      <c r="DD560" s="550">
        <f t="shared" si="1695"/>
        <v>30</v>
      </c>
      <c r="DE560" s="549" t="str">
        <f t="shared" si="1695"/>
        <v/>
      </c>
      <c r="DF560" s="549" t="str">
        <f t="shared" si="1695"/>
        <v/>
      </c>
      <c r="DG560" s="549" t="str">
        <f t="shared" si="1695"/>
        <v/>
      </c>
      <c r="DH560" s="549" t="str">
        <f t="shared" si="1695"/>
        <v/>
      </c>
      <c r="DI560" s="549" t="str">
        <f t="shared" si="1695"/>
        <v/>
      </c>
      <c r="DJ560" s="548" t="str">
        <f t="shared" si="169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8"/>
        <v>1</v>
      </c>
      <c r="DM560" s="106">
        <f t="shared" si="1619"/>
        <v>2</v>
      </c>
      <c r="DN560" s="106">
        <f t="shared" si="1620"/>
        <v>8</v>
      </c>
      <c r="DO560" s="106">
        <f t="shared" si="162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700">IF(B560="","",B557*B560)</f>
        <v/>
      </c>
      <c r="C561" s="764" t="str">
        <f t="shared" si="1700"/>
        <v/>
      </c>
      <c r="D561" s="764" t="str">
        <f t="shared" si="1700"/>
        <v/>
      </c>
      <c r="E561" s="764" t="str">
        <f t="shared" si="1700"/>
        <v/>
      </c>
      <c r="F561" s="764">
        <f t="shared" si="1700"/>
        <v>24</v>
      </c>
      <c r="G561" s="764" t="str">
        <f t="shared" si="1700"/>
        <v/>
      </c>
      <c r="H561" s="764" t="str">
        <f t="shared" si="1700"/>
        <v/>
      </c>
      <c r="I561" s="764" t="str">
        <f t="shared" si="1700"/>
        <v/>
      </c>
      <c r="J561" s="764" t="str">
        <f t="shared" si="1700"/>
        <v/>
      </c>
      <c r="K561" s="764" t="str">
        <f t="shared" si="1700"/>
        <v/>
      </c>
      <c r="L561" s="764" t="str">
        <f t="shared" si="1700"/>
        <v/>
      </c>
      <c r="M561" s="764" t="str">
        <f t="shared" si="1700"/>
        <v/>
      </c>
      <c r="N561" s="764" t="str">
        <f t="shared" si="1700"/>
        <v/>
      </c>
      <c r="O561" s="764" t="str">
        <f t="shared" si="1700"/>
        <v/>
      </c>
      <c r="P561" s="764" t="str">
        <f t="shared" si="1700"/>
        <v/>
      </c>
      <c r="Q561" s="764" t="str">
        <f t="shared" si="1700"/>
        <v/>
      </c>
      <c r="R561" s="764" t="str">
        <f t="shared" si="1700"/>
        <v/>
      </c>
      <c r="S561" s="770"/>
      <c r="T561" s="764" t="str">
        <f t="shared" ref="T561:AJ561" si="1701">IF(T560="","",T557*T560)</f>
        <v/>
      </c>
      <c r="U561" s="764" t="str">
        <f t="shared" si="1701"/>
        <v/>
      </c>
      <c r="V561" s="764" t="str">
        <f t="shared" si="1701"/>
        <v/>
      </c>
      <c r="W561" s="764" t="str">
        <f t="shared" si="1701"/>
        <v/>
      </c>
      <c r="X561" s="764">
        <f t="shared" si="1701"/>
        <v>60</v>
      </c>
      <c r="Y561" s="764" t="str">
        <f t="shared" si="1701"/>
        <v/>
      </c>
      <c r="Z561" s="764" t="str">
        <f t="shared" si="1701"/>
        <v/>
      </c>
      <c r="AA561" s="764" t="str">
        <f t="shared" si="1701"/>
        <v/>
      </c>
      <c r="AB561" s="764">
        <f t="shared" si="1701"/>
        <v>312</v>
      </c>
      <c r="AC561" s="764" t="str">
        <f t="shared" si="1701"/>
        <v/>
      </c>
      <c r="AD561" s="764" t="str">
        <f t="shared" si="1701"/>
        <v/>
      </c>
      <c r="AE561" s="764" t="str">
        <f t="shared" si="1701"/>
        <v/>
      </c>
      <c r="AF561" s="764" t="str">
        <f t="shared" si="1701"/>
        <v/>
      </c>
      <c r="AG561" s="764" t="str">
        <f t="shared" si="1701"/>
        <v/>
      </c>
      <c r="AH561" s="764" t="str">
        <f t="shared" si="1701"/>
        <v/>
      </c>
      <c r="AI561" s="764" t="str">
        <f t="shared" si="1701"/>
        <v/>
      </c>
      <c r="AJ561" s="764" t="str">
        <f t="shared" si="1701"/>
        <v/>
      </c>
      <c r="AK561" s="770"/>
      <c r="AL561" s="764">
        <f t="shared" ref="AL561:BB561" si="1702">IF(AL560="","",AL557*AL560)</f>
        <v>35.839999999999996</v>
      </c>
      <c r="AM561" s="764">
        <f t="shared" si="1702"/>
        <v>48</v>
      </c>
      <c r="AN561" s="764">
        <f t="shared" si="1702"/>
        <v>42</v>
      </c>
      <c r="AO561" s="764">
        <f t="shared" si="1702"/>
        <v>240</v>
      </c>
      <c r="AP561" s="764">
        <f t="shared" si="1702"/>
        <v>120</v>
      </c>
      <c r="AQ561" s="764">
        <f t="shared" si="1702"/>
        <v>360</v>
      </c>
      <c r="AR561" s="764">
        <f t="shared" si="1702"/>
        <v>156</v>
      </c>
      <c r="AS561" s="764" t="str">
        <f t="shared" si="1702"/>
        <v/>
      </c>
      <c r="AT561" s="764">
        <f t="shared" si="1702"/>
        <v>216</v>
      </c>
      <c r="AU561" s="764" t="str">
        <f t="shared" si="1702"/>
        <v/>
      </c>
      <c r="AV561" s="764" t="str">
        <f t="shared" si="1702"/>
        <v/>
      </c>
      <c r="AW561" s="764" t="str">
        <f t="shared" si="1702"/>
        <v/>
      </c>
      <c r="AX561" s="764" t="str">
        <f t="shared" si="1702"/>
        <v/>
      </c>
      <c r="AY561" s="764" t="str">
        <f t="shared" si="1702"/>
        <v/>
      </c>
      <c r="AZ561" s="764" t="str">
        <f t="shared" si="1702"/>
        <v/>
      </c>
      <c r="BA561" s="764" t="str">
        <f t="shared" si="1702"/>
        <v/>
      </c>
      <c r="BB561" s="764" t="str">
        <f t="shared" si="1702"/>
        <v/>
      </c>
      <c r="BC561" s="770"/>
      <c r="BD561" s="764" t="str">
        <f t="shared" ref="BD561:BT561" si="1703">IF(BD560="","",BD557*BD560)</f>
        <v/>
      </c>
      <c r="BE561" s="764" t="str">
        <f t="shared" si="1703"/>
        <v/>
      </c>
      <c r="BF561" s="764" t="str">
        <f t="shared" si="1703"/>
        <v/>
      </c>
      <c r="BG561" s="764">
        <f t="shared" si="1703"/>
        <v>360</v>
      </c>
      <c r="BH561" s="764" t="str">
        <f t="shared" si="1703"/>
        <v/>
      </c>
      <c r="BI561" s="764" t="str">
        <f t="shared" si="1703"/>
        <v/>
      </c>
      <c r="BJ561" s="764">
        <f t="shared" si="1703"/>
        <v>480</v>
      </c>
      <c r="BK561" s="764" t="str">
        <f t="shared" si="1703"/>
        <v/>
      </c>
      <c r="BL561" s="764">
        <f t="shared" si="1703"/>
        <v>72</v>
      </c>
      <c r="BM561" s="764" t="str">
        <f t="shared" si="1703"/>
        <v/>
      </c>
      <c r="BN561" s="764" t="str">
        <f t="shared" si="1703"/>
        <v/>
      </c>
      <c r="BO561" s="764" t="str">
        <f t="shared" si="1703"/>
        <v/>
      </c>
      <c r="BP561" s="764" t="str">
        <f t="shared" si="1703"/>
        <v/>
      </c>
      <c r="BQ561" s="764" t="str">
        <f t="shared" si="1703"/>
        <v/>
      </c>
      <c r="BR561" s="764" t="str">
        <f t="shared" si="1703"/>
        <v/>
      </c>
      <c r="BS561" s="764" t="str">
        <f t="shared" si="1703"/>
        <v/>
      </c>
      <c r="BT561" s="764" t="str">
        <f t="shared" si="1703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22"/>
        <v/>
      </c>
      <c r="CA561" s="596" t="str">
        <f t="shared" si="1623"/>
        <v/>
      </c>
      <c r="CB561" s="596">
        <f t="shared" si="1624"/>
        <v>137.00000000000003</v>
      </c>
      <c r="CC561" s="690">
        <f t="shared" si="1625"/>
        <v>360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69"/>
        <v/>
      </c>
      <c r="CF561" s="1348" t="str">
        <f t="shared" si="1669"/>
        <v/>
      </c>
      <c r="CG561" s="1348" t="str">
        <f t="shared" si="1669"/>
        <v/>
      </c>
      <c r="CH561" s="1348" t="str">
        <f t="shared" si="1669"/>
        <v/>
      </c>
      <c r="CI561" s="1348" t="str">
        <f t="shared" si="1669"/>
        <v/>
      </c>
      <c r="CJ561" s="1348" t="str">
        <f t="shared" si="1669"/>
        <v/>
      </c>
      <c r="CK561" s="1349">
        <f t="shared" si="1669"/>
        <v>72</v>
      </c>
      <c r="CL561" s="1349">
        <f t="shared" si="1669"/>
        <v>360</v>
      </c>
      <c r="CM561" s="1349">
        <f t="shared" si="1669"/>
        <v>480</v>
      </c>
      <c r="CN561" s="1348" t="str">
        <f t="shared" si="1669"/>
        <v/>
      </c>
      <c r="CO561" s="1348" t="str">
        <f t="shared" si="1669"/>
        <v/>
      </c>
      <c r="CP561" s="1348" t="str">
        <f t="shared" si="1669"/>
        <v/>
      </c>
      <c r="CQ561" s="1348" t="str">
        <f t="shared" si="1669"/>
        <v/>
      </c>
      <c r="CR561" s="1348" t="str">
        <f t="shared" si="1669"/>
        <v/>
      </c>
      <c r="CS561" s="1347" t="str">
        <f t="shared" si="1669"/>
        <v/>
      </c>
      <c r="CT561" s="1350" t="str">
        <f t="shared" si="1669"/>
        <v/>
      </c>
      <c r="CU561" s="547" t="str">
        <f t="shared" si="1695"/>
        <v/>
      </c>
      <c r="CV561" s="548" t="str">
        <f t="shared" si="1695"/>
        <v/>
      </c>
      <c r="CW561" s="549" t="str">
        <f t="shared" si="1695"/>
        <v/>
      </c>
      <c r="CX561" s="549" t="str">
        <f t="shared" si="1695"/>
        <v/>
      </c>
      <c r="CY561" s="549" t="str">
        <f t="shared" si="1695"/>
        <v/>
      </c>
      <c r="CZ561" s="549" t="str">
        <f t="shared" si="1695"/>
        <v/>
      </c>
      <c r="DA561" s="549" t="str">
        <f t="shared" si="1695"/>
        <v/>
      </c>
      <c r="DB561" s="550">
        <f t="shared" si="1695"/>
        <v>72</v>
      </c>
      <c r="DC561" s="550">
        <f t="shared" si="1695"/>
        <v>360</v>
      </c>
      <c r="DD561" s="550">
        <f t="shared" si="1695"/>
        <v>480</v>
      </c>
      <c r="DE561" s="549" t="str">
        <f t="shared" si="1695"/>
        <v/>
      </c>
      <c r="DF561" s="549" t="str">
        <f t="shared" si="1695"/>
        <v/>
      </c>
      <c r="DG561" s="549" t="str">
        <f t="shared" si="1695"/>
        <v/>
      </c>
      <c r="DH561" s="549" t="str">
        <f t="shared" si="1695"/>
        <v/>
      </c>
      <c r="DI561" s="549" t="str">
        <f t="shared" si="1695"/>
        <v/>
      </c>
      <c r="DJ561" s="548" t="str">
        <f t="shared" si="169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8"/>
        <v>1</v>
      </c>
      <c r="DM561" s="106">
        <f t="shared" si="1619"/>
        <v>2</v>
      </c>
      <c r="DN561" s="106">
        <f t="shared" si="1620"/>
        <v>8</v>
      </c>
      <c r="DO561" s="106">
        <f t="shared" si="162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9" t="s">
        <v>736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0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4"/>
        <v/>
      </c>
      <c r="CF563" s="90" t="str">
        <f t="shared" si="1704"/>
        <v/>
      </c>
      <c r="CG563" s="90" t="str">
        <f t="shared" si="1704"/>
        <v/>
      </c>
      <c r="CH563" s="90" t="str">
        <f t="shared" si="1704"/>
        <v/>
      </c>
      <c r="CI563" s="90" t="str">
        <f t="shared" si="1704"/>
        <v/>
      </c>
      <c r="CJ563" s="90" t="str">
        <f t="shared" si="1704"/>
        <v/>
      </c>
      <c r="CK563" s="152">
        <f t="shared" si="1704"/>
        <v>14.4</v>
      </c>
      <c r="CL563" s="152">
        <f t="shared" si="1704"/>
        <v>18</v>
      </c>
      <c r="CM563" s="152">
        <f t="shared" si="1704"/>
        <v>360</v>
      </c>
      <c r="CN563" s="90" t="str">
        <f t="shared" si="1704"/>
        <v/>
      </c>
      <c r="CO563" s="90" t="str">
        <f t="shared" si="1704"/>
        <v/>
      </c>
      <c r="CP563" s="90" t="str">
        <f t="shared" si="1704"/>
        <v/>
      </c>
      <c r="CQ563" s="90" t="str">
        <f t="shared" si="1704"/>
        <v/>
      </c>
      <c r="CR563" s="90" t="str">
        <f t="shared" si="1704"/>
        <v/>
      </c>
      <c r="CS563" s="89" t="str">
        <f t="shared" si="1704"/>
        <v/>
      </c>
      <c r="CT563" s="520" t="str">
        <f t="shared" si="1704"/>
        <v/>
      </c>
      <c r="CU563" s="547" t="str">
        <f t="shared" ref="CU563:DJ571" si="170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05"/>
        <v/>
      </c>
      <c r="CW563" s="549" t="str">
        <f t="shared" si="1705"/>
        <v/>
      </c>
      <c r="CX563" s="549" t="str">
        <f t="shared" si="1705"/>
        <v/>
      </c>
      <c r="CY563" s="549" t="str">
        <f t="shared" si="1705"/>
        <v/>
      </c>
      <c r="CZ563" s="549" t="str">
        <f t="shared" si="1705"/>
        <v/>
      </c>
      <c r="DA563" s="549" t="str">
        <f t="shared" si="1705"/>
        <v/>
      </c>
      <c r="DB563" s="550">
        <f t="shared" si="1705"/>
        <v>14.4</v>
      </c>
      <c r="DC563" s="550">
        <f t="shared" si="1705"/>
        <v>18</v>
      </c>
      <c r="DD563" s="550">
        <f t="shared" si="1705"/>
        <v>360</v>
      </c>
      <c r="DE563" s="549" t="str">
        <f t="shared" si="1705"/>
        <v/>
      </c>
      <c r="DF563" s="549" t="str">
        <f t="shared" si="1705"/>
        <v/>
      </c>
      <c r="DG563" s="549" t="str">
        <f t="shared" si="1705"/>
        <v/>
      </c>
      <c r="DH563" s="549" t="str">
        <f t="shared" si="1705"/>
        <v/>
      </c>
      <c r="DI563" s="549" t="str">
        <f t="shared" si="1705"/>
        <v/>
      </c>
      <c r="DJ563" s="548" t="str">
        <f t="shared" si="1705"/>
        <v/>
      </c>
      <c r="DK563" s="547" t="str">
        <f t="shared" ref="DK563:DK571" si="170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07">COUNT(B563:R563)</f>
        <v>1</v>
      </c>
      <c r="DM563" s="851">
        <f t="shared" ref="DM563:DM571" si="1708">COUNT(T563:AJ563)</f>
        <v>2</v>
      </c>
      <c r="DN563" s="851">
        <f t="shared" ref="DN563:DN571" si="1709">COUNT(AL563:BB563)</f>
        <v>6</v>
      </c>
      <c r="DO563" s="851">
        <f t="shared" ref="DO563:DO571" si="1710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$H$1 &amp; "/kg"</f>
        <v>kcal/kg</v>
      </c>
      <c r="B564" s="765">
        <f>480*$K$1</f>
        <v>480</v>
      </c>
      <c r="C564" s="765">
        <f t="shared" ref="C564:R564" si="1711">480*$K$1</f>
        <v>480</v>
      </c>
      <c r="D564" s="765">
        <f t="shared" si="1711"/>
        <v>480</v>
      </c>
      <c r="E564" s="765">
        <f t="shared" si="1711"/>
        <v>480</v>
      </c>
      <c r="F564" s="765">
        <f t="shared" si="1711"/>
        <v>480</v>
      </c>
      <c r="G564" s="765">
        <f t="shared" si="1711"/>
        <v>480</v>
      </c>
      <c r="H564" s="765">
        <f t="shared" si="1711"/>
        <v>480</v>
      </c>
      <c r="I564" s="765">
        <f t="shared" si="1711"/>
        <v>480</v>
      </c>
      <c r="J564" s="765">
        <f t="shared" si="1711"/>
        <v>480</v>
      </c>
      <c r="K564" s="765">
        <f t="shared" si="1711"/>
        <v>480</v>
      </c>
      <c r="L564" s="765">
        <f t="shared" si="1711"/>
        <v>480</v>
      </c>
      <c r="M564" s="765">
        <f t="shared" si="1711"/>
        <v>480</v>
      </c>
      <c r="N564" s="765">
        <f t="shared" si="1711"/>
        <v>480</v>
      </c>
      <c r="O564" s="765">
        <f t="shared" si="1711"/>
        <v>480</v>
      </c>
      <c r="P564" s="765">
        <f t="shared" si="1711"/>
        <v>480</v>
      </c>
      <c r="Q564" s="765">
        <f t="shared" si="1711"/>
        <v>480</v>
      </c>
      <c r="R564" s="765">
        <f t="shared" si="1711"/>
        <v>480</v>
      </c>
      <c r="S564" s="601"/>
      <c r="T564" s="765">
        <f>480*$K$1</f>
        <v>480</v>
      </c>
      <c r="U564" s="765">
        <f t="shared" ref="U564:AJ564" si="1712">480*$K$1</f>
        <v>480</v>
      </c>
      <c r="V564" s="765">
        <f t="shared" si="1712"/>
        <v>480</v>
      </c>
      <c r="W564" s="765">
        <f t="shared" si="1712"/>
        <v>480</v>
      </c>
      <c r="X564" s="765">
        <f t="shared" si="1712"/>
        <v>480</v>
      </c>
      <c r="Y564" s="765">
        <f t="shared" si="1712"/>
        <v>480</v>
      </c>
      <c r="Z564" s="765">
        <f t="shared" si="1712"/>
        <v>480</v>
      </c>
      <c r="AA564" s="765">
        <f t="shared" si="1712"/>
        <v>480</v>
      </c>
      <c r="AB564" s="765">
        <f t="shared" si="1712"/>
        <v>480</v>
      </c>
      <c r="AC564" s="765">
        <f t="shared" si="1712"/>
        <v>480</v>
      </c>
      <c r="AD564" s="765">
        <f t="shared" si="1712"/>
        <v>480</v>
      </c>
      <c r="AE564" s="765">
        <f t="shared" si="1712"/>
        <v>480</v>
      </c>
      <c r="AF564" s="765">
        <f t="shared" si="1712"/>
        <v>480</v>
      </c>
      <c r="AG564" s="765">
        <f t="shared" si="1712"/>
        <v>480</v>
      </c>
      <c r="AH564" s="765">
        <f t="shared" si="1712"/>
        <v>480</v>
      </c>
      <c r="AI564" s="765">
        <f t="shared" si="1712"/>
        <v>480</v>
      </c>
      <c r="AJ564" s="765">
        <f t="shared" si="1712"/>
        <v>480</v>
      </c>
      <c r="AK564" s="601"/>
      <c r="AL564" s="765">
        <f>480*$K$1</f>
        <v>480</v>
      </c>
      <c r="AM564" s="765">
        <f t="shared" ref="AM564:BB564" si="1713">480*$K$1</f>
        <v>480</v>
      </c>
      <c r="AN564" s="765">
        <f t="shared" si="1713"/>
        <v>480</v>
      </c>
      <c r="AO564" s="765">
        <f t="shared" si="1713"/>
        <v>480</v>
      </c>
      <c r="AP564" s="765">
        <f t="shared" si="1713"/>
        <v>480</v>
      </c>
      <c r="AQ564" s="765">
        <f t="shared" si="1713"/>
        <v>480</v>
      </c>
      <c r="AR564" s="765">
        <f t="shared" si="1713"/>
        <v>480</v>
      </c>
      <c r="AS564" s="765">
        <f t="shared" si="1713"/>
        <v>480</v>
      </c>
      <c r="AT564" s="765">
        <f t="shared" si="1713"/>
        <v>480</v>
      </c>
      <c r="AU564" s="765">
        <f t="shared" si="1713"/>
        <v>480</v>
      </c>
      <c r="AV564" s="765">
        <f t="shared" si="1713"/>
        <v>480</v>
      </c>
      <c r="AW564" s="765">
        <f t="shared" si="1713"/>
        <v>480</v>
      </c>
      <c r="AX564" s="765">
        <f t="shared" si="1713"/>
        <v>480</v>
      </c>
      <c r="AY564" s="765">
        <f t="shared" si="1713"/>
        <v>480</v>
      </c>
      <c r="AZ564" s="765">
        <f t="shared" si="1713"/>
        <v>480</v>
      </c>
      <c r="BA564" s="765">
        <f t="shared" si="1713"/>
        <v>480</v>
      </c>
      <c r="BB564" s="765">
        <f t="shared" si="1713"/>
        <v>480</v>
      </c>
      <c r="BC564" s="759"/>
      <c r="BD564" s="765">
        <f>480*$K$1</f>
        <v>480</v>
      </c>
      <c r="BE564" s="765">
        <f t="shared" ref="BE564:BY564" si="1714">480*$K$1</f>
        <v>480</v>
      </c>
      <c r="BF564" s="765">
        <f t="shared" si="1714"/>
        <v>480</v>
      </c>
      <c r="BG564" s="765">
        <f t="shared" si="1714"/>
        <v>480</v>
      </c>
      <c r="BH564" s="765">
        <f t="shared" si="1714"/>
        <v>480</v>
      </c>
      <c r="BI564" s="765">
        <f t="shared" si="1714"/>
        <v>480</v>
      </c>
      <c r="BJ564" s="765">
        <f t="shared" si="1714"/>
        <v>480</v>
      </c>
      <c r="BK564" s="765">
        <f t="shared" si="1714"/>
        <v>480</v>
      </c>
      <c r="BL564" s="765">
        <f t="shared" si="1714"/>
        <v>480</v>
      </c>
      <c r="BM564" s="765">
        <f t="shared" si="1714"/>
        <v>480</v>
      </c>
      <c r="BN564" s="765">
        <f t="shared" si="1714"/>
        <v>480</v>
      </c>
      <c r="BO564" s="765">
        <f t="shared" si="1714"/>
        <v>480</v>
      </c>
      <c r="BP564" s="765">
        <f t="shared" si="1714"/>
        <v>480</v>
      </c>
      <c r="BQ564" s="765">
        <f t="shared" si="1714"/>
        <v>480</v>
      </c>
      <c r="BR564" s="765">
        <f t="shared" si="1714"/>
        <v>480</v>
      </c>
      <c r="BS564" s="765">
        <f t="shared" si="1714"/>
        <v>480</v>
      </c>
      <c r="BT564" s="765">
        <f t="shared" si="1714"/>
        <v>480</v>
      </c>
      <c r="BU564" s="759"/>
      <c r="BV564" s="765">
        <f t="shared" si="1714"/>
        <v>480</v>
      </c>
      <c r="BW564" s="765">
        <v>480</v>
      </c>
      <c r="BX564" s="765">
        <f t="shared" si="1714"/>
        <v>480</v>
      </c>
      <c r="BY564" s="765">
        <f t="shared" si="171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04"/>
        <v>480</v>
      </c>
      <c r="CE564" s="89">
        <f t="shared" si="1704"/>
        <v>480</v>
      </c>
      <c r="CF564" s="90">
        <f t="shared" si="1704"/>
        <v>480</v>
      </c>
      <c r="CG564" s="90">
        <f t="shared" si="1704"/>
        <v>480</v>
      </c>
      <c r="CH564" s="90">
        <f t="shared" si="1704"/>
        <v>480</v>
      </c>
      <c r="CI564" s="90">
        <f t="shared" si="1704"/>
        <v>480</v>
      </c>
      <c r="CJ564" s="90">
        <f t="shared" si="1704"/>
        <v>480</v>
      </c>
      <c r="CK564" s="152">
        <f t="shared" si="1704"/>
        <v>480</v>
      </c>
      <c r="CL564" s="152">
        <f t="shared" si="1704"/>
        <v>480</v>
      </c>
      <c r="CM564" s="152">
        <f t="shared" si="1704"/>
        <v>480</v>
      </c>
      <c r="CN564" s="90">
        <f t="shared" si="1704"/>
        <v>480</v>
      </c>
      <c r="CO564" s="90">
        <f t="shared" si="1704"/>
        <v>480</v>
      </c>
      <c r="CP564" s="90">
        <f t="shared" si="1704"/>
        <v>480</v>
      </c>
      <c r="CQ564" s="90">
        <f t="shared" si="1704"/>
        <v>480</v>
      </c>
      <c r="CR564" s="90">
        <f t="shared" si="1704"/>
        <v>480</v>
      </c>
      <c r="CS564" s="89">
        <f t="shared" si="1704"/>
        <v>480</v>
      </c>
      <c r="CT564" s="520">
        <f t="shared" si="1704"/>
        <v>480</v>
      </c>
      <c r="CU564" s="547">
        <f t="shared" si="1705"/>
        <v>480</v>
      </c>
      <c r="CV564" s="548">
        <f t="shared" si="1705"/>
        <v>480</v>
      </c>
      <c r="CW564" s="549">
        <f t="shared" si="1705"/>
        <v>480</v>
      </c>
      <c r="CX564" s="549">
        <f t="shared" si="1705"/>
        <v>480</v>
      </c>
      <c r="CY564" s="549">
        <f t="shared" si="1705"/>
        <v>480</v>
      </c>
      <c r="CZ564" s="549">
        <f t="shared" si="1705"/>
        <v>480</v>
      </c>
      <c r="DA564" s="549">
        <f t="shared" si="1705"/>
        <v>480</v>
      </c>
      <c r="DB564" s="550">
        <f t="shared" si="1705"/>
        <v>480</v>
      </c>
      <c r="DC564" s="550">
        <f t="shared" si="1705"/>
        <v>480</v>
      </c>
      <c r="DD564" s="550">
        <f t="shared" si="1705"/>
        <v>480</v>
      </c>
      <c r="DE564" s="549">
        <f t="shared" si="1705"/>
        <v>480</v>
      </c>
      <c r="DF564" s="549">
        <f t="shared" si="1705"/>
        <v>480</v>
      </c>
      <c r="DG564" s="549">
        <f t="shared" si="1705"/>
        <v>480</v>
      </c>
      <c r="DH564" s="549">
        <f t="shared" si="1705"/>
        <v>480</v>
      </c>
      <c r="DI564" s="549">
        <f t="shared" si="1705"/>
        <v>480</v>
      </c>
      <c r="DJ564" s="548">
        <f t="shared" si="1705"/>
        <v>480</v>
      </c>
      <c r="DK564" s="547">
        <f t="shared" si="170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$H$1 &amp; " (%)"</f>
        <v>kcal (%)</v>
      </c>
      <c r="B565" s="769" t="str">
        <f t="shared" ref="B565:R565" si="1715">IF(B563="","",B563*B564/B$46/365/$G$1)</f>
        <v/>
      </c>
      <c r="C565" s="769" t="str">
        <f t="shared" si="1715"/>
        <v/>
      </c>
      <c r="D565" s="769" t="str">
        <f t="shared" si="1715"/>
        <v/>
      </c>
      <c r="E565" s="769" t="str">
        <f t="shared" si="1715"/>
        <v/>
      </c>
      <c r="F565" s="769">
        <f t="shared" si="1715"/>
        <v>7.5146771037181998E-4</v>
      </c>
      <c r="G565" s="769" t="str">
        <f t="shared" si="1715"/>
        <v/>
      </c>
      <c r="H565" s="769" t="str">
        <f t="shared" si="1715"/>
        <v/>
      </c>
      <c r="I565" s="769" t="str">
        <f t="shared" si="1715"/>
        <v/>
      </c>
      <c r="J565" s="769" t="str">
        <f t="shared" si="1715"/>
        <v/>
      </c>
      <c r="K565" s="769" t="str">
        <f t="shared" si="1715"/>
        <v/>
      </c>
      <c r="L565" s="769" t="str">
        <f t="shared" si="1715"/>
        <v/>
      </c>
      <c r="M565" s="769" t="str">
        <f t="shared" si="1715"/>
        <v/>
      </c>
      <c r="N565" s="769" t="str">
        <f t="shared" si="1715"/>
        <v/>
      </c>
      <c r="O565" s="769" t="str">
        <f t="shared" si="1715"/>
        <v/>
      </c>
      <c r="P565" s="769" t="str">
        <f t="shared" si="1715"/>
        <v/>
      </c>
      <c r="Q565" s="769" t="str">
        <f t="shared" si="1715"/>
        <v/>
      </c>
      <c r="R565" s="769" t="str">
        <f t="shared" si="1715"/>
        <v/>
      </c>
      <c r="S565" s="587"/>
      <c r="T565" s="769" t="str">
        <f t="shared" ref="T565:AJ565" si="1716">IF(T563="","",T563*T564/T$46/365/$G$1)</f>
        <v/>
      </c>
      <c r="U565" s="769" t="str">
        <f t="shared" si="1716"/>
        <v/>
      </c>
      <c r="V565" s="769" t="str">
        <f t="shared" si="1716"/>
        <v/>
      </c>
      <c r="W565" s="769">
        <f t="shared" si="1716"/>
        <v>1.4090019569471625E-4</v>
      </c>
      <c r="X565" s="769">
        <f t="shared" si="1716"/>
        <v>1.0019569471624264E-3</v>
      </c>
      <c r="Y565" s="769" t="str">
        <f t="shared" si="1716"/>
        <v/>
      </c>
      <c r="Z565" s="769" t="str">
        <f t="shared" si="1716"/>
        <v/>
      </c>
      <c r="AA565" s="769" t="str">
        <f t="shared" si="1716"/>
        <v/>
      </c>
      <c r="AB565" s="769" t="str">
        <f t="shared" si="1716"/>
        <v/>
      </c>
      <c r="AC565" s="769" t="str">
        <f t="shared" si="1716"/>
        <v/>
      </c>
      <c r="AD565" s="769" t="str">
        <f t="shared" si="1716"/>
        <v/>
      </c>
      <c r="AE565" s="769" t="str">
        <f t="shared" si="1716"/>
        <v/>
      </c>
      <c r="AF565" s="769" t="str">
        <f t="shared" si="1716"/>
        <v/>
      </c>
      <c r="AG565" s="769" t="str">
        <f t="shared" si="1716"/>
        <v/>
      </c>
      <c r="AH565" s="769" t="str">
        <f t="shared" si="1716"/>
        <v/>
      </c>
      <c r="AI565" s="769" t="str">
        <f t="shared" si="1716"/>
        <v/>
      </c>
      <c r="AJ565" s="769" t="str">
        <f t="shared" si="1716"/>
        <v/>
      </c>
      <c r="AK565" s="587"/>
      <c r="AL565" s="769">
        <f t="shared" ref="AL565:BB565" si="1717">IF(AL563="","",AL563*AL564/AL$46/365/$G$1)</f>
        <v>3.7573385518590999E-4</v>
      </c>
      <c r="AM565" s="769">
        <f t="shared" si="1717"/>
        <v>2.0039138943248529E-3</v>
      </c>
      <c r="AN565" s="769">
        <f t="shared" si="1717"/>
        <v>1.0735253005311715E-4</v>
      </c>
      <c r="AO565" s="769">
        <f t="shared" si="1717"/>
        <v>9.3933463796477487E-4</v>
      </c>
      <c r="AP565" s="769" t="str">
        <f t="shared" si="1717"/>
        <v/>
      </c>
      <c r="AQ565" s="769">
        <f t="shared" si="1717"/>
        <v>9.3933463796477487E-4</v>
      </c>
      <c r="AR565" s="769" t="str">
        <f t="shared" si="1717"/>
        <v/>
      </c>
      <c r="AS565" s="769" t="str">
        <f t="shared" si="1717"/>
        <v/>
      </c>
      <c r="AT565" s="769">
        <f t="shared" si="1717"/>
        <v>1.2882303606374058E-3</v>
      </c>
      <c r="AU565" s="769" t="str">
        <f t="shared" si="1717"/>
        <v/>
      </c>
      <c r="AV565" s="769" t="str">
        <f t="shared" si="1717"/>
        <v/>
      </c>
      <c r="AW565" s="769" t="str">
        <f t="shared" si="1717"/>
        <v/>
      </c>
      <c r="AX565" s="769" t="str">
        <f t="shared" si="1717"/>
        <v/>
      </c>
      <c r="AY565" s="769" t="str">
        <f t="shared" si="1717"/>
        <v/>
      </c>
      <c r="AZ565" s="769" t="str">
        <f t="shared" si="1717"/>
        <v/>
      </c>
      <c r="BA565" s="769" t="str">
        <f t="shared" si="1717"/>
        <v/>
      </c>
      <c r="BB565" s="769" t="str">
        <f t="shared" si="1717"/>
        <v/>
      </c>
      <c r="BC565" s="653"/>
      <c r="BD565" s="769" t="str">
        <f t="shared" ref="BD565:BT565" si="1718">IF(BD563="","",BD563*BD564/BD$46/365/$G$1)</f>
        <v/>
      </c>
      <c r="BE565" s="769" t="str">
        <f t="shared" si="1718"/>
        <v/>
      </c>
      <c r="BF565" s="769" t="str">
        <f t="shared" si="1718"/>
        <v/>
      </c>
      <c r="BG565" s="769">
        <f t="shared" si="1718"/>
        <v>9.3933463796477487E-4</v>
      </c>
      <c r="BH565" s="769">
        <f t="shared" si="1718"/>
        <v>2.2544031311154598E-2</v>
      </c>
      <c r="BI565" s="769" t="str">
        <f t="shared" si="1718"/>
        <v/>
      </c>
      <c r="BJ565" s="769">
        <f t="shared" si="1718"/>
        <v>1.2882303606374058E-3</v>
      </c>
      <c r="BK565" s="769" t="str">
        <f t="shared" si="1718"/>
        <v/>
      </c>
      <c r="BL565" s="769" t="str">
        <f t="shared" si="1718"/>
        <v/>
      </c>
      <c r="BM565" s="769" t="str">
        <f t="shared" si="1718"/>
        <v/>
      </c>
      <c r="BN565" s="769" t="str">
        <f t="shared" si="1718"/>
        <v/>
      </c>
      <c r="BO565" s="769" t="str">
        <f t="shared" si="1718"/>
        <v/>
      </c>
      <c r="BP565" s="769" t="str">
        <f t="shared" si="1718"/>
        <v/>
      </c>
      <c r="BQ565" s="769" t="str">
        <f t="shared" si="1718"/>
        <v/>
      </c>
      <c r="BR565" s="769" t="str">
        <f t="shared" si="1718"/>
        <v/>
      </c>
      <c r="BS565" s="769" t="str">
        <f t="shared" si="1718"/>
        <v/>
      </c>
      <c r="BT565" s="769" t="str">
        <f t="shared" si="1718"/>
        <v/>
      </c>
      <c r="BU565" s="653"/>
      <c r="BV565" s="769" t="str">
        <f>IF(BV563="","",BV563*BV564/BV$46/365/$G$1)</f>
        <v/>
      </c>
      <c r="BW565" s="769">
        <f>IF(BW563="","",BW563*BW564/BW$46/365/$G$1)</f>
        <v>1.5655577299412916E-4</v>
      </c>
      <c r="BX565" s="769">
        <f>IF(BX563="","",BX563*BX564/BX$46/365/$G$1)</f>
        <v>7.5146771037181998E-4</v>
      </c>
      <c r="BY565" s="769">
        <f>IF(BY563="","",BY563*BY564/BY$46/365/$G$1)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04"/>
        <v/>
      </c>
      <c r="CF565" s="1353" t="str">
        <f t="shared" si="1704"/>
        <v/>
      </c>
      <c r="CG565" s="1353" t="str">
        <f t="shared" si="1704"/>
        <v/>
      </c>
      <c r="CH565" s="1353" t="str">
        <f t="shared" si="1704"/>
        <v/>
      </c>
      <c r="CI565" s="1353" t="str">
        <f t="shared" si="1704"/>
        <v/>
      </c>
      <c r="CJ565" s="1353" t="str">
        <f t="shared" si="1704"/>
        <v/>
      </c>
      <c r="CK565" s="1354">
        <f t="shared" si="1704"/>
        <v>9.3933463796477487E-4</v>
      </c>
      <c r="CL565" s="1354">
        <f t="shared" si="1704"/>
        <v>1.2882303606374058E-3</v>
      </c>
      <c r="CM565" s="1354">
        <f t="shared" si="1704"/>
        <v>2.2544031311154598E-2</v>
      </c>
      <c r="CN565" s="1353" t="str">
        <f t="shared" si="1704"/>
        <v/>
      </c>
      <c r="CO565" s="1353" t="str">
        <f t="shared" si="1704"/>
        <v/>
      </c>
      <c r="CP565" s="1353" t="str">
        <f t="shared" si="1704"/>
        <v/>
      </c>
      <c r="CQ565" s="1353" t="str">
        <f t="shared" si="1704"/>
        <v/>
      </c>
      <c r="CR565" s="1353" t="str">
        <f t="shared" si="1704"/>
        <v/>
      </c>
      <c r="CS565" s="1352" t="str">
        <f t="shared" si="1704"/>
        <v/>
      </c>
      <c r="CT565" s="1355" t="str">
        <f t="shared" si="1704"/>
        <v/>
      </c>
      <c r="CU565" s="535" t="str">
        <f t="shared" si="1705"/>
        <v/>
      </c>
      <c r="CV565" s="536" t="str">
        <f t="shared" si="1705"/>
        <v/>
      </c>
      <c r="CW565" s="537" t="str">
        <f t="shared" si="1705"/>
        <v/>
      </c>
      <c r="CX565" s="537" t="str">
        <f t="shared" si="1705"/>
        <v/>
      </c>
      <c r="CY565" s="537" t="str">
        <f t="shared" si="1705"/>
        <v/>
      </c>
      <c r="CZ565" s="537" t="str">
        <f t="shared" si="1705"/>
        <v/>
      </c>
      <c r="DA565" s="537" t="str">
        <f t="shared" si="1705"/>
        <v/>
      </c>
      <c r="DB565" s="538">
        <f t="shared" si="1705"/>
        <v>9.3933463796477487E-4</v>
      </c>
      <c r="DC565" s="538">
        <f t="shared" si="1705"/>
        <v>1.2882303606374058E-3</v>
      </c>
      <c r="DD565" s="538">
        <f t="shared" si="1705"/>
        <v>2.2544031311154598E-2</v>
      </c>
      <c r="DE565" s="537" t="str">
        <f t="shared" si="1705"/>
        <v/>
      </c>
      <c r="DF565" s="537" t="str">
        <f t="shared" si="1705"/>
        <v/>
      </c>
      <c r="DG565" s="537" t="str">
        <f t="shared" si="1705"/>
        <v/>
      </c>
      <c r="DH565" s="537" t="str">
        <f t="shared" si="1705"/>
        <v/>
      </c>
      <c r="DI565" s="537" t="str">
        <f t="shared" si="1705"/>
        <v/>
      </c>
      <c r="DJ565" s="536" t="str">
        <f t="shared" si="1705"/>
        <v/>
      </c>
      <c r="DK565" s="535" t="str">
        <f t="shared" si="1706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04"/>
        <v/>
      </c>
      <c r="CE566" s="89" t="str">
        <f t="shared" si="1704"/>
        <v/>
      </c>
      <c r="CF566" s="90" t="str">
        <f t="shared" si="1704"/>
        <v/>
      </c>
      <c r="CG566" s="90" t="str">
        <f t="shared" si="1704"/>
        <v/>
      </c>
      <c r="CH566" s="90" t="str">
        <f t="shared" si="1704"/>
        <v/>
      </c>
      <c r="CI566" s="90" t="str">
        <f t="shared" si="1704"/>
        <v/>
      </c>
      <c r="CJ566" s="90" t="str">
        <f t="shared" si="1704"/>
        <v/>
      </c>
      <c r="CK566" s="152" t="str">
        <f t="shared" si="1704"/>
        <v/>
      </c>
      <c r="CL566" s="152">
        <f t="shared" si="1704"/>
        <v>20</v>
      </c>
      <c r="CM566" s="152">
        <f t="shared" si="1704"/>
        <v>25</v>
      </c>
      <c r="CN566" s="90" t="str">
        <f t="shared" si="1704"/>
        <v/>
      </c>
      <c r="CO566" s="90" t="str">
        <f t="shared" si="1704"/>
        <v/>
      </c>
      <c r="CP566" s="90" t="str">
        <f t="shared" si="1704"/>
        <v/>
      </c>
      <c r="CQ566" s="90" t="str">
        <f t="shared" si="1704"/>
        <v/>
      </c>
      <c r="CR566" s="90" t="str">
        <f t="shared" si="1704"/>
        <v/>
      </c>
      <c r="CS566" s="89" t="str">
        <f t="shared" si="1704"/>
        <v/>
      </c>
      <c r="CT566" s="520" t="str">
        <f t="shared" si="1704"/>
        <v/>
      </c>
      <c r="CU566" s="547" t="str">
        <f t="shared" si="1705"/>
        <v/>
      </c>
      <c r="CV566" s="548" t="str">
        <f t="shared" si="1705"/>
        <v/>
      </c>
      <c r="CW566" s="549" t="str">
        <f t="shared" si="1705"/>
        <v/>
      </c>
      <c r="CX566" s="549" t="str">
        <f t="shared" si="1705"/>
        <v/>
      </c>
      <c r="CY566" s="549" t="str">
        <f t="shared" si="1705"/>
        <v/>
      </c>
      <c r="CZ566" s="549" t="str">
        <f t="shared" si="1705"/>
        <v/>
      </c>
      <c r="DA566" s="549" t="str">
        <f t="shared" si="1705"/>
        <v/>
      </c>
      <c r="DB566" s="550" t="str">
        <f t="shared" si="1705"/>
        <v/>
      </c>
      <c r="DC566" s="550">
        <f t="shared" si="1705"/>
        <v>20</v>
      </c>
      <c r="DD566" s="550">
        <f t="shared" si="1705"/>
        <v>25</v>
      </c>
      <c r="DE566" s="549" t="str">
        <f t="shared" si="1705"/>
        <v/>
      </c>
      <c r="DF566" s="549" t="str">
        <f t="shared" si="1705"/>
        <v/>
      </c>
      <c r="DG566" s="549" t="str">
        <f t="shared" si="1705"/>
        <v/>
      </c>
      <c r="DH566" s="549" t="str">
        <f t="shared" si="1705"/>
        <v/>
      </c>
      <c r="DI566" s="549" t="str">
        <f t="shared" si="1705"/>
        <v/>
      </c>
      <c r="DJ566" s="548" t="str">
        <f t="shared" si="1705"/>
        <v/>
      </c>
      <c r="DK566" s="547" t="str">
        <f t="shared" si="1706"/>
        <v/>
      </c>
      <c r="DL566" s="896">
        <f t="shared" si="1707"/>
        <v>1</v>
      </c>
      <c r="DM566" s="851">
        <f t="shared" si="1708"/>
        <v>2</v>
      </c>
      <c r="DN566" s="851">
        <f t="shared" si="1709"/>
        <v>6</v>
      </c>
      <c r="DO566" s="851">
        <f t="shared" si="1710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719">IF(B566="","",B563*B566)</f>
        <v/>
      </c>
      <c r="C567" s="764" t="str">
        <f t="shared" si="1719"/>
        <v/>
      </c>
      <c r="D567" s="764" t="str">
        <f t="shared" si="1719"/>
        <v/>
      </c>
      <c r="E567" s="764" t="str">
        <f t="shared" si="1719"/>
        <v/>
      </c>
      <c r="F567" s="764">
        <f t="shared" si="1719"/>
        <v>24</v>
      </c>
      <c r="G567" s="764" t="str">
        <f t="shared" si="1719"/>
        <v/>
      </c>
      <c r="H567" s="764" t="str">
        <f t="shared" si="1719"/>
        <v/>
      </c>
      <c r="I567" s="764" t="str">
        <f t="shared" si="1719"/>
        <v/>
      </c>
      <c r="J567" s="764" t="str">
        <f t="shared" si="1719"/>
        <v/>
      </c>
      <c r="K567" s="764" t="str">
        <f t="shared" si="1719"/>
        <v/>
      </c>
      <c r="L567" s="764" t="str">
        <f t="shared" si="1719"/>
        <v/>
      </c>
      <c r="M567" s="764" t="str">
        <f t="shared" si="1719"/>
        <v/>
      </c>
      <c r="N567" s="764" t="str">
        <f t="shared" si="1719"/>
        <v/>
      </c>
      <c r="O567" s="764" t="str">
        <f t="shared" si="1719"/>
        <v/>
      </c>
      <c r="P567" s="764" t="str">
        <f t="shared" si="1719"/>
        <v/>
      </c>
      <c r="Q567" s="764" t="str">
        <f t="shared" si="1719"/>
        <v/>
      </c>
      <c r="R567" s="764" t="str">
        <f t="shared" si="1719"/>
        <v/>
      </c>
      <c r="S567" s="770"/>
      <c r="T567" s="764" t="str">
        <f t="shared" ref="T567:AJ567" si="1720">IF(T566="","",T563*T566)</f>
        <v/>
      </c>
      <c r="U567" s="764" t="str">
        <f t="shared" si="1720"/>
        <v/>
      </c>
      <c r="V567" s="764" t="str">
        <f t="shared" si="1720"/>
        <v/>
      </c>
      <c r="W567" s="764">
        <f t="shared" si="1720"/>
        <v>23.994</v>
      </c>
      <c r="X567" s="764">
        <f t="shared" si="1720"/>
        <v>96.048000000000002</v>
      </c>
      <c r="Y567" s="764" t="str">
        <f t="shared" si="1720"/>
        <v/>
      </c>
      <c r="Z567" s="764" t="str">
        <f t="shared" si="1720"/>
        <v/>
      </c>
      <c r="AA567" s="764" t="str">
        <f t="shared" si="1720"/>
        <v/>
      </c>
      <c r="AB567" s="764" t="str">
        <f t="shared" si="1720"/>
        <v/>
      </c>
      <c r="AC567" s="764" t="str">
        <f t="shared" si="1720"/>
        <v/>
      </c>
      <c r="AD567" s="764" t="str">
        <f t="shared" si="1720"/>
        <v/>
      </c>
      <c r="AE567" s="764" t="str">
        <f t="shared" si="1720"/>
        <v/>
      </c>
      <c r="AF567" s="764" t="str">
        <f t="shared" si="1720"/>
        <v/>
      </c>
      <c r="AG567" s="764" t="str">
        <f t="shared" si="1720"/>
        <v/>
      </c>
      <c r="AH567" s="764" t="str">
        <f t="shared" si="1720"/>
        <v/>
      </c>
      <c r="AI567" s="764" t="str">
        <f t="shared" si="1720"/>
        <v/>
      </c>
      <c r="AJ567" s="764" t="str">
        <f t="shared" si="1720"/>
        <v/>
      </c>
      <c r="AK567" s="770"/>
      <c r="AL567" s="764">
        <f t="shared" ref="AL567:BB567" si="1721">IF(AL566="","",AL563*AL566)</f>
        <v>24</v>
      </c>
      <c r="AM567" s="764">
        <f t="shared" si="1721"/>
        <v>48</v>
      </c>
      <c r="AN567" s="764">
        <f t="shared" si="1721"/>
        <v>24</v>
      </c>
      <c r="AO567" s="764">
        <f t="shared" si="1721"/>
        <v>74.7</v>
      </c>
      <c r="AP567" s="764" t="str">
        <f t="shared" si="1721"/>
        <v/>
      </c>
      <c r="AQ567" s="764">
        <f t="shared" si="1721"/>
        <v>312</v>
      </c>
      <c r="AR567" s="764" t="str">
        <f t="shared" si="1721"/>
        <v/>
      </c>
      <c r="AS567" s="764" t="str">
        <f t="shared" si="1721"/>
        <v/>
      </c>
      <c r="AT567" s="764">
        <f t="shared" si="1721"/>
        <v>144</v>
      </c>
      <c r="AU567" s="764" t="str">
        <f t="shared" si="1721"/>
        <v/>
      </c>
      <c r="AV567" s="764" t="str">
        <f t="shared" si="1721"/>
        <v/>
      </c>
      <c r="AW567" s="764" t="str">
        <f t="shared" si="1721"/>
        <v/>
      </c>
      <c r="AX567" s="764" t="str">
        <f t="shared" si="1721"/>
        <v/>
      </c>
      <c r="AY567" s="764" t="str">
        <f t="shared" si="1721"/>
        <v/>
      </c>
      <c r="AZ567" s="764" t="str">
        <f t="shared" si="1721"/>
        <v/>
      </c>
      <c r="BA567" s="764" t="str">
        <f t="shared" si="1721"/>
        <v/>
      </c>
      <c r="BB567" s="764" t="str">
        <f t="shared" si="1721"/>
        <v/>
      </c>
      <c r="BC567" s="770"/>
      <c r="BD567" s="764" t="str">
        <f t="shared" ref="BD567:BT567" si="1722">IF(BD566="","",BD563*BD566)</f>
        <v/>
      </c>
      <c r="BE567" s="764" t="str">
        <f t="shared" si="1722"/>
        <v/>
      </c>
      <c r="BF567" s="764" t="str">
        <f t="shared" si="1722"/>
        <v/>
      </c>
      <c r="BG567" s="764">
        <f t="shared" si="1722"/>
        <v>360</v>
      </c>
      <c r="BH567" s="764" t="str">
        <f t="shared" si="1722"/>
        <v/>
      </c>
      <c r="BI567" s="764" t="str">
        <f t="shared" si="1722"/>
        <v/>
      </c>
      <c r="BJ567" s="764">
        <f t="shared" si="1722"/>
        <v>360</v>
      </c>
      <c r="BK567" s="764" t="str">
        <f t="shared" si="1722"/>
        <v/>
      </c>
      <c r="BL567" s="764" t="str">
        <f t="shared" si="1722"/>
        <v/>
      </c>
      <c r="BM567" s="764" t="str">
        <f t="shared" si="1722"/>
        <v/>
      </c>
      <c r="BN567" s="764" t="str">
        <f t="shared" si="1722"/>
        <v/>
      </c>
      <c r="BO567" s="764" t="str">
        <f t="shared" si="1722"/>
        <v/>
      </c>
      <c r="BP567" s="764" t="str">
        <f t="shared" si="1722"/>
        <v/>
      </c>
      <c r="BQ567" s="764" t="str">
        <f t="shared" si="1722"/>
        <v/>
      </c>
      <c r="BR567" s="764" t="str">
        <f t="shared" si="1722"/>
        <v/>
      </c>
      <c r="BS567" s="764" t="str">
        <f t="shared" si="1722"/>
        <v/>
      </c>
      <c r="BT567" s="764" t="str">
        <f t="shared" si="1722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04"/>
        <v/>
      </c>
      <c r="CE567" s="89" t="str">
        <f t="shared" si="1704"/>
        <v/>
      </c>
      <c r="CF567" s="90" t="str">
        <f t="shared" si="1704"/>
        <v/>
      </c>
      <c r="CG567" s="90" t="str">
        <f t="shared" si="1704"/>
        <v/>
      </c>
      <c r="CH567" s="90" t="str">
        <f t="shared" si="1704"/>
        <v/>
      </c>
      <c r="CI567" s="90" t="str">
        <f t="shared" si="1704"/>
        <v/>
      </c>
      <c r="CJ567" s="90" t="str">
        <f t="shared" si="1704"/>
        <v/>
      </c>
      <c r="CK567" s="152" t="str">
        <f t="shared" si="1704"/>
        <v/>
      </c>
      <c r="CL567" s="152">
        <f t="shared" si="1704"/>
        <v>360</v>
      </c>
      <c r="CM567" s="152">
        <f t="shared" si="1704"/>
        <v>360</v>
      </c>
      <c r="CN567" s="90" t="str">
        <f t="shared" si="1704"/>
        <v/>
      </c>
      <c r="CO567" s="90" t="str">
        <f t="shared" si="1704"/>
        <v/>
      </c>
      <c r="CP567" s="90" t="str">
        <f t="shared" si="1704"/>
        <v/>
      </c>
      <c r="CQ567" s="90" t="str">
        <f t="shared" si="1704"/>
        <v/>
      </c>
      <c r="CR567" s="90" t="str">
        <f t="shared" si="1704"/>
        <v/>
      </c>
      <c r="CS567" s="89" t="str">
        <f t="shared" si="1704"/>
        <v/>
      </c>
      <c r="CT567" s="520" t="str">
        <f t="shared" si="1704"/>
        <v/>
      </c>
      <c r="CU567" s="547" t="str">
        <f t="shared" si="1705"/>
        <v/>
      </c>
      <c r="CV567" s="548" t="str">
        <f t="shared" si="1705"/>
        <v/>
      </c>
      <c r="CW567" s="549" t="str">
        <f t="shared" si="1705"/>
        <v/>
      </c>
      <c r="CX567" s="549" t="str">
        <f t="shared" si="1705"/>
        <v/>
      </c>
      <c r="CY567" s="549" t="str">
        <f t="shared" si="1705"/>
        <v/>
      </c>
      <c r="CZ567" s="549" t="str">
        <f t="shared" si="1705"/>
        <v/>
      </c>
      <c r="DA567" s="549" t="str">
        <f t="shared" si="1705"/>
        <v/>
      </c>
      <c r="DB567" s="550" t="str">
        <f t="shared" si="1705"/>
        <v/>
      </c>
      <c r="DC567" s="550">
        <f t="shared" si="1705"/>
        <v>360</v>
      </c>
      <c r="DD567" s="550">
        <f t="shared" si="1705"/>
        <v>360</v>
      </c>
      <c r="DE567" s="549" t="str">
        <f t="shared" si="1705"/>
        <v/>
      </c>
      <c r="DF567" s="549" t="str">
        <f t="shared" si="1705"/>
        <v/>
      </c>
      <c r="DG567" s="549" t="str">
        <f t="shared" si="1705"/>
        <v/>
      </c>
      <c r="DH567" s="549" t="str">
        <f t="shared" si="1705"/>
        <v/>
      </c>
      <c r="DI567" s="549" t="str">
        <f t="shared" si="1705"/>
        <v/>
      </c>
      <c r="DJ567" s="548" t="str">
        <f t="shared" si="1705"/>
        <v/>
      </c>
      <c r="DK567" s="547" t="str">
        <f t="shared" si="1706"/>
        <v/>
      </c>
      <c r="DL567" s="896">
        <f t="shared" si="1707"/>
        <v>1</v>
      </c>
      <c r="DM567" s="851">
        <f t="shared" si="1708"/>
        <v>2</v>
      </c>
      <c r="DN567" s="851">
        <f t="shared" si="1709"/>
        <v>6</v>
      </c>
      <c r="DO567" s="851">
        <f t="shared" si="1710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9" t="s">
        <v>739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05"/>
        <v/>
      </c>
      <c r="CV568" s="536" t="str">
        <f t="shared" si="1705"/>
        <v/>
      </c>
      <c r="CW568" s="537" t="str">
        <f t="shared" si="1705"/>
        <v/>
      </c>
      <c r="CX568" s="537" t="str">
        <f t="shared" si="1705"/>
        <v/>
      </c>
      <c r="CY568" s="537" t="str">
        <f t="shared" si="1705"/>
        <v/>
      </c>
      <c r="CZ568" s="537" t="str">
        <f t="shared" si="1705"/>
        <v/>
      </c>
      <c r="DA568" s="537" t="str">
        <f t="shared" si="1705"/>
        <v/>
      </c>
      <c r="DB568" s="538" t="str">
        <f t="shared" si="1705"/>
        <v/>
      </c>
      <c r="DC568" s="538" t="str">
        <f t="shared" si="1705"/>
        <v/>
      </c>
      <c r="DD568" s="538" t="str">
        <f t="shared" si="1705"/>
        <v/>
      </c>
      <c r="DE568" s="537" t="str">
        <f t="shared" si="1705"/>
        <v/>
      </c>
      <c r="DF568" s="537" t="str">
        <f t="shared" si="1705"/>
        <v/>
      </c>
      <c r="DG568" s="537" t="str">
        <f t="shared" si="1705"/>
        <v/>
      </c>
      <c r="DH568" s="537" t="str">
        <f t="shared" si="1705"/>
        <v/>
      </c>
      <c r="DI568" s="537" t="str">
        <f t="shared" si="1705"/>
        <v/>
      </c>
      <c r="DJ568" s="536" t="str">
        <f t="shared" si="1705"/>
        <v/>
      </c>
      <c r="DK568" s="535" t="str">
        <f t="shared" si="1706"/>
        <v/>
      </c>
      <c r="DL568" s="896">
        <f t="shared" si="1707"/>
        <v>0</v>
      </c>
      <c r="DM568" s="851">
        <f t="shared" si="1708"/>
        <v>0</v>
      </c>
      <c r="DN568" s="851">
        <f t="shared" si="1709"/>
        <v>0</v>
      </c>
      <c r="DO568" s="851">
        <f t="shared" si="1710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23">IF(DL569&lt;3,"",(SUM(B569:R569)-MIN(B569:R569)-MAX(B569:R569))/(DL569-2))</f>
        <v/>
      </c>
      <c r="CA569" s="894" t="str">
        <f t="shared" ref="CA569:CA591" si="1724">IF(DM569&lt;3,"",(SUM(T569:AJ569)-MIN(T569:AJ569)-MAX(T569:AJ569))/(DM569-2))</f>
        <v/>
      </c>
      <c r="CB569" s="894" t="str">
        <f t="shared" ref="CB569:CB591" si="1725">IF(DN569&lt;3,"",(SUM(AL569:BB569)-MIN(AL569:BB569)-MAX(AL569:BB569))/(DN569-2))</f>
        <v/>
      </c>
      <c r="CC569" s="895" t="str">
        <f t="shared" ref="CC569:CC591" si="1726">IF(DO569&lt;3,"",(SUM(BD569:BT569)-MIN(BD569:BT569)-MAX(BD569:BT569))/(DO569-2))</f>
        <v/>
      </c>
      <c r="CD569" s="519" t="str">
        <f t="shared" si="1704"/>
        <v/>
      </c>
      <c r="CE569" s="89" t="str">
        <f t="shared" si="1704"/>
        <v/>
      </c>
      <c r="CF569" s="90" t="str">
        <f t="shared" si="1704"/>
        <v/>
      </c>
      <c r="CG569" s="90" t="str">
        <f t="shared" si="1704"/>
        <v/>
      </c>
      <c r="CH569" s="90" t="str">
        <f t="shared" si="1704"/>
        <v/>
      </c>
      <c r="CI569" s="90" t="str">
        <f t="shared" si="1704"/>
        <v/>
      </c>
      <c r="CJ569" s="90" t="str">
        <f t="shared" si="1704"/>
        <v/>
      </c>
      <c r="CK569" s="152" t="str">
        <f t="shared" si="1704"/>
        <v/>
      </c>
      <c r="CL569" s="152" t="str">
        <f t="shared" si="1704"/>
        <v/>
      </c>
      <c r="CM569" s="152" t="str">
        <f t="shared" si="1704"/>
        <v/>
      </c>
      <c r="CN569" s="90" t="str">
        <f t="shared" si="1704"/>
        <v/>
      </c>
      <c r="CO569" s="90" t="str">
        <f t="shared" si="1704"/>
        <v/>
      </c>
      <c r="CP569" s="90" t="str">
        <f t="shared" si="1704"/>
        <v/>
      </c>
      <c r="CQ569" s="90" t="str">
        <f t="shared" si="1704"/>
        <v/>
      </c>
      <c r="CR569" s="90" t="str">
        <f t="shared" si="1704"/>
        <v/>
      </c>
      <c r="CS569" s="89" t="str">
        <f t="shared" si="1704"/>
        <v/>
      </c>
      <c r="CT569" s="520" t="str">
        <f t="shared" si="1704"/>
        <v/>
      </c>
      <c r="CU569" s="547" t="str">
        <f t="shared" si="1705"/>
        <v/>
      </c>
      <c r="CV569" s="548" t="str">
        <f t="shared" si="1705"/>
        <v/>
      </c>
      <c r="CW569" s="549" t="str">
        <f t="shared" si="1705"/>
        <v/>
      </c>
      <c r="CX569" s="549" t="str">
        <f t="shared" si="1705"/>
        <v/>
      </c>
      <c r="CY569" s="549" t="str">
        <f t="shared" si="1705"/>
        <v/>
      </c>
      <c r="CZ569" s="549" t="str">
        <f t="shared" si="1705"/>
        <v/>
      </c>
      <c r="DA569" s="549" t="str">
        <f t="shared" si="1705"/>
        <v/>
      </c>
      <c r="DB569" s="550" t="str">
        <f t="shared" si="1705"/>
        <v/>
      </c>
      <c r="DC569" s="550" t="str">
        <f t="shared" si="1705"/>
        <v/>
      </c>
      <c r="DD569" s="550" t="str">
        <f t="shared" si="1705"/>
        <v/>
      </c>
      <c r="DE569" s="549" t="str">
        <f t="shared" si="1705"/>
        <v/>
      </c>
      <c r="DF569" s="549" t="str">
        <f t="shared" si="1705"/>
        <v/>
      </c>
      <c r="DG569" s="549" t="str">
        <f t="shared" si="1705"/>
        <v/>
      </c>
      <c r="DH569" s="549" t="str">
        <f t="shared" si="1705"/>
        <v/>
      </c>
      <c r="DI569" s="549" t="str">
        <f t="shared" si="1705"/>
        <v/>
      </c>
      <c r="DJ569" s="548" t="str">
        <f t="shared" si="1705"/>
        <v/>
      </c>
      <c r="DK569" s="547" t="str">
        <f t="shared" si="1706"/>
        <v/>
      </c>
      <c r="DL569" s="896">
        <f t="shared" si="1707"/>
        <v>0</v>
      </c>
      <c r="DM569" s="851">
        <f t="shared" si="1708"/>
        <v>0</v>
      </c>
      <c r="DN569" s="851">
        <f t="shared" si="1709"/>
        <v>0</v>
      </c>
      <c r="DO569" s="851">
        <f t="shared" si="1710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$H$1 &amp; "/kg"</f>
        <v>kcal/kg</v>
      </c>
      <c r="B570" s="765">
        <f>1160*$K$1</f>
        <v>1160</v>
      </c>
      <c r="C570" s="765">
        <f t="shared" ref="C570:R570" si="1727">1160*$K$1</f>
        <v>1160</v>
      </c>
      <c r="D570" s="765">
        <f t="shared" si="1727"/>
        <v>1160</v>
      </c>
      <c r="E570" s="765">
        <f t="shared" si="1727"/>
        <v>1160</v>
      </c>
      <c r="F570" s="765">
        <v>0</v>
      </c>
      <c r="G570" s="765">
        <f t="shared" si="1727"/>
        <v>1160</v>
      </c>
      <c r="H570" s="765">
        <f t="shared" si="1727"/>
        <v>1160</v>
      </c>
      <c r="I570" s="765">
        <f t="shared" si="1727"/>
        <v>1160</v>
      </c>
      <c r="J570" s="765">
        <f t="shared" si="1727"/>
        <v>1160</v>
      </c>
      <c r="K570" s="765">
        <f t="shared" si="1727"/>
        <v>1160</v>
      </c>
      <c r="L570" s="765">
        <f t="shared" si="1727"/>
        <v>1160</v>
      </c>
      <c r="M570" s="765">
        <f t="shared" si="1727"/>
        <v>1160</v>
      </c>
      <c r="N570" s="765">
        <f t="shared" si="1727"/>
        <v>1160</v>
      </c>
      <c r="O570" s="765">
        <f t="shared" si="1727"/>
        <v>1160</v>
      </c>
      <c r="P570" s="765">
        <f t="shared" si="1727"/>
        <v>1160</v>
      </c>
      <c r="Q570" s="765">
        <f t="shared" si="1727"/>
        <v>1160</v>
      </c>
      <c r="R570" s="765">
        <f t="shared" si="1727"/>
        <v>1160</v>
      </c>
      <c r="S570" s="601"/>
      <c r="T570" s="765">
        <f>1160*$K$1</f>
        <v>1160</v>
      </c>
      <c r="U570" s="765">
        <f t="shared" ref="U570:AJ570" si="1728">1160*$K$1</f>
        <v>1160</v>
      </c>
      <c r="V570" s="765">
        <f t="shared" si="1728"/>
        <v>1160</v>
      </c>
      <c r="W570" s="765">
        <f t="shared" si="1728"/>
        <v>1160</v>
      </c>
      <c r="X570" s="765">
        <f t="shared" si="1728"/>
        <v>1160</v>
      </c>
      <c r="Y570" s="765">
        <f t="shared" si="1728"/>
        <v>1160</v>
      </c>
      <c r="Z570" s="765">
        <f t="shared" si="1728"/>
        <v>1160</v>
      </c>
      <c r="AA570" s="765">
        <f t="shared" si="1728"/>
        <v>1160</v>
      </c>
      <c r="AB570" s="765">
        <f t="shared" si="1728"/>
        <v>1160</v>
      </c>
      <c r="AC570" s="765">
        <f t="shared" si="1728"/>
        <v>1160</v>
      </c>
      <c r="AD570" s="765">
        <f t="shared" si="1728"/>
        <v>1160</v>
      </c>
      <c r="AE570" s="765">
        <f t="shared" si="1728"/>
        <v>1160</v>
      </c>
      <c r="AF570" s="765">
        <f t="shared" si="1728"/>
        <v>1160</v>
      </c>
      <c r="AG570" s="765">
        <f t="shared" si="1728"/>
        <v>1160</v>
      </c>
      <c r="AH570" s="765">
        <f t="shared" si="1728"/>
        <v>1160</v>
      </c>
      <c r="AI570" s="765">
        <f t="shared" si="1728"/>
        <v>1160</v>
      </c>
      <c r="AJ570" s="765">
        <f t="shared" si="1728"/>
        <v>1160</v>
      </c>
      <c r="AK570" s="601"/>
      <c r="AL570" s="765">
        <f>1160*$K$1</f>
        <v>1160</v>
      </c>
      <c r="AM570" s="765">
        <f t="shared" ref="AM570:BB570" si="1729">1160*$K$1</f>
        <v>1160</v>
      </c>
      <c r="AN570" s="765">
        <f t="shared" si="1729"/>
        <v>1160</v>
      </c>
      <c r="AO570" s="765">
        <f t="shared" si="1729"/>
        <v>1160</v>
      </c>
      <c r="AP570" s="765">
        <f t="shared" si="1729"/>
        <v>1160</v>
      </c>
      <c r="AQ570" s="765">
        <f t="shared" si="1729"/>
        <v>1160</v>
      </c>
      <c r="AR570" s="765">
        <f t="shared" si="1729"/>
        <v>1160</v>
      </c>
      <c r="AS570" s="765">
        <f t="shared" si="1729"/>
        <v>1160</v>
      </c>
      <c r="AT570" s="765">
        <f t="shared" si="1729"/>
        <v>1160</v>
      </c>
      <c r="AU570" s="765">
        <f t="shared" si="1729"/>
        <v>1160</v>
      </c>
      <c r="AV570" s="765">
        <f t="shared" si="1729"/>
        <v>1160</v>
      </c>
      <c r="AW570" s="765">
        <f t="shared" si="1729"/>
        <v>1160</v>
      </c>
      <c r="AX570" s="765">
        <f t="shared" si="1729"/>
        <v>1160</v>
      </c>
      <c r="AY570" s="765">
        <f t="shared" si="1729"/>
        <v>1160</v>
      </c>
      <c r="AZ570" s="765">
        <f t="shared" si="1729"/>
        <v>1160</v>
      </c>
      <c r="BA570" s="765">
        <f t="shared" si="1729"/>
        <v>1160</v>
      </c>
      <c r="BB570" s="765">
        <f t="shared" si="1729"/>
        <v>1160</v>
      </c>
      <c r="BC570" s="759"/>
      <c r="BD570" s="765">
        <f>1160*$K$1</f>
        <v>1160</v>
      </c>
      <c r="BE570" s="765">
        <f t="shared" ref="BE570:BY570" si="1730">1160*$K$1</f>
        <v>1160</v>
      </c>
      <c r="BF570" s="765">
        <f t="shared" si="1730"/>
        <v>1160</v>
      </c>
      <c r="BG570" s="765">
        <f t="shared" si="1730"/>
        <v>1160</v>
      </c>
      <c r="BH570" s="765">
        <f t="shared" si="1730"/>
        <v>1160</v>
      </c>
      <c r="BI570" s="765">
        <f t="shared" si="1730"/>
        <v>1160</v>
      </c>
      <c r="BJ570" s="765">
        <f t="shared" si="1730"/>
        <v>1160</v>
      </c>
      <c r="BK570" s="765">
        <f t="shared" si="1730"/>
        <v>1160</v>
      </c>
      <c r="BL570" s="765">
        <f t="shared" si="1730"/>
        <v>1160</v>
      </c>
      <c r="BM570" s="765">
        <f t="shared" si="1730"/>
        <v>1160</v>
      </c>
      <c r="BN570" s="765">
        <f t="shared" si="1730"/>
        <v>1160</v>
      </c>
      <c r="BO570" s="765">
        <f t="shared" si="1730"/>
        <v>1160</v>
      </c>
      <c r="BP570" s="765">
        <f t="shared" si="1730"/>
        <v>1160</v>
      </c>
      <c r="BQ570" s="765">
        <f t="shared" si="1730"/>
        <v>1160</v>
      </c>
      <c r="BR570" s="765">
        <f t="shared" si="1730"/>
        <v>1160</v>
      </c>
      <c r="BS570" s="765">
        <f t="shared" si="1730"/>
        <v>1160</v>
      </c>
      <c r="BT570" s="765">
        <f t="shared" si="1730"/>
        <v>1160</v>
      </c>
      <c r="BU570" s="759"/>
      <c r="BV570" s="765">
        <f t="shared" si="1730"/>
        <v>1160</v>
      </c>
      <c r="BW570" s="765">
        <f t="shared" si="1730"/>
        <v>1160</v>
      </c>
      <c r="BX570" s="765">
        <f t="shared" si="1730"/>
        <v>1160</v>
      </c>
      <c r="BY570" s="765">
        <f t="shared" si="1730"/>
        <v>1160</v>
      </c>
      <c r="BZ570" s="894">
        <f t="shared" si="1723"/>
        <v>1160</v>
      </c>
      <c r="CA570" s="894">
        <f t="shared" si="1724"/>
        <v>1160</v>
      </c>
      <c r="CB570" s="894">
        <f t="shared" si="1725"/>
        <v>1160</v>
      </c>
      <c r="CC570" s="895">
        <f t="shared" si="1726"/>
        <v>1160</v>
      </c>
      <c r="CD570" s="519">
        <f t="shared" si="1704"/>
        <v>1160</v>
      </c>
      <c r="CE570" s="89">
        <f t="shared" si="1704"/>
        <v>1160</v>
      </c>
      <c r="CF570" s="90">
        <f t="shared" si="1704"/>
        <v>1160</v>
      </c>
      <c r="CG570" s="90">
        <f t="shared" si="1704"/>
        <v>1160</v>
      </c>
      <c r="CH570" s="90">
        <f t="shared" si="1704"/>
        <v>1160</v>
      </c>
      <c r="CI570" s="90">
        <f t="shared" si="1704"/>
        <v>1160</v>
      </c>
      <c r="CJ570" s="90">
        <f t="shared" si="1704"/>
        <v>1160</v>
      </c>
      <c r="CK570" s="152">
        <f t="shared" si="1704"/>
        <v>1160</v>
      </c>
      <c r="CL570" s="152">
        <f t="shared" si="1704"/>
        <v>1160</v>
      </c>
      <c r="CM570" s="152">
        <f t="shared" si="1704"/>
        <v>1160</v>
      </c>
      <c r="CN570" s="90">
        <f t="shared" si="1704"/>
        <v>1160</v>
      </c>
      <c r="CO570" s="90">
        <f t="shared" si="1704"/>
        <v>1160</v>
      </c>
      <c r="CP570" s="90">
        <f t="shared" si="1704"/>
        <v>1160</v>
      </c>
      <c r="CQ570" s="90">
        <f t="shared" si="1704"/>
        <v>1160</v>
      </c>
      <c r="CR570" s="90">
        <f t="shared" si="1704"/>
        <v>1160</v>
      </c>
      <c r="CS570" s="89">
        <f t="shared" si="1704"/>
        <v>1160</v>
      </c>
      <c r="CT570" s="520">
        <f t="shared" si="1704"/>
        <v>1160</v>
      </c>
      <c r="CU570" s="547">
        <f t="shared" si="1705"/>
        <v>1160</v>
      </c>
      <c r="CV570" s="548">
        <f t="shared" si="1705"/>
        <v>1160</v>
      </c>
      <c r="CW570" s="549">
        <f t="shared" si="1705"/>
        <v>1160</v>
      </c>
      <c r="CX570" s="549">
        <f t="shared" si="1705"/>
        <v>1160</v>
      </c>
      <c r="CY570" s="549">
        <f t="shared" si="1705"/>
        <v>1160</v>
      </c>
      <c r="CZ570" s="549">
        <f t="shared" si="1705"/>
        <v>1160</v>
      </c>
      <c r="DA570" s="549">
        <f t="shared" si="1705"/>
        <v>1160</v>
      </c>
      <c r="DB570" s="550">
        <f t="shared" si="1705"/>
        <v>1160</v>
      </c>
      <c r="DC570" s="550">
        <f t="shared" si="1705"/>
        <v>1160</v>
      </c>
      <c r="DD570" s="550">
        <f t="shared" si="1705"/>
        <v>1160</v>
      </c>
      <c r="DE570" s="549">
        <f t="shared" si="1705"/>
        <v>1160</v>
      </c>
      <c r="DF570" s="549">
        <f t="shared" si="1705"/>
        <v>1160</v>
      </c>
      <c r="DG570" s="549">
        <f t="shared" si="1705"/>
        <v>1160</v>
      </c>
      <c r="DH570" s="549">
        <f t="shared" si="1705"/>
        <v>1160</v>
      </c>
      <c r="DI570" s="549">
        <f t="shared" si="1705"/>
        <v>1160</v>
      </c>
      <c r="DJ570" s="548">
        <f t="shared" si="1705"/>
        <v>1160</v>
      </c>
      <c r="DK570" s="547">
        <f t="shared" si="1706"/>
        <v>1160</v>
      </c>
      <c r="DL570" s="896">
        <f t="shared" si="1707"/>
        <v>17</v>
      </c>
      <c r="DM570" s="851">
        <f t="shared" si="1708"/>
        <v>17</v>
      </c>
      <c r="DN570" s="851">
        <f t="shared" si="1709"/>
        <v>17</v>
      </c>
      <c r="DO570" s="851">
        <f t="shared" si="1710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$H$1 &amp; " (%)"</f>
        <v>kcal (%)</v>
      </c>
      <c r="B571" s="769" t="str">
        <f t="shared" ref="B571:R571" si="1731">IF(B569="","",B569*B570/B$46/365/$G$1)</f>
        <v/>
      </c>
      <c r="C571" s="769" t="str">
        <f t="shared" si="1731"/>
        <v/>
      </c>
      <c r="D571" s="769" t="str">
        <f t="shared" si="1731"/>
        <v/>
      </c>
      <c r="E571" s="769" t="str">
        <f t="shared" si="1731"/>
        <v/>
      </c>
      <c r="F571" s="769" t="str">
        <f t="shared" si="1731"/>
        <v/>
      </c>
      <c r="G571" s="769" t="str">
        <f t="shared" si="1731"/>
        <v/>
      </c>
      <c r="H571" s="769" t="str">
        <f t="shared" si="1731"/>
        <v/>
      </c>
      <c r="I571" s="769" t="str">
        <f t="shared" si="1731"/>
        <v/>
      </c>
      <c r="J571" s="769" t="str">
        <f t="shared" si="1731"/>
        <v/>
      </c>
      <c r="K571" s="769" t="str">
        <f t="shared" si="1731"/>
        <v/>
      </c>
      <c r="L571" s="769" t="str">
        <f t="shared" si="1731"/>
        <v/>
      </c>
      <c r="M571" s="769" t="str">
        <f t="shared" si="1731"/>
        <v/>
      </c>
      <c r="N571" s="769" t="str">
        <f t="shared" si="1731"/>
        <v/>
      </c>
      <c r="O571" s="769" t="str">
        <f t="shared" si="1731"/>
        <v/>
      </c>
      <c r="P571" s="769" t="str">
        <f t="shared" si="1731"/>
        <v/>
      </c>
      <c r="Q571" s="769" t="str">
        <f t="shared" si="1731"/>
        <v/>
      </c>
      <c r="R571" s="769" t="str">
        <f t="shared" si="1731"/>
        <v/>
      </c>
      <c r="S571" s="587"/>
      <c r="T571" s="769" t="str">
        <f t="shared" ref="T571:AJ571" si="1732">IF(T569="","",T569*T570/T$46/365/$G$1)</f>
        <v/>
      </c>
      <c r="U571" s="769" t="str">
        <f t="shared" si="1732"/>
        <v/>
      </c>
      <c r="V571" s="769" t="str">
        <f t="shared" si="1732"/>
        <v/>
      </c>
      <c r="W571" s="769" t="str">
        <f t="shared" si="1732"/>
        <v/>
      </c>
      <c r="X571" s="769" t="str">
        <f t="shared" si="1732"/>
        <v/>
      </c>
      <c r="Y571" s="769" t="str">
        <f t="shared" si="1732"/>
        <v/>
      </c>
      <c r="Z571" s="769" t="str">
        <f t="shared" si="1732"/>
        <v/>
      </c>
      <c r="AA571" s="769" t="str">
        <f t="shared" si="1732"/>
        <v/>
      </c>
      <c r="AB571" s="769" t="str">
        <f t="shared" si="1732"/>
        <v/>
      </c>
      <c r="AC571" s="769" t="str">
        <f t="shared" si="1732"/>
        <v/>
      </c>
      <c r="AD571" s="769" t="str">
        <f t="shared" si="1732"/>
        <v/>
      </c>
      <c r="AE571" s="769" t="str">
        <f t="shared" si="1732"/>
        <v/>
      </c>
      <c r="AF571" s="769" t="str">
        <f t="shared" si="1732"/>
        <v/>
      </c>
      <c r="AG571" s="769" t="str">
        <f t="shared" si="1732"/>
        <v/>
      </c>
      <c r="AH571" s="769" t="str">
        <f t="shared" si="1732"/>
        <v/>
      </c>
      <c r="AI571" s="769" t="str">
        <f t="shared" si="1732"/>
        <v/>
      </c>
      <c r="AJ571" s="769" t="str">
        <f t="shared" si="1732"/>
        <v/>
      </c>
      <c r="AK571" s="587"/>
      <c r="AL571" s="769" t="str">
        <f t="shared" ref="AL571:BB571" si="1733">IF(AL569="","",AL569*AL570/AL$46/365/$G$1)</f>
        <v/>
      </c>
      <c r="AM571" s="769" t="str">
        <f t="shared" si="1733"/>
        <v/>
      </c>
      <c r="AN571" s="769" t="str">
        <f t="shared" si="1733"/>
        <v/>
      </c>
      <c r="AO571" s="769" t="str">
        <f t="shared" si="1733"/>
        <v/>
      </c>
      <c r="AP571" s="769" t="str">
        <f t="shared" si="1733"/>
        <v/>
      </c>
      <c r="AQ571" s="769" t="str">
        <f t="shared" si="1733"/>
        <v/>
      </c>
      <c r="AR571" s="769" t="str">
        <f t="shared" si="1733"/>
        <v/>
      </c>
      <c r="AS571" s="769" t="str">
        <f t="shared" si="1733"/>
        <v/>
      </c>
      <c r="AT571" s="769" t="str">
        <f t="shared" si="1733"/>
        <v/>
      </c>
      <c r="AU571" s="769" t="str">
        <f t="shared" si="1733"/>
        <v/>
      </c>
      <c r="AV571" s="769" t="str">
        <f t="shared" si="1733"/>
        <v/>
      </c>
      <c r="AW571" s="769" t="str">
        <f t="shared" si="1733"/>
        <v/>
      </c>
      <c r="AX571" s="769" t="str">
        <f t="shared" si="1733"/>
        <v/>
      </c>
      <c r="AY571" s="769" t="str">
        <f t="shared" si="1733"/>
        <v/>
      </c>
      <c r="AZ571" s="769" t="str">
        <f t="shared" si="1733"/>
        <v/>
      </c>
      <c r="BA571" s="769" t="str">
        <f t="shared" si="1733"/>
        <v/>
      </c>
      <c r="BB571" s="769" t="str">
        <f t="shared" si="1733"/>
        <v/>
      </c>
      <c r="BC571" s="653"/>
      <c r="BD571" s="769" t="str">
        <f t="shared" ref="BD571:BT571" si="1734">IF(BD569="","",BD569*BD570/BD$46/365/$G$1)</f>
        <v/>
      </c>
      <c r="BE571" s="769" t="str">
        <f t="shared" si="1734"/>
        <v/>
      </c>
      <c r="BF571" s="769" t="str">
        <f t="shared" si="1734"/>
        <v/>
      </c>
      <c r="BG571" s="769" t="str">
        <f t="shared" si="1734"/>
        <v/>
      </c>
      <c r="BH571" s="769" t="str">
        <f t="shared" si="1734"/>
        <v/>
      </c>
      <c r="BI571" s="769" t="str">
        <f t="shared" si="1734"/>
        <v/>
      </c>
      <c r="BJ571" s="769" t="str">
        <f t="shared" si="1734"/>
        <v/>
      </c>
      <c r="BK571" s="769" t="str">
        <f t="shared" si="1734"/>
        <v/>
      </c>
      <c r="BL571" s="769" t="str">
        <f t="shared" si="1734"/>
        <v/>
      </c>
      <c r="BM571" s="769" t="str">
        <f t="shared" si="1734"/>
        <v/>
      </c>
      <c r="BN571" s="769" t="str">
        <f t="shared" si="1734"/>
        <v/>
      </c>
      <c r="BO571" s="769" t="str">
        <f t="shared" si="1734"/>
        <v/>
      </c>
      <c r="BP571" s="769" t="str">
        <f t="shared" si="1734"/>
        <v/>
      </c>
      <c r="BQ571" s="769" t="str">
        <f t="shared" si="1734"/>
        <v/>
      </c>
      <c r="BR571" s="769" t="str">
        <f t="shared" si="1734"/>
        <v/>
      </c>
      <c r="BS571" s="769" t="str">
        <f t="shared" si="1734"/>
        <v/>
      </c>
      <c r="BT571" s="769" t="str">
        <f t="shared" si="1734"/>
        <v/>
      </c>
      <c r="BU571" s="653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1" t="str">
        <f t="shared" si="1723"/>
        <v/>
      </c>
      <c r="CA571" s="621" t="str">
        <f t="shared" si="1724"/>
        <v/>
      </c>
      <c r="CB571" s="621" t="str">
        <f t="shared" si="1725"/>
        <v/>
      </c>
      <c r="CC571" s="621" t="str">
        <f t="shared" si="1726"/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04"/>
        <v/>
      </c>
      <c r="CF571" s="1353" t="str">
        <f t="shared" si="1704"/>
        <v/>
      </c>
      <c r="CG571" s="1353" t="str">
        <f t="shared" si="1704"/>
        <v/>
      </c>
      <c r="CH571" s="1353" t="str">
        <f t="shared" si="1704"/>
        <v/>
      </c>
      <c r="CI571" s="1353" t="str">
        <f t="shared" si="1704"/>
        <v/>
      </c>
      <c r="CJ571" s="1353" t="str">
        <f t="shared" si="1704"/>
        <v/>
      </c>
      <c r="CK571" s="1354" t="str">
        <f t="shared" si="1704"/>
        <v/>
      </c>
      <c r="CL571" s="1354" t="str">
        <f t="shared" si="1704"/>
        <v/>
      </c>
      <c r="CM571" s="1354" t="str">
        <f t="shared" si="1704"/>
        <v/>
      </c>
      <c r="CN571" s="1353" t="str">
        <f t="shared" si="1704"/>
        <v/>
      </c>
      <c r="CO571" s="1353" t="str">
        <f t="shared" si="1704"/>
        <v/>
      </c>
      <c r="CP571" s="1353" t="str">
        <f t="shared" si="1704"/>
        <v/>
      </c>
      <c r="CQ571" s="1353" t="str">
        <f t="shared" si="1704"/>
        <v/>
      </c>
      <c r="CR571" s="1353" t="str">
        <f t="shared" si="1704"/>
        <v/>
      </c>
      <c r="CS571" s="1352" t="str">
        <f t="shared" si="1704"/>
        <v/>
      </c>
      <c r="CT571" s="1355" t="str">
        <f t="shared" si="1704"/>
        <v/>
      </c>
      <c r="CU571" s="535" t="str">
        <f t="shared" si="1705"/>
        <v/>
      </c>
      <c r="CV571" s="536" t="str">
        <f t="shared" si="1705"/>
        <v/>
      </c>
      <c r="CW571" s="537" t="str">
        <f t="shared" si="1705"/>
        <v/>
      </c>
      <c r="CX571" s="537" t="str">
        <f t="shared" si="1705"/>
        <v/>
      </c>
      <c r="CY571" s="537" t="str">
        <f t="shared" si="1705"/>
        <v/>
      </c>
      <c r="CZ571" s="537" t="str">
        <f t="shared" si="1705"/>
        <v/>
      </c>
      <c r="DA571" s="537" t="str">
        <f t="shared" si="1705"/>
        <v/>
      </c>
      <c r="DB571" s="538" t="str">
        <f t="shared" si="1705"/>
        <v/>
      </c>
      <c r="DC571" s="538" t="str">
        <f t="shared" si="1705"/>
        <v/>
      </c>
      <c r="DD571" s="538" t="str">
        <f t="shared" si="1705"/>
        <v/>
      </c>
      <c r="DE571" s="537" t="str">
        <f t="shared" si="1705"/>
        <v/>
      </c>
      <c r="DF571" s="537" t="str">
        <f t="shared" si="1705"/>
        <v/>
      </c>
      <c r="DG571" s="537" t="str">
        <f t="shared" si="1705"/>
        <v/>
      </c>
      <c r="DH571" s="537" t="str">
        <f t="shared" si="1705"/>
        <v/>
      </c>
      <c r="DI571" s="537" t="str">
        <f t="shared" si="1705"/>
        <v/>
      </c>
      <c r="DJ571" s="536" t="str">
        <f t="shared" si="1705"/>
        <v/>
      </c>
      <c r="DK571" s="535" t="str">
        <f t="shared" si="1706"/>
        <v/>
      </c>
      <c r="DL571" s="654">
        <f t="shared" si="1707"/>
        <v>0</v>
      </c>
      <c r="DM571" s="106">
        <f t="shared" si="1708"/>
        <v>0</v>
      </c>
      <c r="DN571" s="106">
        <f t="shared" si="1709"/>
        <v>0</v>
      </c>
      <c r="DO571" s="106">
        <f t="shared" si="1710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23"/>
        <v/>
      </c>
      <c r="CA572" s="894" t="str">
        <f t="shared" si="1724"/>
        <v/>
      </c>
      <c r="CB572" s="894" t="str">
        <f t="shared" si="1725"/>
        <v/>
      </c>
      <c r="CC572" s="895" t="str">
        <f t="shared" si="1726"/>
        <v/>
      </c>
      <c r="CD572" s="519" t="str">
        <f t="shared" ref="CD572:CT584" si="173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5"/>
        <v/>
      </c>
      <c r="CF572" s="90" t="str">
        <f t="shared" si="1735"/>
        <v/>
      </c>
      <c r="CG572" s="90" t="str">
        <f t="shared" si="1735"/>
        <v/>
      </c>
      <c r="CH572" s="90" t="str">
        <f t="shared" si="1735"/>
        <v/>
      </c>
      <c r="CI572" s="90" t="str">
        <f t="shared" si="1735"/>
        <v/>
      </c>
      <c r="CJ572" s="90" t="str">
        <f t="shared" si="1735"/>
        <v/>
      </c>
      <c r="CK572" s="152" t="str">
        <f t="shared" si="1735"/>
        <v/>
      </c>
      <c r="CL572" s="1323" t="str">
        <f t="shared" si="1735"/>
        <v/>
      </c>
      <c r="CM572" s="152" t="str">
        <f t="shared" si="1735"/>
        <v/>
      </c>
      <c r="CN572" s="90" t="str">
        <f t="shared" si="1735"/>
        <v/>
      </c>
      <c r="CO572" s="90" t="str">
        <f t="shared" si="1735"/>
        <v/>
      </c>
      <c r="CP572" s="90" t="str">
        <f t="shared" si="1735"/>
        <v/>
      </c>
      <c r="CQ572" s="90" t="str">
        <f t="shared" si="1735"/>
        <v/>
      </c>
      <c r="CR572" s="90" t="str">
        <f t="shared" si="1735"/>
        <v/>
      </c>
      <c r="CS572" s="89" t="str">
        <f t="shared" si="1735"/>
        <v/>
      </c>
      <c r="CT572" s="520" t="str">
        <f t="shared" si="1735"/>
        <v/>
      </c>
      <c r="CU572" s="547" t="str">
        <f t="shared" ref="CU572:DJ584" si="173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36"/>
        <v/>
      </c>
      <c r="CW572" s="549" t="str">
        <f t="shared" si="1736"/>
        <v/>
      </c>
      <c r="CX572" s="549" t="str">
        <f t="shared" si="1736"/>
        <v/>
      </c>
      <c r="CY572" s="549" t="str">
        <f t="shared" si="1736"/>
        <v/>
      </c>
      <c r="CZ572" s="549" t="str">
        <f t="shared" si="1736"/>
        <v/>
      </c>
      <c r="DA572" s="549" t="str">
        <f t="shared" si="1736"/>
        <v/>
      </c>
      <c r="DB572" s="550" t="str">
        <f t="shared" si="1736"/>
        <v/>
      </c>
      <c r="DC572" s="550" t="str">
        <f t="shared" si="1736"/>
        <v/>
      </c>
      <c r="DD572" s="550" t="str">
        <f t="shared" si="1736"/>
        <v/>
      </c>
      <c r="DE572" s="549" t="str">
        <f t="shared" si="1736"/>
        <v/>
      </c>
      <c r="DF572" s="549" t="str">
        <f t="shared" si="1736"/>
        <v/>
      </c>
      <c r="DG572" s="549" t="str">
        <f t="shared" si="1736"/>
        <v/>
      </c>
      <c r="DH572" s="549" t="str">
        <f t="shared" si="1736"/>
        <v/>
      </c>
      <c r="DI572" s="549" t="str">
        <f t="shared" si="1736"/>
        <v/>
      </c>
      <c r="DJ572" s="548" t="str">
        <f t="shared" si="1736"/>
        <v/>
      </c>
      <c r="DK572" s="547" t="str">
        <f t="shared" ref="DK572:DK595" si="173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38">COUNT(B572:R572)</f>
        <v>0</v>
      </c>
      <c r="DM572" s="851">
        <f t="shared" ref="DM572:DM578" si="1739">COUNT(T572:AJ572)</f>
        <v>0</v>
      </c>
      <c r="DN572" s="851">
        <f t="shared" ref="DN572:DN578" si="1740">COUNT(AL572:BB572)</f>
        <v>0</v>
      </c>
      <c r="DO572" s="851">
        <f t="shared" ref="DO572:DO578" si="1741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742">IF(B572="","",B569*B572)</f>
        <v/>
      </c>
      <c r="C573" s="764" t="str">
        <f t="shared" si="1742"/>
        <v/>
      </c>
      <c r="D573" s="764" t="str">
        <f t="shared" si="1742"/>
        <v/>
      </c>
      <c r="E573" s="764" t="str">
        <f t="shared" si="1742"/>
        <v/>
      </c>
      <c r="F573" s="764" t="str">
        <f t="shared" si="1742"/>
        <v/>
      </c>
      <c r="G573" s="764" t="str">
        <f t="shared" si="1742"/>
        <v/>
      </c>
      <c r="H573" s="764" t="str">
        <f t="shared" si="1742"/>
        <v/>
      </c>
      <c r="I573" s="764" t="str">
        <f t="shared" si="1742"/>
        <v/>
      </c>
      <c r="J573" s="764" t="str">
        <f t="shared" si="1742"/>
        <v/>
      </c>
      <c r="K573" s="764" t="str">
        <f t="shared" si="1742"/>
        <v/>
      </c>
      <c r="L573" s="764" t="str">
        <f t="shared" si="1742"/>
        <v/>
      </c>
      <c r="M573" s="764" t="str">
        <f t="shared" si="1742"/>
        <v/>
      </c>
      <c r="N573" s="764" t="str">
        <f t="shared" si="1742"/>
        <v/>
      </c>
      <c r="O573" s="764" t="str">
        <f t="shared" si="1742"/>
        <v/>
      </c>
      <c r="P573" s="764" t="str">
        <f t="shared" si="1742"/>
        <v/>
      </c>
      <c r="Q573" s="764" t="str">
        <f t="shared" si="1742"/>
        <v/>
      </c>
      <c r="R573" s="764" t="str">
        <f t="shared" si="1742"/>
        <v/>
      </c>
      <c r="S573" s="770"/>
      <c r="T573" s="764" t="str">
        <f t="shared" ref="T573:AJ573" si="1743">IF(T572="","",T569*T572)</f>
        <v/>
      </c>
      <c r="U573" s="764" t="str">
        <f t="shared" si="1743"/>
        <v/>
      </c>
      <c r="V573" s="764" t="str">
        <f t="shared" si="1743"/>
        <v/>
      </c>
      <c r="W573" s="764" t="str">
        <f t="shared" si="1743"/>
        <v/>
      </c>
      <c r="X573" s="764" t="str">
        <f t="shared" si="1743"/>
        <v/>
      </c>
      <c r="Y573" s="764" t="str">
        <f t="shared" si="1743"/>
        <v/>
      </c>
      <c r="Z573" s="764" t="str">
        <f t="shared" si="1743"/>
        <v/>
      </c>
      <c r="AA573" s="764" t="str">
        <f t="shared" si="1743"/>
        <v/>
      </c>
      <c r="AB573" s="764" t="str">
        <f t="shared" si="1743"/>
        <v/>
      </c>
      <c r="AC573" s="764" t="str">
        <f t="shared" si="1743"/>
        <v/>
      </c>
      <c r="AD573" s="764" t="str">
        <f t="shared" si="1743"/>
        <v/>
      </c>
      <c r="AE573" s="764" t="str">
        <f t="shared" si="1743"/>
        <v/>
      </c>
      <c r="AF573" s="764" t="str">
        <f t="shared" si="1743"/>
        <v/>
      </c>
      <c r="AG573" s="764" t="str">
        <f t="shared" si="1743"/>
        <v/>
      </c>
      <c r="AH573" s="764" t="str">
        <f t="shared" si="1743"/>
        <v/>
      </c>
      <c r="AI573" s="764" t="str">
        <f t="shared" si="1743"/>
        <v/>
      </c>
      <c r="AJ573" s="764" t="str">
        <f t="shared" si="1743"/>
        <v/>
      </c>
      <c r="AK573" s="770"/>
      <c r="AL573" s="764" t="str">
        <f t="shared" ref="AL573:BB573" si="1744">IF(AL572="","",AL569*AL572)</f>
        <v/>
      </c>
      <c r="AM573" s="764" t="str">
        <f t="shared" si="1744"/>
        <v/>
      </c>
      <c r="AN573" s="764" t="str">
        <f t="shared" si="1744"/>
        <v/>
      </c>
      <c r="AO573" s="764" t="str">
        <f t="shared" si="1744"/>
        <v/>
      </c>
      <c r="AP573" s="764" t="str">
        <f t="shared" si="1744"/>
        <v/>
      </c>
      <c r="AQ573" s="764" t="str">
        <f t="shared" si="1744"/>
        <v/>
      </c>
      <c r="AR573" s="764" t="str">
        <f t="shared" si="1744"/>
        <v/>
      </c>
      <c r="AS573" s="764" t="str">
        <f t="shared" si="1744"/>
        <v/>
      </c>
      <c r="AT573" s="764" t="str">
        <f t="shared" si="1744"/>
        <v/>
      </c>
      <c r="AU573" s="764" t="str">
        <f t="shared" si="1744"/>
        <v/>
      </c>
      <c r="AV573" s="764" t="str">
        <f t="shared" si="1744"/>
        <v/>
      </c>
      <c r="AW573" s="764" t="str">
        <f t="shared" si="1744"/>
        <v/>
      </c>
      <c r="AX573" s="764" t="str">
        <f t="shared" si="1744"/>
        <v/>
      </c>
      <c r="AY573" s="764" t="str">
        <f t="shared" si="1744"/>
        <v/>
      </c>
      <c r="AZ573" s="764" t="str">
        <f t="shared" si="1744"/>
        <v/>
      </c>
      <c r="BA573" s="764" t="str">
        <f t="shared" si="1744"/>
        <v/>
      </c>
      <c r="BB573" s="764" t="str">
        <f t="shared" si="1744"/>
        <v/>
      </c>
      <c r="BC573" s="770"/>
      <c r="BD573" s="764" t="str">
        <f t="shared" ref="BD573:BT573" si="1745">IF(BD572="","",BD569*BD572)</f>
        <v/>
      </c>
      <c r="BE573" s="764" t="str">
        <f t="shared" si="1745"/>
        <v/>
      </c>
      <c r="BF573" s="764" t="str">
        <f t="shared" si="1745"/>
        <v/>
      </c>
      <c r="BG573" s="764" t="str">
        <f t="shared" si="1745"/>
        <v/>
      </c>
      <c r="BH573" s="764" t="str">
        <f t="shared" si="1745"/>
        <v/>
      </c>
      <c r="BI573" s="764" t="str">
        <f t="shared" si="1745"/>
        <v/>
      </c>
      <c r="BJ573" s="764" t="str">
        <f t="shared" si="1745"/>
        <v/>
      </c>
      <c r="BK573" s="764" t="str">
        <f t="shared" si="1745"/>
        <v/>
      </c>
      <c r="BL573" s="764" t="str">
        <f t="shared" si="1745"/>
        <v/>
      </c>
      <c r="BM573" s="764" t="str">
        <f t="shared" si="1745"/>
        <v/>
      </c>
      <c r="BN573" s="764" t="str">
        <f t="shared" si="1745"/>
        <v/>
      </c>
      <c r="BO573" s="764" t="str">
        <f t="shared" si="1745"/>
        <v/>
      </c>
      <c r="BP573" s="764" t="str">
        <f t="shared" si="1745"/>
        <v/>
      </c>
      <c r="BQ573" s="764" t="str">
        <f t="shared" si="1745"/>
        <v/>
      </c>
      <c r="BR573" s="764" t="str">
        <f t="shared" si="1745"/>
        <v/>
      </c>
      <c r="BS573" s="764" t="str">
        <f t="shared" si="1745"/>
        <v/>
      </c>
      <c r="BT573" s="764" t="str">
        <f t="shared" si="174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23"/>
        <v/>
      </c>
      <c r="CA573" s="894" t="str">
        <f t="shared" si="1724"/>
        <v/>
      </c>
      <c r="CB573" s="894" t="str">
        <f t="shared" si="1725"/>
        <v/>
      </c>
      <c r="CC573" s="895" t="str">
        <f t="shared" si="1726"/>
        <v/>
      </c>
      <c r="CD573" s="519" t="str">
        <f t="shared" si="1735"/>
        <v/>
      </c>
      <c r="CE573" s="89" t="str">
        <f t="shared" si="1735"/>
        <v/>
      </c>
      <c r="CF573" s="90" t="str">
        <f t="shared" si="1735"/>
        <v/>
      </c>
      <c r="CG573" s="90" t="str">
        <f t="shared" si="1735"/>
        <v/>
      </c>
      <c r="CH573" s="90" t="str">
        <f t="shared" si="1735"/>
        <v/>
      </c>
      <c r="CI573" s="90" t="str">
        <f t="shared" si="1735"/>
        <v/>
      </c>
      <c r="CJ573" s="90" t="str">
        <f t="shared" si="1735"/>
        <v/>
      </c>
      <c r="CK573" s="152" t="str">
        <f t="shared" si="1735"/>
        <v/>
      </c>
      <c r="CL573" s="152" t="str">
        <f t="shared" si="1735"/>
        <v/>
      </c>
      <c r="CM573" s="152" t="str">
        <f t="shared" si="1735"/>
        <v/>
      </c>
      <c r="CN573" s="90" t="str">
        <f t="shared" si="1735"/>
        <v/>
      </c>
      <c r="CO573" s="90" t="str">
        <f t="shared" si="1735"/>
        <v/>
      </c>
      <c r="CP573" s="90" t="str">
        <f t="shared" si="1735"/>
        <v/>
      </c>
      <c r="CQ573" s="90" t="str">
        <f t="shared" si="1735"/>
        <v/>
      </c>
      <c r="CR573" s="90" t="str">
        <f t="shared" si="1735"/>
        <v/>
      </c>
      <c r="CS573" s="89" t="str">
        <f t="shared" si="1735"/>
        <v/>
      </c>
      <c r="CT573" s="520" t="str">
        <f t="shared" si="1735"/>
        <v/>
      </c>
      <c r="CU573" s="547" t="str">
        <f t="shared" si="1736"/>
        <v/>
      </c>
      <c r="CV573" s="548" t="str">
        <f t="shared" si="1736"/>
        <v/>
      </c>
      <c r="CW573" s="549" t="str">
        <f t="shared" si="1736"/>
        <v/>
      </c>
      <c r="CX573" s="549" t="str">
        <f t="shared" si="1736"/>
        <v/>
      </c>
      <c r="CY573" s="549" t="str">
        <f t="shared" si="1736"/>
        <v/>
      </c>
      <c r="CZ573" s="549" t="str">
        <f t="shared" si="1736"/>
        <v/>
      </c>
      <c r="DA573" s="549" t="str">
        <f t="shared" si="1736"/>
        <v/>
      </c>
      <c r="DB573" s="550" t="str">
        <f t="shared" si="1736"/>
        <v/>
      </c>
      <c r="DC573" s="550" t="str">
        <f t="shared" si="1736"/>
        <v/>
      </c>
      <c r="DD573" s="550" t="str">
        <f t="shared" si="1736"/>
        <v/>
      </c>
      <c r="DE573" s="549" t="str">
        <f t="shared" si="1736"/>
        <v/>
      </c>
      <c r="DF573" s="549" t="str">
        <f t="shared" si="1736"/>
        <v/>
      </c>
      <c r="DG573" s="549" t="str">
        <f t="shared" si="1736"/>
        <v/>
      </c>
      <c r="DH573" s="549" t="str">
        <f t="shared" si="1736"/>
        <v/>
      </c>
      <c r="DI573" s="549" t="str">
        <f t="shared" si="1736"/>
        <v/>
      </c>
      <c r="DJ573" s="548" t="str">
        <f t="shared" si="1736"/>
        <v/>
      </c>
      <c r="DK573" s="547" t="str">
        <f t="shared" si="1737"/>
        <v/>
      </c>
      <c r="DL573" s="896">
        <f t="shared" si="1738"/>
        <v>0</v>
      </c>
      <c r="DM573" s="851">
        <f t="shared" si="1739"/>
        <v>0</v>
      </c>
      <c r="DN573" s="851">
        <f t="shared" si="1740"/>
        <v>0</v>
      </c>
      <c r="DO573" s="851">
        <f t="shared" si="1741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9" t="s">
        <v>738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23"/>
        <v/>
      </c>
      <c r="CA574" s="894" t="str">
        <f t="shared" si="1724"/>
        <v/>
      </c>
      <c r="CB574" s="894" t="str">
        <f t="shared" si="1725"/>
        <v/>
      </c>
      <c r="CC574" s="895" t="str">
        <f t="shared" si="1726"/>
        <v/>
      </c>
      <c r="CD574" s="519" t="str">
        <f t="shared" si="1735"/>
        <v/>
      </c>
      <c r="CE574" s="89" t="str">
        <f t="shared" si="1735"/>
        <v/>
      </c>
      <c r="CF574" s="90" t="str">
        <f t="shared" si="1735"/>
        <v/>
      </c>
      <c r="CG574" s="90" t="str">
        <f t="shared" si="1735"/>
        <v/>
      </c>
      <c r="CH574" s="90" t="str">
        <f t="shared" si="1735"/>
        <v/>
      </c>
      <c r="CI574" s="90" t="str">
        <f t="shared" si="1735"/>
        <v/>
      </c>
      <c r="CJ574" s="90" t="str">
        <f t="shared" si="1735"/>
        <v/>
      </c>
      <c r="CK574" s="152" t="str">
        <f t="shared" si="1735"/>
        <v/>
      </c>
      <c r="CL574" s="152" t="str">
        <f t="shared" si="1735"/>
        <v/>
      </c>
      <c r="CM574" s="152" t="str">
        <f t="shared" si="1735"/>
        <v/>
      </c>
      <c r="CN574" s="90" t="str">
        <f t="shared" si="1735"/>
        <v/>
      </c>
      <c r="CO574" s="90" t="str">
        <f t="shared" si="1735"/>
        <v/>
      </c>
      <c r="CP574" s="90" t="str">
        <f t="shared" si="1735"/>
        <v/>
      </c>
      <c r="CQ574" s="90" t="str">
        <f t="shared" si="1735"/>
        <v/>
      </c>
      <c r="CR574" s="90" t="str">
        <f t="shared" si="1735"/>
        <v/>
      </c>
      <c r="CS574" s="89" t="str">
        <f t="shared" si="1735"/>
        <v/>
      </c>
      <c r="CT574" s="520" t="str">
        <f t="shared" si="1735"/>
        <v/>
      </c>
      <c r="CU574" s="547" t="str">
        <f t="shared" si="1736"/>
        <v/>
      </c>
      <c r="CV574" s="548" t="str">
        <f t="shared" si="1736"/>
        <v/>
      </c>
      <c r="CW574" s="549" t="str">
        <f t="shared" si="1736"/>
        <v/>
      </c>
      <c r="CX574" s="549" t="str">
        <f t="shared" si="1736"/>
        <v/>
      </c>
      <c r="CY574" s="549" t="str">
        <f t="shared" si="1736"/>
        <v/>
      </c>
      <c r="CZ574" s="549" t="str">
        <f t="shared" si="1736"/>
        <v/>
      </c>
      <c r="DA574" s="549" t="str">
        <f t="shared" si="1736"/>
        <v/>
      </c>
      <c r="DB574" s="550" t="str">
        <f t="shared" si="1736"/>
        <v/>
      </c>
      <c r="DC574" s="550" t="str">
        <f t="shared" si="1736"/>
        <v/>
      </c>
      <c r="DD574" s="550" t="str">
        <f t="shared" si="1736"/>
        <v/>
      </c>
      <c r="DE574" s="549" t="str">
        <f t="shared" si="1736"/>
        <v/>
      </c>
      <c r="DF574" s="549" t="str">
        <f t="shared" si="1736"/>
        <v/>
      </c>
      <c r="DG574" s="549" t="str">
        <f t="shared" si="1736"/>
        <v/>
      </c>
      <c r="DH574" s="549" t="str">
        <f t="shared" si="1736"/>
        <v/>
      </c>
      <c r="DI574" s="549" t="str">
        <f t="shared" si="1736"/>
        <v/>
      </c>
      <c r="DJ574" s="548" t="str">
        <f t="shared" si="1736"/>
        <v/>
      </c>
      <c r="DK574" s="547" t="str">
        <f t="shared" si="1737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23"/>
        <v/>
      </c>
      <c r="CA575" s="894" t="str">
        <f t="shared" si="1724"/>
        <v/>
      </c>
      <c r="CB575" s="894" t="str">
        <f t="shared" si="1725"/>
        <v/>
      </c>
      <c r="CC575" s="895" t="str">
        <f t="shared" si="1726"/>
        <v/>
      </c>
      <c r="CD575" s="519" t="str">
        <f t="shared" si="1735"/>
        <v/>
      </c>
      <c r="CE575" s="89" t="str">
        <f t="shared" si="1735"/>
        <v/>
      </c>
      <c r="CF575" s="90" t="str">
        <f t="shared" si="1735"/>
        <v/>
      </c>
      <c r="CG575" s="90" t="str">
        <f t="shared" si="1735"/>
        <v/>
      </c>
      <c r="CH575" s="90" t="str">
        <f t="shared" si="1735"/>
        <v/>
      </c>
      <c r="CI575" s="90" t="str">
        <f t="shared" si="1735"/>
        <v/>
      </c>
      <c r="CJ575" s="90" t="str">
        <f t="shared" si="1735"/>
        <v/>
      </c>
      <c r="CK575" s="152" t="str">
        <f t="shared" si="1735"/>
        <v/>
      </c>
      <c r="CL575" s="152" t="str">
        <f t="shared" si="1735"/>
        <v/>
      </c>
      <c r="CM575" s="152" t="str">
        <f t="shared" si="1735"/>
        <v/>
      </c>
      <c r="CN575" s="90" t="str">
        <f t="shared" si="1735"/>
        <v/>
      </c>
      <c r="CO575" s="90" t="str">
        <f t="shared" si="1735"/>
        <v/>
      </c>
      <c r="CP575" s="90" t="str">
        <f t="shared" si="1735"/>
        <v/>
      </c>
      <c r="CQ575" s="90" t="str">
        <f t="shared" si="1735"/>
        <v/>
      </c>
      <c r="CR575" s="90" t="str">
        <f t="shared" si="1735"/>
        <v/>
      </c>
      <c r="CS575" s="89" t="str">
        <f t="shared" si="1735"/>
        <v/>
      </c>
      <c r="CT575" s="520" t="str">
        <f t="shared" si="1735"/>
        <v/>
      </c>
      <c r="CU575" s="547" t="str">
        <f t="shared" si="1736"/>
        <v/>
      </c>
      <c r="CV575" s="548" t="str">
        <f t="shared" si="1736"/>
        <v/>
      </c>
      <c r="CW575" s="549" t="str">
        <f t="shared" si="1736"/>
        <v/>
      </c>
      <c r="CX575" s="549" t="str">
        <f t="shared" si="1736"/>
        <v/>
      </c>
      <c r="CY575" s="549" t="str">
        <f t="shared" si="1736"/>
        <v/>
      </c>
      <c r="CZ575" s="549" t="str">
        <f t="shared" si="1736"/>
        <v/>
      </c>
      <c r="DA575" s="549" t="str">
        <f t="shared" si="1736"/>
        <v/>
      </c>
      <c r="DB575" s="550" t="str">
        <f t="shared" si="1736"/>
        <v/>
      </c>
      <c r="DC575" s="550" t="str">
        <f t="shared" si="1736"/>
        <v/>
      </c>
      <c r="DD575" s="550" t="str">
        <f t="shared" si="1736"/>
        <v/>
      </c>
      <c r="DE575" s="549" t="str">
        <f t="shared" si="1736"/>
        <v/>
      </c>
      <c r="DF575" s="549" t="str">
        <f t="shared" si="1736"/>
        <v/>
      </c>
      <c r="DG575" s="549" t="str">
        <f t="shared" si="1736"/>
        <v/>
      </c>
      <c r="DH575" s="549" t="str">
        <f t="shared" si="1736"/>
        <v/>
      </c>
      <c r="DI575" s="549" t="str">
        <f t="shared" si="1736"/>
        <v/>
      </c>
      <c r="DJ575" s="548" t="str">
        <f t="shared" si="1736"/>
        <v/>
      </c>
      <c r="DK575" s="547" t="str">
        <f t="shared" si="1737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$H$1 &amp; "/kg"</f>
        <v>kcal/kg</v>
      </c>
      <c r="B576" s="765">
        <f>360*$K$1</f>
        <v>360</v>
      </c>
      <c r="C576" s="765">
        <f t="shared" ref="C576:R576" si="1746">360*$K$1</f>
        <v>360</v>
      </c>
      <c r="D576" s="765">
        <f t="shared" si="1746"/>
        <v>360</v>
      </c>
      <c r="E576" s="765">
        <f t="shared" si="1746"/>
        <v>360</v>
      </c>
      <c r="F576" s="765">
        <f t="shared" si="1746"/>
        <v>360</v>
      </c>
      <c r="G576" s="765">
        <f t="shared" si="1746"/>
        <v>360</v>
      </c>
      <c r="H576" s="765">
        <f t="shared" si="1746"/>
        <v>360</v>
      </c>
      <c r="I576" s="765">
        <f t="shared" si="1746"/>
        <v>360</v>
      </c>
      <c r="J576" s="765">
        <f t="shared" si="1746"/>
        <v>360</v>
      </c>
      <c r="K576" s="765">
        <f t="shared" si="1746"/>
        <v>360</v>
      </c>
      <c r="L576" s="765">
        <f t="shared" si="1746"/>
        <v>360</v>
      </c>
      <c r="M576" s="765">
        <f t="shared" si="1746"/>
        <v>360</v>
      </c>
      <c r="N576" s="765">
        <f t="shared" si="1746"/>
        <v>360</v>
      </c>
      <c r="O576" s="765">
        <f t="shared" si="1746"/>
        <v>360</v>
      </c>
      <c r="P576" s="765">
        <f t="shared" si="1746"/>
        <v>360</v>
      </c>
      <c r="Q576" s="765">
        <f t="shared" si="1746"/>
        <v>360</v>
      </c>
      <c r="R576" s="765">
        <f t="shared" si="1746"/>
        <v>360</v>
      </c>
      <c r="S576" s="601"/>
      <c r="T576" s="765">
        <f>360*$K$1</f>
        <v>360</v>
      </c>
      <c r="U576" s="765">
        <f t="shared" ref="U576:AJ576" si="1747">360*$K$1</f>
        <v>360</v>
      </c>
      <c r="V576" s="765">
        <f t="shared" si="1747"/>
        <v>360</v>
      </c>
      <c r="W576" s="765">
        <f t="shared" si="1747"/>
        <v>360</v>
      </c>
      <c r="X576" s="765">
        <f t="shared" si="1747"/>
        <v>360</v>
      </c>
      <c r="Y576" s="765">
        <f t="shared" si="1747"/>
        <v>360</v>
      </c>
      <c r="Z576" s="765">
        <f t="shared" si="1747"/>
        <v>360</v>
      </c>
      <c r="AA576" s="765">
        <f t="shared" si="1747"/>
        <v>360</v>
      </c>
      <c r="AB576" s="765">
        <f t="shared" si="1747"/>
        <v>360</v>
      </c>
      <c r="AC576" s="765">
        <f t="shared" si="1747"/>
        <v>360</v>
      </c>
      <c r="AD576" s="765">
        <f t="shared" si="1747"/>
        <v>360</v>
      </c>
      <c r="AE576" s="765">
        <f t="shared" si="1747"/>
        <v>360</v>
      </c>
      <c r="AF576" s="765">
        <f t="shared" si="1747"/>
        <v>360</v>
      </c>
      <c r="AG576" s="765">
        <f t="shared" si="1747"/>
        <v>360</v>
      </c>
      <c r="AH576" s="765">
        <f t="shared" si="1747"/>
        <v>360</v>
      </c>
      <c r="AI576" s="765">
        <f t="shared" si="1747"/>
        <v>360</v>
      </c>
      <c r="AJ576" s="765">
        <f t="shared" si="1747"/>
        <v>360</v>
      </c>
      <c r="AK576" s="601"/>
      <c r="AL576" s="765">
        <f>360*$K$1</f>
        <v>360</v>
      </c>
      <c r="AM576" s="765">
        <f t="shared" ref="AM576:BB576" si="1748">360*$K$1</f>
        <v>360</v>
      </c>
      <c r="AN576" s="765">
        <f t="shared" si="1748"/>
        <v>360</v>
      </c>
      <c r="AO576" s="765">
        <f t="shared" si="1748"/>
        <v>360</v>
      </c>
      <c r="AP576" s="765">
        <f t="shared" si="1748"/>
        <v>360</v>
      </c>
      <c r="AQ576" s="765">
        <f t="shared" si="1748"/>
        <v>360</v>
      </c>
      <c r="AR576" s="765">
        <f t="shared" si="1748"/>
        <v>360</v>
      </c>
      <c r="AS576" s="765">
        <v>360</v>
      </c>
      <c r="AT576" s="765">
        <f t="shared" si="1748"/>
        <v>360</v>
      </c>
      <c r="AU576" s="765">
        <f t="shared" si="1748"/>
        <v>360</v>
      </c>
      <c r="AV576" s="765">
        <f t="shared" si="1748"/>
        <v>360</v>
      </c>
      <c r="AW576" s="765">
        <f t="shared" si="1748"/>
        <v>360</v>
      </c>
      <c r="AX576" s="765">
        <f t="shared" si="1748"/>
        <v>360</v>
      </c>
      <c r="AY576" s="765">
        <f t="shared" si="1748"/>
        <v>360</v>
      </c>
      <c r="AZ576" s="765">
        <f t="shared" si="1748"/>
        <v>360</v>
      </c>
      <c r="BA576" s="765">
        <f t="shared" si="1748"/>
        <v>360</v>
      </c>
      <c r="BB576" s="765">
        <f t="shared" si="1748"/>
        <v>360</v>
      </c>
      <c r="BC576" s="759"/>
      <c r="BD576" s="765">
        <f>360*$K$1</f>
        <v>360</v>
      </c>
      <c r="BE576" s="765">
        <f t="shared" ref="BE576:BY576" si="1749">360*$K$1</f>
        <v>360</v>
      </c>
      <c r="BF576" s="765">
        <f t="shared" si="1749"/>
        <v>360</v>
      </c>
      <c r="BG576" s="765">
        <f t="shared" si="1749"/>
        <v>360</v>
      </c>
      <c r="BH576" s="765">
        <f t="shared" si="1749"/>
        <v>360</v>
      </c>
      <c r="BI576" s="765">
        <f t="shared" si="1749"/>
        <v>360</v>
      </c>
      <c r="BJ576" s="765">
        <f t="shared" si="1749"/>
        <v>360</v>
      </c>
      <c r="BK576" s="765">
        <f t="shared" si="1749"/>
        <v>360</v>
      </c>
      <c r="BL576" s="765">
        <f t="shared" si="1749"/>
        <v>360</v>
      </c>
      <c r="BM576" s="765">
        <f t="shared" si="1749"/>
        <v>360</v>
      </c>
      <c r="BN576" s="765">
        <f t="shared" si="1749"/>
        <v>360</v>
      </c>
      <c r="BO576" s="765">
        <f t="shared" si="1749"/>
        <v>360</v>
      </c>
      <c r="BP576" s="765">
        <f t="shared" si="1749"/>
        <v>360</v>
      </c>
      <c r="BQ576" s="765">
        <f t="shared" si="1749"/>
        <v>360</v>
      </c>
      <c r="BR576" s="765">
        <f t="shared" si="1749"/>
        <v>360</v>
      </c>
      <c r="BS576" s="765">
        <f t="shared" si="1749"/>
        <v>360</v>
      </c>
      <c r="BT576" s="765">
        <f t="shared" si="1749"/>
        <v>360</v>
      </c>
      <c r="BU576" s="759"/>
      <c r="BV576" s="765">
        <f t="shared" si="1749"/>
        <v>360</v>
      </c>
      <c r="BW576" s="765">
        <f t="shared" si="1749"/>
        <v>360</v>
      </c>
      <c r="BX576" s="765">
        <f t="shared" si="1749"/>
        <v>360</v>
      </c>
      <c r="BY576" s="765">
        <f t="shared" si="1749"/>
        <v>360</v>
      </c>
      <c r="BZ576" s="894">
        <f t="shared" si="1723"/>
        <v>360</v>
      </c>
      <c r="CA576" s="894">
        <f t="shared" si="1724"/>
        <v>360</v>
      </c>
      <c r="CB576" s="894">
        <f t="shared" si="1725"/>
        <v>360</v>
      </c>
      <c r="CC576" s="895">
        <f t="shared" si="1726"/>
        <v>360</v>
      </c>
      <c r="CD576" s="519">
        <f t="shared" si="1735"/>
        <v>360</v>
      </c>
      <c r="CE576" s="89">
        <f t="shared" si="1735"/>
        <v>360</v>
      </c>
      <c r="CF576" s="90">
        <f t="shared" si="1735"/>
        <v>360</v>
      </c>
      <c r="CG576" s="90">
        <f t="shared" si="1735"/>
        <v>360</v>
      </c>
      <c r="CH576" s="90">
        <f t="shared" si="1735"/>
        <v>360</v>
      </c>
      <c r="CI576" s="90">
        <f t="shared" si="1735"/>
        <v>360</v>
      </c>
      <c r="CJ576" s="90">
        <f t="shared" si="1735"/>
        <v>360</v>
      </c>
      <c r="CK576" s="152">
        <f t="shared" si="1735"/>
        <v>360</v>
      </c>
      <c r="CL576" s="152">
        <f t="shared" si="1735"/>
        <v>360</v>
      </c>
      <c r="CM576" s="152">
        <f t="shared" si="1735"/>
        <v>360</v>
      </c>
      <c r="CN576" s="90">
        <f t="shared" si="1735"/>
        <v>360</v>
      </c>
      <c r="CO576" s="90">
        <f t="shared" si="1735"/>
        <v>360</v>
      </c>
      <c r="CP576" s="90">
        <f t="shared" si="1735"/>
        <v>360</v>
      </c>
      <c r="CQ576" s="90">
        <f t="shared" si="1735"/>
        <v>360</v>
      </c>
      <c r="CR576" s="90">
        <f t="shared" si="1735"/>
        <v>360</v>
      </c>
      <c r="CS576" s="89">
        <f t="shared" si="1735"/>
        <v>360</v>
      </c>
      <c r="CT576" s="520">
        <f t="shared" si="1735"/>
        <v>360</v>
      </c>
      <c r="CU576" s="547">
        <f t="shared" si="1736"/>
        <v>360</v>
      </c>
      <c r="CV576" s="548">
        <f t="shared" si="1736"/>
        <v>360</v>
      </c>
      <c r="CW576" s="549">
        <f t="shared" si="1736"/>
        <v>360</v>
      </c>
      <c r="CX576" s="549">
        <f t="shared" si="1736"/>
        <v>360</v>
      </c>
      <c r="CY576" s="549">
        <f t="shared" si="1736"/>
        <v>360</v>
      </c>
      <c r="CZ576" s="549">
        <f t="shared" si="1736"/>
        <v>360</v>
      </c>
      <c r="DA576" s="549">
        <f t="shared" si="1736"/>
        <v>360</v>
      </c>
      <c r="DB576" s="550">
        <f t="shared" si="1736"/>
        <v>360</v>
      </c>
      <c r="DC576" s="550">
        <f t="shared" si="1736"/>
        <v>360</v>
      </c>
      <c r="DD576" s="550">
        <f t="shared" si="1736"/>
        <v>360</v>
      </c>
      <c r="DE576" s="549">
        <f t="shared" si="1736"/>
        <v>360</v>
      </c>
      <c r="DF576" s="549">
        <f t="shared" si="1736"/>
        <v>360</v>
      </c>
      <c r="DG576" s="549">
        <f t="shared" si="1736"/>
        <v>360</v>
      </c>
      <c r="DH576" s="549">
        <f t="shared" si="1736"/>
        <v>360</v>
      </c>
      <c r="DI576" s="549">
        <f t="shared" si="1736"/>
        <v>360</v>
      </c>
      <c r="DJ576" s="548">
        <f t="shared" si="1736"/>
        <v>360</v>
      </c>
      <c r="DK576" s="547">
        <f t="shared" si="1737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$H$1 &amp; " (%)"</f>
        <v>kcal (%)</v>
      </c>
      <c r="B577" s="769" t="str">
        <f t="shared" ref="B577:R577" si="1750">IF(B575="","",B575*B576/B$46/365/$G$1)</f>
        <v/>
      </c>
      <c r="C577" s="769" t="str">
        <f t="shared" si="1750"/>
        <v/>
      </c>
      <c r="D577" s="769" t="str">
        <f t="shared" si="1750"/>
        <v/>
      </c>
      <c r="E577" s="769" t="str">
        <f t="shared" si="1750"/>
        <v/>
      </c>
      <c r="F577" s="769" t="str">
        <f t="shared" si="1750"/>
        <v/>
      </c>
      <c r="G577" s="769" t="str">
        <f t="shared" si="1750"/>
        <v/>
      </c>
      <c r="H577" s="769" t="str">
        <f t="shared" si="1750"/>
        <v/>
      </c>
      <c r="I577" s="769" t="str">
        <f t="shared" si="1750"/>
        <v/>
      </c>
      <c r="J577" s="769" t="str">
        <f t="shared" si="1750"/>
        <v/>
      </c>
      <c r="K577" s="769" t="str">
        <f t="shared" si="1750"/>
        <v/>
      </c>
      <c r="L577" s="769" t="str">
        <f t="shared" si="1750"/>
        <v/>
      </c>
      <c r="M577" s="769" t="str">
        <f t="shared" si="1750"/>
        <v/>
      </c>
      <c r="N577" s="769" t="str">
        <f t="shared" si="1750"/>
        <v/>
      </c>
      <c r="O577" s="769" t="str">
        <f t="shared" si="1750"/>
        <v/>
      </c>
      <c r="P577" s="769" t="str">
        <f t="shared" si="1750"/>
        <v/>
      </c>
      <c r="Q577" s="769" t="str">
        <f t="shared" si="1750"/>
        <v/>
      </c>
      <c r="R577" s="769" t="str">
        <f t="shared" si="1750"/>
        <v/>
      </c>
      <c r="S577" s="587"/>
      <c r="T577" s="769" t="str">
        <f t="shared" ref="T577:AJ577" si="1751">IF(T575="","",T575*T576/T$46/365/$G$1)</f>
        <v/>
      </c>
      <c r="U577" s="769" t="str">
        <f t="shared" si="1751"/>
        <v/>
      </c>
      <c r="V577" s="769" t="str">
        <f t="shared" si="1751"/>
        <v/>
      </c>
      <c r="W577" s="769" t="str">
        <f t="shared" si="1751"/>
        <v/>
      </c>
      <c r="X577" s="769" t="str">
        <f t="shared" si="1751"/>
        <v/>
      </c>
      <c r="Y577" s="769" t="str">
        <f t="shared" si="1751"/>
        <v/>
      </c>
      <c r="Z577" s="769" t="str">
        <f t="shared" si="1751"/>
        <v/>
      </c>
      <c r="AA577" s="769" t="str">
        <f t="shared" si="1751"/>
        <v/>
      </c>
      <c r="AB577" s="769" t="str">
        <f t="shared" si="1751"/>
        <v/>
      </c>
      <c r="AC577" s="769" t="str">
        <f t="shared" si="1751"/>
        <v/>
      </c>
      <c r="AD577" s="769" t="str">
        <f t="shared" si="1751"/>
        <v/>
      </c>
      <c r="AE577" s="769" t="str">
        <f t="shared" si="1751"/>
        <v/>
      </c>
      <c r="AF577" s="769" t="str">
        <f t="shared" si="1751"/>
        <v/>
      </c>
      <c r="AG577" s="769" t="str">
        <f t="shared" si="1751"/>
        <v/>
      </c>
      <c r="AH577" s="769" t="str">
        <f t="shared" si="1751"/>
        <v/>
      </c>
      <c r="AI577" s="769" t="str">
        <f t="shared" si="1751"/>
        <v/>
      </c>
      <c r="AJ577" s="769" t="str">
        <f t="shared" si="1751"/>
        <v/>
      </c>
      <c r="AK577" s="587"/>
      <c r="AL577" s="769" t="str">
        <f t="shared" ref="AL577:BB577" si="1752">IF(AL575="","",AL575*AL576/AL$46/365/$G$1)</f>
        <v/>
      </c>
      <c r="AM577" s="769" t="str">
        <f t="shared" si="1752"/>
        <v/>
      </c>
      <c r="AN577" s="769" t="str">
        <f t="shared" si="1752"/>
        <v/>
      </c>
      <c r="AO577" s="769" t="str">
        <f t="shared" si="1752"/>
        <v/>
      </c>
      <c r="AP577" s="769" t="str">
        <f t="shared" si="1752"/>
        <v/>
      </c>
      <c r="AQ577" s="769" t="str">
        <f t="shared" si="1752"/>
        <v/>
      </c>
      <c r="AR577" s="769" t="str">
        <f t="shared" si="1752"/>
        <v/>
      </c>
      <c r="AS577" s="769" t="str">
        <f t="shared" si="1752"/>
        <v/>
      </c>
      <c r="AT577" s="769" t="str">
        <f t="shared" si="1752"/>
        <v/>
      </c>
      <c r="AU577" s="769" t="str">
        <f t="shared" si="1752"/>
        <v/>
      </c>
      <c r="AV577" s="769" t="str">
        <f t="shared" si="1752"/>
        <v/>
      </c>
      <c r="AW577" s="769" t="str">
        <f t="shared" si="1752"/>
        <v/>
      </c>
      <c r="AX577" s="769" t="str">
        <f t="shared" si="1752"/>
        <v/>
      </c>
      <c r="AY577" s="769" t="str">
        <f t="shared" si="1752"/>
        <v/>
      </c>
      <c r="AZ577" s="769" t="str">
        <f t="shared" si="1752"/>
        <v/>
      </c>
      <c r="BA577" s="769" t="str">
        <f t="shared" si="1752"/>
        <v/>
      </c>
      <c r="BB577" s="769" t="str">
        <f t="shared" si="1752"/>
        <v/>
      </c>
      <c r="BC577" s="653"/>
      <c r="BD577" s="769" t="str">
        <f t="shared" ref="BD577:BT577" si="1753">IF(BD575="","",BD575*BD576/BD$46/365/$G$1)</f>
        <v/>
      </c>
      <c r="BE577" s="769" t="str">
        <f t="shared" si="1753"/>
        <v/>
      </c>
      <c r="BF577" s="769" t="str">
        <f t="shared" si="1753"/>
        <v/>
      </c>
      <c r="BG577" s="769" t="str">
        <f t="shared" si="1753"/>
        <v/>
      </c>
      <c r="BH577" s="769" t="str">
        <f t="shared" si="1753"/>
        <v/>
      </c>
      <c r="BI577" s="769" t="str">
        <f t="shared" si="1753"/>
        <v/>
      </c>
      <c r="BJ577" s="769" t="str">
        <f t="shared" si="1753"/>
        <v/>
      </c>
      <c r="BK577" s="769" t="str">
        <f t="shared" si="1753"/>
        <v/>
      </c>
      <c r="BL577" s="769" t="str">
        <f t="shared" si="1753"/>
        <v/>
      </c>
      <c r="BM577" s="769" t="str">
        <f t="shared" si="1753"/>
        <v/>
      </c>
      <c r="BN577" s="769" t="str">
        <f t="shared" si="1753"/>
        <v/>
      </c>
      <c r="BO577" s="769" t="str">
        <f t="shared" si="1753"/>
        <v/>
      </c>
      <c r="BP577" s="769" t="str">
        <f t="shared" si="1753"/>
        <v/>
      </c>
      <c r="BQ577" s="769" t="str">
        <f t="shared" si="1753"/>
        <v/>
      </c>
      <c r="BR577" s="769" t="str">
        <f t="shared" si="1753"/>
        <v/>
      </c>
      <c r="BS577" s="769" t="str">
        <f t="shared" si="1753"/>
        <v/>
      </c>
      <c r="BT577" s="769" t="str">
        <f t="shared" si="1753"/>
        <v/>
      </c>
      <c r="BU577" s="653"/>
      <c r="BV577" s="769">
        <f>IF(BV575="","",BV574*BV575*BV576/BV$46/365/$G$1)</f>
        <v>0</v>
      </c>
      <c r="BW577" s="769">
        <f t="shared" ref="BW577:BY577" si="1754">IF(BW575="","",BW574*BW575*BW576/BW$46/365/$G$1)</f>
        <v>0</v>
      </c>
      <c r="BX577" s="769">
        <f t="shared" si="1754"/>
        <v>0</v>
      </c>
      <c r="BY577" s="769">
        <f t="shared" si="1754"/>
        <v>0</v>
      </c>
      <c r="BZ577" s="621" t="str">
        <f t="shared" si="1723"/>
        <v/>
      </c>
      <c r="CA577" s="621" t="str">
        <f t="shared" si="1724"/>
        <v/>
      </c>
      <c r="CB577" s="621" t="str">
        <f t="shared" si="1725"/>
        <v/>
      </c>
      <c r="CC577" s="621" t="str">
        <f t="shared" si="1726"/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35"/>
        <v/>
      </c>
      <c r="CF577" s="1353" t="str">
        <f t="shared" si="1735"/>
        <v/>
      </c>
      <c r="CG577" s="1353" t="str">
        <f t="shared" si="1735"/>
        <v/>
      </c>
      <c r="CH577" s="1353" t="str">
        <f t="shared" si="1735"/>
        <v/>
      </c>
      <c r="CI577" s="1353" t="str">
        <f t="shared" si="1735"/>
        <v/>
      </c>
      <c r="CJ577" s="1353" t="str">
        <f t="shared" si="1735"/>
        <v/>
      </c>
      <c r="CK577" s="1354" t="str">
        <f t="shared" si="1735"/>
        <v/>
      </c>
      <c r="CL577" s="1354" t="str">
        <f t="shared" si="1735"/>
        <v/>
      </c>
      <c r="CM577" s="1354" t="str">
        <f t="shared" si="1735"/>
        <v/>
      </c>
      <c r="CN577" s="1353" t="str">
        <f t="shared" si="1735"/>
        <v/>
      </c>
      <c r="CO577" s="1353" t="str">
        <f t="shared" si="1735"/>
        <v/>
      </c>
      <c r="CP577" s="1353" t="str">
        <f t="shared" si="1735"/>
        <v/>
      </c>
      <c r="CQ577" s="1353" t="str">
        <f t="shared" si="1735"/>
        <v/>
      </c>
      <c r="CR577" s="1353" t="str">
        <f t="shared" si="1735"/>
        <v/>
      </c>
      <c r="CS577" s="1352" t="str">
        <f t="shared" si="1735"/>
        <v/>
      </c>
      <c r="CT577" s="1355" t="str">
        <f t="shared" si="1735"/>
        <v/>
      </c>
      <c r="CU577" s="535" t="str">
        <f t="shared" si="1736"/>
        <v/>
      </c>
      <c r="CV577" s="536" t="str">
        <f t="shared" si="1736"/>
        <v/>
      </c>
      <c r="CW577" s="537" t="str">
        <f t="shared" si="1736"/>
        <v/>
      </c>
      <c r="CX577" s="537" t="str">
        <f t="shared" si="1736"/>
        <v/>
      </c>
      <c r="CY577" s="537" t="str">
        <f t="shared" si="1736"/>
        <v/>
      </c>
      <c r="CZ577" s="537" t="str">
        <f t="shared" si="1736"/>
        <v/>
      </c>
      <c r="DA577" s="537" t="str">
        <f t="shared" si="1736"/>
        <v/>
      </c>
      <c r="DB577" s="538" t="str">
        <f t="shared" si="1736"/>
        <v/>
      </c>
      <c r="DC577" s="538" t="str">
        <f t="shared" si="1736"/>
        <v/>
      </c>
      <c r="DD577" s="538" t="str">
        <f t="shared" si="1736"/>
        <v/>
      </c>
      <c r="DE577" s="537" t="str">
        <f t="shared" si="1736"/>
        <v/>
      </c>
      <c r="DF577" s="537" t="str">
        <f t="shared" si="1736"/>
        <v/>
      </c>
      <c r="DG577" s="537" t="str">
        <f t="shared" si="1736"/>
        <v/>
      </c>
      <c r="DH577" s="537" t="str">
        <f t="shared" si="1736"/>
        <v/>
      </c>
      <c r="DI577" s="537" t="str">
        <f t="shared" si="1736"/>
        <v/>
      </c>
      <c r="DJ577" s="536" t="str">
        <f t="shared" si="1736"/>
        <v/>
      </c>
      <c r="DK577" s="535" t="str">
        <f t="shared" si="1737"/>
        <v/>
      </c>
      <c r="DL577" s="654">
        <f t="shared" si="1738"/>
        <v>0</v>
      </c>
      <c r="DM577" s="106">
        <f t="shared" si="1739"/>
        <v>0</v>
      </c>
      <c r="DN577" s="106">
        <f t="shared" si="1740"/>
        <v>0</v>
      </c>
      <c r="DO577" s="106">
        <f t="shared" si="1741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721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23"/>
        <v/>
      </c>
      <c r="CA578" s="894" t="str">
        <f t="shared" si="1724"/>
        <v/>
      </c>
      <c r="CB578" s="894" t="str">
        <f t="shared" si="1725"/>
        <v/>
      </c>
      <c r="CC578" s="895" t="str">
        <f t="shared" si="1726"/>
        <v/>
      </c>
      <c r="CD578" s="519" t="str">
        <f t="shared" si="1735"/>
        <v/>
      </c>
      <c r="CE578" s="89" t="str">
        <f t="shared" si="1735"/>
        <v/>
      </c>
      <c r="CF578" s="90" t="str">
        <f t="shared" si="1735"/>
        <v/>
      </c>
      <c r="CG578" s="90" t="str">
        <f t="shared" si="1735"/>
        <v/>
      </c>
      <c r="CH578" s="90" t="str">
        <f t="shared" si="1735"/>
        <v/>
      </c>
      <c r="CI578" s="90" t="str">
        <f t="shared" si="1735"/>
        <v/>
      </c>
      <c r="CJ578" s="90" t="str">
        <f t="shared" si="1735"/>
        <v/>
      </c>
      <c r="CK578" s="152" t="str">
        <f t="shared" si="1735"/>
        <v/>
      </c>
      <c r="CL578" s="152" t="str">
        <f t="shared" si="1735"/>
        <v/>
      </c>
      <c r="CM578" s="152" t="str">
        <f t="shared" si="1735"/>
        <v/>
      </c>
      <c r="CN578" s="90" t="str">
        <f t="shared" si="1735"/>
        <v/>
      </c>
      <c r="CO578" s="90" t="str">
        <f t="shared" si="1735"/>
        <v/>
      </c>
      <c r="CP578" s="90" t="str">
        <f t="shared" si="1735"/>
        <v/>
      </c>
      <c r="CQ578" s="90" t="str">
        <f t="shared" si="1735"/>
        <v/>
      </c>
      <c r="CR578" s="90" t="str">
        <f t="shared" si="1735"/>
        <v/>
      </c>
      <c r="CS578" s="89" t="str">
        <f t="shared" si="1735"/>
        <v/>
      </c>
      <c r="CT578" s="520" t="str">
        <f t="shared" si="1735"/>
        <v/>
      </c>
      <c r="CU578" s="547" t="str">
        <f t="shared" si="1736"/>
        <v/>
      </c>
      <c r="CV578" s="548" t="str">
        <f t="shared" si="1736"/>
        <v/>
      </c>
      <c r="CW578" s="549" t="str">
        <f t="shared" si="1736"/>
        <v/>
      </c>
      <c r="CX578" s="549" t="str">
        <f t="shared" si="1736"/>
        <v/>
      </c>
      <c r="CY578" s="549" t="str">
        <f t="shared" si="1736"/>
        <v/>
      </c>
      <c r="CZ578" s="549" t="str">
        <f t="shared" si="1736"/>
        <v/>
      </c>
      <c r="DA578" s="549" t="str">
        <f t="shared" si="1736"/>
        <v/>
      </c>
      <c r="DB578" s="550" t="str">
        <f t="shared" si="1736"/>
        <v/>
      </c>
      <c r="DC578" s="550" t="str">
        <f t="shared" si="1736"/>
        <v/>
      </c>
      <c r="DD578" s="550" t="str">
        <f t="shared" si="1736"/>
        <v/>
      </c>
      <c r="DE578" s="549" t="str">
        <f t="shared" si="1736"/>
        <v/>
      </c>
      <c r="DF578" s="549" t="str">
        <f t="shared" si="1736"/>
        <v/>
      </c>
      <c r="DG578" s="549" t="str">
        <f t="shared" si="1736"/>
        <v/>
      </c>
      <c r="DH578" s="549" t="str">
        <f t="shared" si="1736"/>
        <v/>
      </c>
      <c r="DI578" s="549" t="str">
        <f t="shared" si="1736"/>
        <v/>
      </c>
      <c r="DJ578" s="548" t="str">
        <f t="shared" si="1736"/>
        <v/>
      </c>
      <c r="DK578" s="547" t="str">
        <f t="shared" si="1737"/>
        <v/>
      </c>
      <c r="DL578" s="896">
        <f t="shared" si="1738"/>
        <v>0</v>
      </c>
      <c r="DM578" s="851">
        <f t="shared" si="1739"/>
        <v>0</v>
      </c>
      <c r="DN578" s="851">
        <f t="shared" si="1740"/>
        <v>0</v>
      </c>
      <c r="DO578" s="851">
        <f t="shared" si="1741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 t="shared" ref="B579:R579" si="1755">IF(B578="","",B575*B578)</f>
        <v/>
      </c>
      <c r="C579" s="764" t="str">
        <f t="shared" si="1755"/>
        <v/>
      </c>
      <c r="D579" s="764" t="str">
        <f t="shared" si="1755"/>
        <v/>
      </c>
      <c r="E579" s="764" t="str">
        <f t="shared" si="1755"/>
        <v/>
      </c>
      <c r="F579" s="764" t="str">
        <f t="shared" si="1755"/>
        <v/>
      </c>
      <c r="G579" s="764" t="str">
        <f t="shared" si="1755"/>
        <v/>
      </c>
      <c r="H579" s="764" t="str">
        <f t="shared" si="1755"/>
        <v/>
      </c>
      <c r="I579" s="764" t="str">
        <f t="shared" si="1755"/>
        <v/>
      </c>
      <c r="J579" s="764" t="str">
        <f t="shared" si="1755"/>
        <v/>
      </c>
      <c r="K579" s="764" t="str">
        <f t="shared" si="1755"/>
        <v/>
      </c>
      <c r="L579" s="764" t="str">
        <f t="shared" si="1755"/>
        <v/>
      </c>
      <c r="M579" s="764" t="str">
        <f t="shared" si="1755"/>
        <v/>
      </c>
      <c r="N579" s="764" t="str">
        <f t="shared" si="1755"/>
        <v/>
      </c>
      <c r="O579" s="764" t="str">
        <f t="shared" si="1755"/>
        <v/>
      </c>
      <c r="P579" s="764" t="str">
        <f t="shared" si="1755"/>
        <v/>
      </c>
      <c r="Q579" s="764" t="str">
        <f t="shared" si="1755"/>
        <v/>
      </c>
      <c r="R579" s="764" t="str">
        <f t="shared" si="1755"/>
        <v/>
      </c>
      <c r="S579" s="770"/>
      <c r="T579" s="764" t="str">
        <f t="shared" ref="T579:AJ579" si="1756">IF(T578="","",T575*T578)</f>
        <v/>
      </c>
      <c r="U579" s="764" t="str">
        <f t="shared" si="1756"/>
        <v/>
      </c>
      <c r="V579" s="764" t="str">
        <f t="shared" si="1756"/>
        <v/>
      </c>
      <c r="W579" s="764" t="str">
        <f t="shared" si="1756"/>
        <v/>
      </c>
      <c r="X579" s="764" t="str">
        <f t="shared" si="1756"/>
        <v/>
      </c>
      <c r="Y579" s="764" t="str">
        <f t="shared" si="1756"/>
        <v/>
      </c>
      <c r="Z579" s="764" t="str">
        <f t="shared" si="1756"/>
        <v/>
      </c>
      <c r="AA579" s="764" t="str">
        <f t="shared" si="1756"/>
        <v/>
      </c>
      <c r="AB579" s="764" t="str">
        <f t="shared" si="1756"/>
        <v/>
      </c>
      <c r="AC579" s="764" t="str">
        <f t="shared" si="1756"/>
        <v/>
      </c>
      <c r="AD579" s="764" t="str">
        <f t="shared" si="1756"/>
        <v/>
      </c>
      <c r="AE579" s="764" t="str">
        <f t="shared" si="1756"/>
        <v/>
      </c>
      <c r="AF579" s="764" t="str">
        <f t="shared" si="1756"/>
        <v/>
      </c>
      <c r="AG579" s="764" t="str">
        <f t="shared" si="1756"/>
        <v/>
      </c>
      <c r="AH579" s="764" t="str">
        <f t="shared" si="1756"/>
        <v/>
      </c>
      <c r="AI579" s="764" t="str">
        <f t="shared" si="1756"/>
        <v/>
      </c>
      <c r="AJ579" s="764" t="str">
        <f t="shared" si="1756"/>
        <v/>
      </c>
      <c r="AK579" s="770"/>
      <c r="AL579" s="764" t="str">
        <f t="shared" ref="AL579:BB579" si="1757">IF(AL578="","",AL575*AL578)</f>
        <v/>
      </c>
      <c r="AM579" s="764" t="str">
        <f t="shared" si="1757"/>
        <v/>
      </c>
      <c r="AN579" s="764" t="str">
        <f t="shared" si="1757"/>
        <v/>
      </c>
      <c r="AO579" s="764" t="str">
        <f t="shared" si="1757"/>
        <v/>
      </c>
      <c r="AP579" s="764" t="str">
        <f t="shared" si="1757"/>
        <v/>
      </c>
      <c r="AQ579" s="764" t="str">
        <f t="shared" si="1757"/>
        <v/>
      </c>
      <c r="AR579" s="764" t="str">
        <f t="shared" si="1757"/>
        <v/>
      </c>
      <c r="AS579" s="764" t="str">
        <f t="shared" si="1757"/>
        <v/>
      </c>
      <c r="AT579" s="764" t="str">
        <f t="shared" si="1757"/>
        <v/>
      </c>
      <c r="AU579" s="764" t="str">
        <f t="shared" si="1757"/>
        <v/>
      </c>
      <c r="AV579" s="764" t="str">
        <f t="shared" si="1757"/>
        <v/>
      </c>
      <c r="AW579" s="764" t="str">
        <f t="shared" si="1757"/>
        <v/>
      </c>
      <c r="AX579" s="764" t="str">
        <f t="shared" si="1757"/>
        <v/>
      </c>
      <c r="AY579" s="764" t="str">
        <f t="shared" si="1757"/>
        <v/>
      </c>
      <c r="AZ579" s="764" t="str">
        <f t="shared" si="1757"/>
        <v/>
      </c>
      <c r="BA579" s="764" t="str">
        <f t="shared" si="1757"/>
        <v/>
      </c>
      <c r="BB579" s="764" t="str">
        <f t="shared" si="1757"/>
        <v/>
      </c>
      <c r="BC579" s="770"/>
      <c r="BD579" s="764" t="str">
        <f t="shared" ref="BD579:BT579" si="1758">IF(BD578="","",BD575*BD578)</f>
        <v/>
      </c>
      <c r="BE579" s="764" t="str">
        <f t="shared" si="1758"/>
        <v/>
      </c>
      <c r="BF579" s="764" t="str">
        <f t="shared" si="1758"/>
        <v/>
      </c>
      <c r="BG579" s="764" t="str">
        <f t="shared" si="1758"/>
        <v/>
      </c>
      <c r="BH579" s="764" t="str">
        <f t="shared" si="1758"/>
        <v/>
      </c>
      <c r="BI579" s="764" t="str">
        <f t="shared" si="1758"/>
        <v/>
      </c>
      <c r="BJ579" s="764" t="str">
        <f t="shared" si="1758"/>
        <v/>
      </c>
      <c r="BK579" s="764" t="str">
        <f t="shared" si="1758"/>
        <v/>
      </c>
      <c r="BL579" s="764" t="str">
        <f t="shared" si="1758"/>
        <v/>
      </c>
      <c r="BM579" s="764" t="str">
        <f t="shared" si="1758"/>
        <v/>
      </c>
      <c r="BN579" s="764" t="str">
        <f t="shared" si="1758"/>
        <v/>
      </c>
      <c r="BO579" s="764" t="str">
        <f t="shared" si="1758"/>
        <v/>
      </c>
      <c r="BP579" s="764" t="str">
        <f t="shared" si="1758"/>
        <v/>
      </c>
      <c r="BQ579" s="764" t="str">
        <f t="shared" si="1758"/>
        <v/>
      </c>
      <c r="BR579" s="764" t="str">
        <f t="shared" si="1758"/>
        <v/>
      </c>
      <c r="BS579" s="764" t="str">
        <f t="shared" si="1758"/>
        <v/>
      </c>
      <c r="BT579" s="764" t="str">
        <f t="shared" si="1758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4" t="str">
        <f t="shared" si="1723"/>
        <v/>
      </c>
      <c r="CA579" s="894" t="str">
        <f t="shared" si="1724"/>
        <v/>
      </c>
      <c r="CB579" s="894" t="str">
        <f t="shared" si="1725"/>
        <v/>
      </c>
      <c r="CC579" s="895" t="str">
        <f t="shared" si="1726"/>
        <v/>
      </c>
      <c r="CD579" s="519" t="str">
        <f t="shared" si="1735"/>
        <v/>
      </c>
      <c r="CE579" s="89" t="str">
        <f t="shared" si="1735"/>
        <v/>
      </c>
      <c r="CF579" s="90" t="str">
        <f t="shared" si="1735"/>
        <v/>
      </c>
      <c r="CG579" s="90" t="str">
        <f t="shared" si="1735"/>
        <v/>
      </c>
      <c r="CH579" s="90" t="str">
        <f t="shared" si="1735"/>
        <v/>
      </c>
      <c r="CI579" s="90" t="str">
        <f t="shared" si="1735"/>
        <v/>
      </c>
      <c r="CJ579" s="90" t="str">
        <f t="shared" si="1735"/>
        <v/>
      </c>
      <c r="CK579" s="152" t="str">
        <f t="shared" si="1735"/>
        <v/>
      </c>
      <c r="CL579" s="152" t="str">
        <f t="shared" si="1735"/>
        <v/>
      </c>
      <c r="CM579" s="152" t="str">
        <f t="shared" si="1735"/>
        <v/>
      </c>
      <c r="CN579" s="90" t="str">
        <f t="shared" si="1735"/>
        <v/>
      </c>
      <c r="CO579" s="90" t="str">
        <f t="shared" si="1735"/>
        <v/>
      </c>
      <c r="CP579" s="90" t="str">
        <f t="shared" si="1735"/>
        <v/>
      </c>
      <c r="CQ579" s="90" t="str">
        <f t="shared" si="1735"/>
        <v/>
      </c>
      <c r="CR579" s="90" t="str">
        <f t="shared" si="1735"/>
        <v/>
      </c>
      <c r="CS579" s="89" t="str">
        <f t="shared" si="1735"/>
        <v/>
      </c>
      <c r="CT579" s="520" t="str">
        <f t="shared" si="1735"/>
        <v/>
      </c>
      <c r="CU579" s="547" t="str">
        <f t="shared" si="1736"/>
        <v/>
      </c>
      <c r="CV579" s="548" t="str">
        <f t="shared" si="1736"/>
        <v/>
      </c>
      <c r="CW579" s="549" t="str">
        <f t="shared" si="1736"/>
        <v/>
      </c>
      <c r="CX579" s="549" t="str">
        <f t="shared" si="1736"/>
        <v/>
      </c>
      <c r="CY579" s="549" t="str">
        <f t="shared" si="1736"/>
        <v/>
      </c>
      <c r="CZ579" s="549" t="str">
        <f t="shared" si="1736"/>
        <v/>
      </c>
      <c r="DA579" s="549" t="str">
        <f t="shared" si="1736"/>
        <v/>
      </c>
      <c r="DB579" s="550" t="str">
        <f t="shared" si="1736"/>
        <v/>
      </c>
      <c r="DC579" s="550" t="str">
        <f t="shared" si="1736"/>
        <v/>
      </c>
      <c r="DD579" s="550" t="str">
        <f t="shared" si="1736"/>
        <v/>
      </c>
      <c r="DE579" s="549" t="str">
        <f t="shared" si="1736"/>
        <v/>
      </c>
      <c r="DF579" s="549" t="str">
        <f t="shared" si="1736"/>
        <v/>
      </c>
      <c r="DG579" s="549" t="str">
        <f t="shared" si="1736"/>
        <v/>
      </c>
      <c r="DH579" s="549" t="str">
        <f t="shared" si="1736"/>
        <v/>
      </c>
      <c r="DI579" s="549" t="str">
        <f t="shared" si="1736"/>
        <v/>
      </c>
      <c r="DJ579" s="548" t="str">
        <f t="shared" si="1736"/>
        <v/>
      </c>
      <c r="DK579" s="547" t="str">
        <f t="shared" si="1737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1" t="s">
        <v>740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23"/>
        <v/>
      </c>
      <c r="CA580" s="894" t="str">
        <f t="shared" si="1724"/>
        <v/>
      </c>
      <c r="CB580" s="894" t="str">
        <f t="shared" si="1725"/>
        <v/>
      </c>
      <c r="CC580" s="895" t="str">
        <f t="shared" si="1726"/>
        <v/>
      </c>
      <c r="CD580" s="519" t="str">
        <f t="shared" si="1735"/>
        <v/>
      </c>
      <c r="CE580" s="89" t="str">
        <f t="shared" si="1735"/>
        <v/>
      </c>
      <c r="CF580" s="90" t="str">
        <f t="shared" si="1735"/>
        <v/>
      </c>
      <c r="CG580" s="90" t="str">
        <f t="shared" si="1735"/>
        <v/>
      </c>
      <c r="CH580" s="90" t="str">
        <f t="shared" si="1735"/>
        <v/>
      </c>
      <c r="CI580" s="90" t="str">
        <f t="shared" si="1735"/>
        <v/>
      </c>
      <c r="CJ580" s="90" t="str">
        <f t="shared" si="1735"/>
        <v/>
      </c>
      <c r="CK580" s="152" t="str">
        <f t="shared" si="1735"/>
        <v/>
      </c>
      <c r="CL580" s="152" t="str">
        <f t="shared" si="1735"/>
        <v/>
      </c>
      <c r="CM580" s="152" t="str">
        <f t="shared" si="1735"/>
        <v/>
      </c>
      <c r="CN580" s="90" t="str">
        <f t="shared" si="1735"/>
        <v/>
      </c>
      <c r="CO580" s="90" t="str">
        <f t="shared" si="1735"/>
        <v/>
      </c>
      <c r="CP580" s="90" t="str">
        <f t="shared" si="1735"/>
        <v/>
      </c>
      <c r="CQ580" s="90" t="str">
        <f t="shared" si="1735"/>
        <v/>
      </c>
      <c r="CR580" s="90" t="str">
        <f t="shared" si="1735"/>
        <v/>
      </c>
      <c r="CS580" s="89" t="str">
        <f t="shared" si="1735"/>
        <v/>
      </c>
      <c r="CT580" s="520" t="str">
        <f t="shared" si="1735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23"/>
        <v/>
      </c>
      <c r="CA581" s="894" t="str">
        <f t="shared" si="1724"/>
        <v/>
      </c>
      <c r="CB581" s="894" t="str">
        <f t="shared" si="1725"/>
        <v/>
      </c>
      <c r="CC581" s="895" t="str">
        <f t="shared" si="1726"/>
        <v/>
      </c>
      <c r="CD581" s="519" t="str">
        <f t="shared" si="1735"/>
        <v/>
      </c>
      <c r="CE581" s="89" t="str">
        <f t="shared" si="1735"/>
        <v/>
      </c>
      <c r="CF581" s="90" t="str">
        <f t="shared" si="1735"/>
        <v/>
      </c>
      <c r="CG581" s="90" t="str">
        <f t="shared" si="1735"/>
        <v/>
      </c>
      <c r="CH581" s="90" t="str">
        <f t="shared" si="1735"/>
        <v/>
      </c>
      <c r="CI581" s="90" t="str">
        <f t="shared" si="1735"/>
        <v/>
      </c>
      <c r="CJ581" s="90" t="str">
        <f t="shared" si="1735"/>
        <v/>
      </c>
      <c r="CK581" s="152" t="str">
        <f t="shared" si="1735"/>
        <v/>
      </c>
      <c r="CL581" s="152" t="str">
        <f t="shared" si="1735"/>
        <v/>
      </c>
      <c r="CM581" s="152" t="str">
        <f t="shared" si="1735"/>
        <v/>
      </c>
      <c r="CN581" s="90" t="str">
        <f t="shared" si="1735"/>
        <v/>
      </c>
      <c r="CO581" s="90" t="str">
        <f t="shared" si="1735"/>
        <v/>
      </c>
      <c r="CP581" s="90" t="str">
        <f t="shared" si="1735"/>
        <v/>
      </c>
      <c r="CQ581" s="90" t="str">
        <f t="shared" si="1735"/>
        <v/>
      </c>
      <c r="CR581" s="90" t="str">
        <f t="shared" si="1735"/>
        <v/>
      </c>
      <c r="CS581" s="89" t="str">
        <f t="shared" si="1735"/>
        <v/>
      </c>
      <c r="CT581" s="520" t="str">
        <f t="shared" si="1735"/>
        <v/>
      </c>
      <c r="CU581" s="547" t="str">
        <f t="shared" si="1736"/>
        <v/>
      </c>
      <c r="CV581" s="548" t="str">
        <f t="shared" si="1736"/>
        <v/>
      </c>
      <c r="CW581" s="549" t="str">
        <f t="shared" si="1736"/>
        <v/>
      </c>
      <c r="CX581" s="549" t="str">
        <f t="shared" si="1736"/>
        <v/>
      </c>
      <c r="CY581" s="549" t="str">
        <f t="shared" si="1736"/>
        <v/>
      </c>
      <c r="CZ581" s="549" t="str">
        <f t="shared" si="1736"/>
        <v/>
      </c>
      <c r="DA581" s="549" t="str">
        <f t="shared" si="1736"/>
        <v/>
      </c>
      <c r="DB581" s="550" t="str">
        <f t="shared" si="1736"/>
        <v/>
      </c>
      <c r="DC581" s="550" t="str">
        <f t="shared" si="1736"/>
        <v/>
      </c>
      <c r="DD581" s="550" t="str">
        <f t="shared" si="1736"/>
        <v/>
      </c>
      <c r="DE581" s="549" t="str">
        <f t="shared" si="1736"/>
        <v/>
      </c>
      <c r="DF581" s="549" t="str">
        <f t="shared" si="1736"/>
        <v/>
      </c>
      <c r="DG581" s="549" t="str">
        <f t="shared" si="1736"/>
        <v/>
      </c>
      <c r="DH581" s="549" t="str">
        <f t="shared" si="1736"/>
        <v/>
      </c>
      <c r="DI581" s="549" t="str">
        <f t="shared" si="1736"/>
        <v/>
      </c>
      <c r="DJ581" s="548" t="str">
        <f t="shared" si="1736"/>
        <v/>
      </c>
      <c r="DK581" s="547" t="str">
        <f t="shared" si="1737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$H$1 &amp; "/kg"</f>
        <v>kcal/kg</v>
      </c>
      <c r="B582" s="765">
        <f>1530*$K$1</f>
        <v>1530</v>
      </c>
      <c r="C582" s="765">
        <f t="shared" ref="C582:R582" si="1759">1530*$K$1</f>
        <v>1530</v>
      </c>
      <c r="D582" s="765">
        <f t="shared" si="1759"/>
        <v>1530</v>
      </c>
      <c r="E582" s="765">
        <f t="shared" si="1759"/>
        <v>1530</v>
      </c>
      <c r="F582" s="765">
        <f t="shared" si="1759"/>
        <v>1530</v>
      </c>
      <c r="G582" s="765">
        <f t="shared" si="1759"/>
        <v>1530</v>
      </c>
      <c r="H582" s="765">
        <f t="shared" si="1759"/>
        <v>1530</v>
      </c>
      <c r="I582" s="765">
        <f t="shared" si="1759"/>
        <v>1530</v>
      </c>
      <c r="J582" s="765">
        <f t="shared" si="1759"/>
        <v>1530</v>
      </c>
      <c r="K582" s="765">
        <f t="shared" si="1759"/>
        <v>1530</v>
      </c>
      <c r="L582" s="765">
        <f t="shared" si="1759"/>
        <v>1530</v>
      </c>
      <c r="M582" s="765">
        <f t="shared" si="1759"/>
        <v>1530</v>
      </c>
      <c r="N582" s="765">
        <f t="shared" si="1759"/>
        <v>1530</v>
      </c>
      <c r="O582" s="765">
        <f t="shared" si="1759"/>
        <v>1530</v>
      </c>
      <c r="P582" s="765">
        <f t="shared" si="1759"/>
        <v>1530</v>
      </c>
      <c r="Q582" s="765">
        <f t="shared" si="1759"/>
        <v>1530</v>
      </c>
      <c r="R582" s="765">
        <f t="shared" si="1759"/>
        <v>1530</v>
      </c>
      <c r="S582" s="601"/>
      <c r="T582" s="765">
        <f>1530*$K$1</f>
        <v>1530</v>
      </c>
      <c r="U582" s="765">
        <f t="shared" ref="U582:AJ582" si="1760">1530*$K$1</f>
        <v>1530</v>
      </c>
      <c r="V582" s="765">
        <f t="shared" si="1760"/>
        <v>1530</v>
      </c>
      <c r="W582" s="765">
        <f t="shared" si="1760"/>
        <v>1530</v>
      </c>
      <c r="X582" s="765">
        <f t="shared" si="1760"/>
        <v>1530</v>
      </c>
      <c r="Y582" s="765">
        <f t="shared" si="1760"/>
        <v>1530</v>
      </c>
      <c r="Z582" s="765">
        <f t="shared" si="1760"/>
        <v>1530</v>
      </c>
      <c r="AA582" s="765">
        <f t="shared" si="1760"/>
        <v>1530</v>
      </c>
      <c r="AB582" s="765">
        <f t="shared" si="1760"/>
        <v>1530</v>
      </c>
      <c r="AC582" s="765">
        <f t="shared" si="1760"/>
        <v>1530</v>
      </c>
      <c r="AD582" s="765">
        <f t="shared" si="1760"/>
        <v>1530</v>
      </c>
      <c r="AE582" s="765">
        <f t="shared" si="1760"/>
        <v>1530</v>
      </c>
      <c r="AF582" s="765">
        <f t="shared" si="1760"/>
        <v>1530</v>
      </c>
      <c r="AG582" s="765">
        <f t="shared" si="1760"/>
        <v>1530</v>
      </c>
      <c r="AH582" s="765">
        <f t="shared" si="1760"/>
        <v>1530</v>
      </c>
      <c r="AI582" s="765">
        <f t="shared" si="1760"/>
        <v>1530</v>
      </c>
      <c r="AJ582" s="765">
        <f t="shared" si="1760"/>
        <v>1530</v>
      </c>
      <c r="AK582" s="601"/>
      <c r="AL582" s="765">
        <f>1530*$K$1</f>
        <v>1530</v>
      </c>
      <c r="AM582" s="765">
        <f t="shared" ref="AM582:BB582" si="1761">1530*$K$1</f>
        <v>1530</v>
      </c>
      <c r="AN582" s="765">
        <f t="shared" si="1761"/>
        <v>1530</v>
      </c>
      <c r="AO582" s="765">
        <f t="shared" si="1761"/>
        <v>1530</v>
      </c>
      <c r="AP582" s="765">
        <f t="shared" si="1761"/>
        <v>1530</v>
      </c>
      <c r="AQ582" s="765">
        <f t="shared" si="1761"/>
        <v>1530</v>
      </c>
      <c r="AR582" s="765">
        <f t="shared" si="1761"/>
        <v>1530</v>
      </c>
      <c r="AS582" s="765">
        <f t="shared" si="1761"/>
        <v>1530</v>
      </c>
      <c r="AT582" s="765">
        <f t="shared" si="1761"/>
        <v>1530</v>
      </c>
      <c r="AU582" s="765">
        <f t="shared" si="1761"/>
        <v>1530</v>
      </c>
      <c r="AV582" s="765">
        <f t="shared" si="1761"/>
        <v>1530</v>
      </c>
      <c r="AW582" s="765">
        <f t="shared" si="1761"/>
        <v>1530</v>
      </c>
      <c r="AX582" s="765">
        <f t="shared" si="1761"/>
        <v>1530</v>
      </c>
      <c r="AY582" s="765">
        <f t="shared" si="1761"/>
        <v>1530</v>
      </c>
      <c r="AZ582" s="765">
        <f t="shared" si="1761"/>
        <v>1530</v>
      </c>
      <c r="BA582" s="765">
        <f t="shared" si="1761"/>
        <v>1530</v>
      </c>
      <c r="BB582" s="765">
        <f t="shared" si="1761"/>
        <v>1530</v>
      </c>
      <c r="BC582" s="759"/>
      <c r="BD582" s="765">
        <f>1530*$K$1</f>
        <v>1530</v>
      </c>
      <c r="BE582" s="765">
        <f t="shared" ref="BE582:BY582" si="1762">1530*$K$1</f>
        <v>1530</v>
      </c>
      <c r="BF582" s="765">
        <f t="shared" si="1762"/>
        <v>1530</v>
      </c>
      <c r="BG582" s="765">
        <f t="shared" si="1762"/>
        <v>1530</v>
      </c>
      <c r="BH582" s="765">
        <f t="shared" si="1762"/>
        <v>1530</v>
      </c>
      <c r="BI582" s="765">
        <f t="shared" si="1762"/>
        <v>1530</v>
      </c>
      <c r="BJ582" s="765">
        <f t="shared" si="1762"/>
        <v>1530</v>
      </c>
      <c r="BK582" s="765">
        <f t="shared" si="1762"/>
        <v>1530</v>
      </c>
      <c r="BL582" s="765">
        <f t="shared" si="1762"/>
        <v>1530</v>
      </c>
      <c r="BM582" s="765">
        <f t="shared" si="1762"/>
        <v>1530</v>
      </c>
      <c r="BN582" s="765">
        <f t="shared" si="1762"/>
        <v>1530</v>
      </c>
      <c r="BO582" s="765">
        <f t="shared" si="1762"/>
        <v>1530</v>
      </c>
      <c r="BP582" s="765">
        <f t="shared" si="1762"/>
        <v>1530</v>
      </c>
      <c r="BQ582" s="765">
        <f t="shared" si="1762"/>
        <v>1530</v>
      </c>
      <c r="BR582" s="765">
        <f t="shared" si="1762"/>
        <v>1530</v>
      </c>
      <c r="BS582" s="765">
        <f t="shared" si="1762"/>
        <v>1530</v>
      </c>
      <c r="BT582" s="765">
        <f t="shared" si="1762"/>
        <v>1530</v>
      </c>
      <c r="BU582" s="759"/>
      <c r="BV582" s="765">
        <f t="shared" si="1762"/>
        <v>1530</v>
      </c>
      <c r="BW582" s="765">
        <f t="shared" si="1762"/>
        <v>1530</v>
      </c>
      <c r="BX582" s="765">
        <f t="shared" si="1762"/>
        <v>1530</v>
      </c>
      <c r="BY582" s="765">
        <f t="shared" si="1762"/>
        <v>1530</v>
      </c>
      <c r="BZ582" s="894">
        <f t="shared" si="1723"/>
        <v>1530</v>
      </c>
      <c r="CA582" s="894">
        <f t="shared" si="1724"/>
        <v>1530</v>
      </c>
      <c r="CB582" s="894">
        <f t="shared" si="1725"/>
        <v>1530</v>
      </c>
      <c r="CC582" s="895">
        <f t="shared" si="1726"/>
        <v>1530</v>
      </c>
      <c r="CD582" s="519">
        <f t="shared" si="1735"/>
        <v>1530</v>
      </c>
      <c r="CE582" s="89">
        <f t="shared" si="1735"/>
        <v>1530</v>
      </c>
      <c r="CF582" s="90">
        <f t="shared" si="1735"/>
        <v>1530</v>
      </c>
      <c r="CG582" s="90">
        <f t="shared" si="1735"/>
        <v>1530</v>
      </c>
      <c r="CH582" s="90">
        <f t="shared" si="1735"/>
        <v>1530</v>
      </c>
      <c r="CI582" s="90">
        <f t="shared" si="1735"/>
        <v>1530</v>
      </c>
      <c r="CJ582" s="90">
        <f t="shared" si="1735"/>
        <v>1530</v>
      </c>
      <c r="CK582" s="152">
        <f t="shared" si="1735"/>
        <v>1530</v>
      </c>
      <c r="CL582" s="152">
        <f t="shared" si="1735"/>
        <v>1530</v>
      </c>
      <c r="CM582" s="152">
        <f t="shared" si="1735"/>
        <v>1530</v>
      </c>
      <c r="CN582" s="90">
        <f t="shared" si="1735"/>
        <v>1530</v>
      </c>
      <c r="CO582" s="90">
        <f t="shared" si="1735"/>
        <v>1530</v>
      </c>
      <c r="CP582" s="90">
        <f t="shared" si="1735"/>
        <v>1530</v>
      </c>
      <c r="CQ582" s="90">
        <f t="shared" si="1735"/>
        <v>1530</v>
      </c>
      <c r="CR582" s="90">
        <f t="shared" si="1735"/>
        <v>1530</v>
      </c>
      <c r="CS582" s="89">
        <f t="shared" si="1735"/>
        <v>1530</v>
      </c>
      <c r="CT582" s="520">
        <f t="shared" si="1735"/>
        <v>1530</v>
      </c>
      <c r="CU582" s="547">
        <f t="shared" si="1736"/>
        <v>1530</v>
      </c>
      <c r="CV582" s="548">
        <f t="shared" si="1736"/>
        <v>1530</v>
      </c>
      <c r="CW582" s="549">
        <f t="shared" si="1736"/>
        <v>1530</v>
      </c>
      <c r="CX582" s="549">
        <f t="shared" si="1736"/>
        <v>1530</v>
      </c>
      <c r="CY582" s="549">
        <f t="shared" si="1736"/>
        <v>1530</v>
      </c>
      <c r="CZ582" s="549">
        <f t="shared" si="1736"/>
        <v>1530</v>
      </c>
      <c r="DA582" s="549">
        <f t="shared" si="1736"/>
        <v>1530</v>
      </c>
      <c r="DB582" s="550">
        <f t="shared" si="1736"/>
        <v>1530</v>
      </c>
      <c r="DC582" s="550">
        <f t="shared" si="1736"/>
        <v>1530</v>
      </c>
      <c r="DD582" s="550">
        <f t="shared" si="1736"/>
        <v>1530</v>
      </c>
      <c r="DE582" s="549">
        <f t="shared" si="1736"/>
        <v>1530</v>
      </c>
      <c r="DF582" s="549">
        <f t="shared" si="1736"/>
        <v>1530</v>
      </c>
      <c r="DG582" s="549">
        <f t="shared" si="1736"/>
        <v>1530</v>
      </c>
      <c r="DH582" s="549">
        <f t="shared" si="1736"/>
        <v>1530</v>
      </c>
      <c r="DI582" s="549">
        <f t="shared" si="1736"/>
        <v>1530</v>
      </c>
      <c r="DJ582" s="548">
        <f t="shared" si="1736"/>
        <v>1530</v>
      </c>
      <c r="DK582" s="547">
        <f t="shared" si="1737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$H$1 &amp; " (%)"</f>
        <v>kcal (%)</v>
      </c>
      <c r="B583" s="769" t="str">
        <f t="shared" ref="B583:R583" si="1763">IF(B581="","",B581*B582/B$46/365/$G$1)</f>
        <v/>
      </c>
      <c r="C583" s="769" t="str">
        <f t="shared" si="1763"/>
        <v/>
      </c>
      <c r="D583" s="769" t="str">
        <f t="shared" si="1763"/>
        <v/>
      </c>
      <c r="E583" s="769" t="str">
        <f t="shared" si="1763"/>
        <v/>
      </c>
      <c r="F583" s="769" t="str">
        <f t="shared" si="1763"/>
        <v/>
      </c>
      <c r="G583" s="769" t="str">
        <f t="shared" si="1763"/>
        <v/>
      </c>
      <c r="H583" s="769" t="str">
        <f t="shared" si="1763"/>
        <v/>
      </c>
      <c r="I583" s="769" t="str">
        <f t="shared" si="1763"/>
        <v/>
      </c>
      <c r="J583" s="769" t="str">
        <f t="shared" si="1763"/>
        <v/>
      </c>
      <c r="K583" s="769" t="str">
        <f t="shared" si="1763"/>
        <v/>
      </c>
      <c r="L583" s="769" t="str">
        <f t="shared" si="1763"/>
        <v/>
      </c>
      <c r="M583" s="769" t="str">
        <f t="shared" si="1763"/>
        <v/>
      </c>
      <c r="N583" s="769" t="str">
        <f t="shared" si="1763"/>
        <v/>
      </c>
      <c r="O583" s="769" t="str">
        <f t="shared" si="1763"/>
        <v/>
      </c>
      <c r="P583" s="769" t="str">
        <f t="shared" si="1763"/>
        <v/>
      </c>
      <c r="Q583" s="769" t="str">
        <f t="shared" si="1763"/>
        <v/>
      </c>
      <c r="R583" s="769" t="str">
        <f t="shared" si="1763"/>
        <v/>
      </c>
      <c r="S583" s="587"/>
      <c r="T583" s="769" t="str">
        <f t="shared" ref="T583:AJ583" si="1764">IF(T581="","",T581*T582/T$46/365/$G$1)</f>
        <v/>
      </c>
      <c r="U583" s="769" t="str">
        <f t="shared" si="1764"/>
        <v/>
      </c>
      <c r="V583" s="769" t="str">
        <f t="shared" si="1764"/>
        <v/>
      </c>
      <c r="W583" s="769" t="str">
        <f t="shared" si="1764"/>
        <v/>
      </c>
      <c r="X583" s="769" t="str">
        <f t="shared" si="1764"/>
        <v/>
      </c>
      <c r="Y583" s="769" t="str">
        <f t="shared" si="1764"/>
        <v/>
      </c>
      <c r="Z583" s="769" t="str">
        <f t="shared" si="1764"/>
        <v/>
      </c>
      <c r="AA583" s="769" t="str">
        <f t="shared" si="1764"/>
        <v/>
      </c>
      <c r="AB583" s="769" t="str">
        <f t="shared" si="1764"/>
        <v/>
      </c>
      <c r="AC583" s="769" t="str">
        <f t="shared" si="1764"/>
        <v/>
      </c>
      <c r="AD583" s="769" t="str">
        <f t="shared" si="1764"/>
        <v/>
      </c>
      <c r="AE583" s="769" t="str">
        <f t="shared" si="1764"/>
        <v/>
      </c>
      <c r="AF583" s="769" t="str">
        <f t="shared" si="1764"/>
        <v/>
      </c>
      <c r="AG583" s="769" t="str">
        <f t="shared" si="1764"/>
        <v/>
      </c>
      <c r="AH583" s="769" t="str">
        <f t="shared" si="1764"/>
        <v/>
      </c>
      <c r="AI583" s="769" t="str">
        <f t="shared" si="1764"/>
        <v/>
      </c>
      <c r="AJ583" s="769" t="str">
        <f t="shared" si="1764"/>
        <v/>
      </c>
      <c r="AK583" s="587"/>
      <c r="AL583" s="769" t="str">
        <f t="shared" ref="AL583:BB583" si="1765">IF(AL581="","",AL581*AL582/AL$46/365/$G$1)</f>
        <v/>
      </c>
      <c r="AM583" s="769" t="str">
        <f t="shared" si="1765"/>
        <v/>
      </c>
      <c r="AN583" s="769" t="str">
        <f t="shared" si="1765"/>
        <v/>
      </c>
      <c r="AO583" s="769" t="str">
        <f t="shared" si="1765"/>
        <v/>
      </c>
      <c r="AP583" s="769" t="str">
        <f t="shared" si="1765"/>
        <v/>
      </c>
      <c r="AQ583" s="769" t="str">
        <f t="shared" si="1765"/>
        <v/>
      </c>
      <c r="AR583" s="769" t="str">
        <f t="shared" si="1765"/>
        <v/>
      </c>
      <c r="AS583" s="769" t="str">
        <f t="shared" si="1765"/>
        <v/>
      </c>
      <c r="AT583" s="769" t="str">
        <f t="shared" si="1765"/>
        <v/>
      </c>
      <c r="AU583" s="769" t="str">
        <f t="shared" si="1765"/>
        <v/>
      </c>
      <c r="AV583" s="769" t="str">
        <f t="shared" si="1765"/>
        <v/>
      </c>
      <c r="AW583" s="769" t="str">
        <f t="shared" si="1765"/>
        <v/>
      </c>
      <c r="AX583" s="769" t="str">
        <f t="shared" si="1765"/>
        <v/>
      </c>
      <c r="AY583" s="769" t="str">
        <f t="shared" si="1765"/>
        <v/>
      </c>
      <c r="AZ583" s="769" t="str">
        <f t="shared" si="1765"/>
        <v/>
      </c>
      <c r="BA583" s="769" t="str">
        <f t="shared" si="1765"/>
        <v/>
      </c>
      <c r="BB583" s="769" t="str">
        <f t="shared" si="1765"/>
        <v/>
      </c>
      <c r="BC583" s="653"/>
      <c r="BD583" s="769" t="str">
        <f t="shared" ref="BD583:BT583" si="1766">IF(BD581="","",BD581*BD582/BD$46/365/$G$1)</f>
        <v/>
      </c>
      <c r="BE583" s="769" t="str">
        <f t="shared" si="1766"/>
        <v/>
      </c>
      <c r="BF583" s="769" t="str">
        <f t="shared" si="1766"/>
        <v/>
      </c>
      <c r="BG583" s="769" t="str">
        <f t="shared" si="1766"/>
        <v/>
      </c>
      <c r="BH583" s="769" t="str">
        <f t="shared" si="1766"/>
        <v/>
      </c>
      <c r="BI583" s="769" t="str">
        <f t="shared" si="1766"/>
        <v/>
      </c>
      <c r="BJ583" s="769" t="str">
        <f t="shared" si="1766"/>
        <v/>
      </c>
      <c r="BK583" s="769" t="str">
        <f t="shared" si="1766"/>
        <v/>
      </c>
      <c r="BL583" s="769" t="str">
        <f t="shared" si="1766"/>
        <v/>
      </c>
      <c r="BM583" s="769" t="str">
        <f t="shared" si="1766"/>
        <v/>
      </c>
      <c r="BN583" s="769" t="str">
        <f t="shared" si="1766"/>
        <v/>
      </c>
      <c r="BO583" s="769" t="str">
        <f t="shared" si="1766"/>
        <v/>
      </c>
      <c r="BP583" s="769" t="str">
        <f t="shared" si="1766"/>
        <v/>
      </c>
      <c r="BQ583" s="769" t="str">
        <f t="shared" si="1766"/>
        <v/>
      </c>
      <c r="BR583" s="769" t="str">
        <f t="shared" si="1766"/>
        <v/>
      </c>
      <c r="BS583" s="769" t="str">
        <f t="shared" si="1766"/>
        <v/>
      </c>
      <c r="BT583" s="769" t="str">
        <f t="shared" si="1766"/>
        <v/>
      </c>
      <c r="BU583" s="653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1" t="str">
        <f t="shared" si="1723"/>
        <v/>
      </c>
      <c r="CA583" s="621" t="str">
        <f t="shared" si="1724"/>
        <v/>
      </c>
      <c r="CB583" s="621" t="str">
        <f t="shared" si="1725"/>
        <v/>
      </c>
      <c r="CC583" s="621" t="str">
        <f t="shared" si="1726"/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35"/>
        <v/>
      </c>
      <c r="CF583" s="1353" t="str">
        <f t="shared" si="1735"/>
        <v/>
      </c>
      <c r="CG583" s="1353" t="str">
        <f t="shared" si="1735"/>
        <v/>
      </c>
      <c r="CH583" s="1353" t="str">
        <f t="shared" si="1735"/>
        <v/>
      </c>
      <c r="CI583" s="1353" t="str">
        <f t="shared" si="1735"/>
        <v/>
      </c>
      <c r="CJ583" s="1353" t="str">
        <f t="shared" si="1735"/>
        <v/>
      </c>
      <c r="CK583" s="1354" t="str">
        <f t="shared" si="1735"/>
        <v/>
      </c>
      <c r="CL583" s="1354" t="str">
        <f t="shared" si="1735"/>
        <v/>
      </c>
      <c r="CM583" s="1354" t="str">
        <f t="shared" si="1735"/>
        <v/>
      </c>
      <c r="CN583" s="1353" t="str">
        <f t="shared" si="1735"/>
        <v/>
      </c>
      <c r="CO583" s="1353" t="str">
        <f t="shared" si="1735"/>
        <v/>
      </c>
      <c r="CP583" s="1353" t="str">
        <f t="shared" si="1735"/>
        <v/>
      </c>
      <c r="CQ583" s="1353" t="str">
        <f t="shared" si="1735"/>
        <v/>
      </c>
      <c r="CR583" s="1353" t="str">
        <f t="shared" si="1735"/>
        <v/>
      </c>
      <c r="CS583" s="1352" t="str">
        <f t="shared" si="1735"/>
        <v/>
      </c>
      <c r="CT583" s="1355" t="str">
        <f t="shared" si="1735"/>
        <v/>
      </c>
      <c r="CU583" s="535" t="str">
        <f t="shared" ref="CU583:DJ594" si="17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767"/>
        <v/>
      </c>
      <c r="CW583" s="537" t="str">
        <f t="shared" si="1767"/>
        <v/>
      </c>
      <c r="CX583" s="537" t="str">
        <f t="shared" si="1767"/>
        <v/>
      </c>
      <c r="CY583" s="537" t="str">
        <f t="shared" si="1767"/>
        <v/>
      </c>
      <c r="CZ583" s="537" t="str">
        <f t="shared" si="1767"/>
        <v/>
      </c>
      <c r="DA583" s="537" t="str">
        <f t="shared" si="1767"/>
        <v/>
      </c>
      <c r="DB583" s="538" t="str">
        <f t="shared" si="1767"/>
        <v/>
      </c>
      <c r="DC583" s="538" t="str">
        <f t="shared" si="1767"/>
        <v/>
      </c>
      <c r="DD583" s="538" t="str">
        <f t="shared" si="1767"/>
        <v/>
      </c>
      <c r="DE583" s="537" t="str">
        <f t="shared" si="1767"/>
        <v/>
      </c>
      <c r="DF583" s="537" t="str">
        <f t="shared" si="1767"/>
        <v/>
      </c>
      <c r="DG583" s="537" t="str">
        <f t="shared" si="1767"/>
        <v/>
      </c>
      <c r="DH583" s="537" t="str">
        <f t="shared" si="1767"/>
        <v/>
      </c>
      <c r="DI583" s="537" t="str">
        <f t="shared" si="1767"/>
        <v/>
      </c>
      <c r="DJ583" s="536" t="str">
        <f t="shared" si="1767"/>
        <v/>
      </c>
      <c r="DK583" s="535" t="str">
        <f t="shared" ref="DK583:DK589" si="17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69">COUNT(B583:R583)</f>
        <v>0</v>
      </c>
      <c r="DM583" s="106">
        <f t="shared" ref="DM583:DM590" si="1770">COUNT(T583:AJ583)</f>
        <v>0</v>
      </c>
      <c r="DN583" s="106">
        <f t="shared" ref="DN583:DN590" si="1771">COUNT(AL583:BB583)</f>
        <v>0</v>
      </c>
      <c r="DO583" s="106">
        <f t="shared" ref="DO583:DO590" si="1772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23"/>
        <v/>
      </c>
      <c r="CA584" s="894" t="str">
        <f t="shared" si="1724"/>
        <v/>
      </c>
      <c r="CB584" s="894" t="str">
        <f t="shared" si="1725"/>
        <v/>
      </c>
      <c r="CC584" s="895" t="str">
        <f t="shared" si="1726"/>
        <v/>
      </c>
      <c r="CD584" s="519" t="str">
        <f t="shared" si="1735"/>
        <v/>
      </c>
      <c r="CE584" s="89" t="str">
        <f t="shared" ref="CE584:CT591" si="177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3"/>
        <v/>
      </c>
      <c r="CG584" s="90" t="str">
        <f t="shared" si="1773"/>
        <v/>
      </c>
      <c r="CH584" s="90" t="str">
        <f t="shared" si="1773"/>
        <v/>
      </c>
      <c r="CI584" s="90" t="str">
        <f t="shared" si="1773"/>
        <v/>
      </c>
      <c r="CJ584" s="90" t="str">
        <f t="shared" si="1773"/>
        <v/>
      </c>
      <c r="CK584" s="152" t="str">
        <f t="shared" si="1773"/>
        <v/>
      </c>
      <c r="CL584" s="152" t="str">
        <f t="shared" si="1773"/>
        <v/>
      </c>
      <c r="CM584" s="152" t="str">
        <f t="shared" si="1773"/>
        <v/>
      </c>
      <c r="CN584" s="90" t="str">
        <f t="shared" si="1773"/>
        <v/>
      </c>
      <c r="CO584" s="90" t="str">
        <f t="shared" si="1773"/>
        <v/>
      </c>
      <c r="CP584" s="90" t="str">
        <f t="shared" si="1773"/>
        <v/>
      </c>
      <c r="CQ584" s="90" t="str">
        <f t="shared" si="1773"/>
        <v/>
      </c>
      <c r="CR584" s="90" t="str">
        <f t="shared" si="1773"/>
        <v/>
      </c>
      <c r="CS584" s="89" t="str">
        <f t="shared" si="1773"/>
        <v/>
      </c>
      <c r="CT584" s="520" t="str">
        <f t="shared" si="1773"/>
        <v/>
      </c>
      <c r="CU584" s="547" t="str">
        <f t="shared" si="1736"/>
        <v/>
      </c>
      <c r="CV584" s="548" t="str">
        <f t="shared" si="1736"/>
        <v/>
      </c>
      <c r="CW584" s="549" t="str">
        <f t="shared" si="1736"/>
        <v/>
      </c>
      <c r="CX584" s="549" t="str">
        <f t="shared" si="1736"/>
        <v/>
      </c>
      <c r="CY584" s="549" t="str">
        <f t="shared" si="1736"/>
        <v/>
      </c>
      <c r="CZ584" s="549" t="str">
        <f t="shared" si="1736"/>
        <v/>
      </c>
      <c r="DA584" s="549" t="str">
        <f t="shared" si="1736"/>
        <v/>
      </c>
      <c r="DB584" s="550" t="str">
        <f t="shared" si="1736"/>
        <v/>
      </c>
      <c r="DC584" s="550" t="str">
        <f t="shared" si="1736"/>
        <v/>
      </c>
      <c r="DD584" s="550" t="str">
        <f t="shared" si="1736"/>
        <v/>
      </c>
      <c r="DE584" s="549" t="str">
        <f t="shared" si="1736"/>
        <v/>
      </c>
      <c r="DF584" s="549" t="str">
        <f t="shared" si="1736"/>
        <v/>
      </c>
      <c r="DG584" s="549" t="str">
        <f t="shared" si="1736"/>
        <v/>
      </c>
      <c r="DH584" s="549" t="str">
        <f t="shared" si="1736"/>
        <v/>
      </c>
      <c r="DI584" s="549" t="str">
        <f t="shared" si="1736"/>
        <v/>
      </c>
      <c r="DJ584" s="548" t="str">
        <f t="shared" si="1767"/>
        <v/>
      </c>
      <c r="DK584" s="547" t="str">
        <f t="shared" si="1737"/>
        <v/>
      </c>
      <c r="DL584" s="896">
        <f t="shared" si="1769"/>
        <v>0</v>
      </c>
      <c r="DM584" s="851">
        <f t="shared" si="1770"/>
        <v>0</v>
      </c>
      <c r="DN584" s="851">
        <f t="shared" si="1771"/>
        <v>0</v>
      </c>
      <c r="DO584" s="851">
        <f t="shared" si="1772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 t="shared" ref="B585:R585" si="1774">IF(B584="","",B581*B584)</f>
        <v/>
      </c>
      <c r="C585" s="764" t="str">
        <f t="shared" si="1774"/>
        <v/>
      </c>
      <c r="D585" s="764" t="str">
        <f t="shared" si="1774"/>
        <v/>
      </c>
      <c r="E585" s="764" t="str">
        <f t="shared" si="1774"/>
        <v/>
      </c>
      <c r="F585" s="764" t="str">
        <f t="shared" si="1774"/>
        <v/>
      </c>
      <c r="G585" s="764" t="str">
        <f t="shared" si="1774"/>
        <v/>
      </c>
      <c r="H585" s="764" t="str">
        <f t="shared" si="1774"/>
        <v/>
      </c>
      <c r="I585" s="764" t="str">
        <f t="shared" si="1774"/>
        <v/>
      </c>
      <c r="J585" s="764" t="str">
        <f t="shared" si="1774"/>
        <v/>
      </c>
      <c r="K585" s="764" t="str">
        <f t="shared" si="1774"/>
        <v/>
      </c>
      <c r="L585" s="764" t="str">
        <f t="shared" si="1774"/>
        <v/>
      </c>
      <c r="M585" s="764" t="str">
        <f t="shared" si="1774"/>
        <v/>
      </c>
      <c r="N585" s="764" t="str">
        <f t="shared" si="1774"/>
        <v/>
      </c>
      <c r="O585" s="764" t="str">
        <f t="shared" si="1774"/>
        <v/>
      </c>
      <c r="P585" s="764" t="str">
        <f t="shared" si="1774"/>
        <v/>
      </c>
      <c r="Q585" s="764" t="str">
        <f t="shared" si="1774"/>
        <v/>
      </c>
      <c r="R585" s="764" t="str">
        <f t="shared" si="1774"/>
        <v/>
      </c>
      <c r="S585" s="770"/>
      <c r="T585" s="764" t="str">
        <f t="shared" ref="T585:AJ585" si="1775">IF(T584="","",T581*T584)</f>
        <v/>
      </c>
      <c r="U585" s="764" t="str">
        <f t="shared" si="1775"/>
        <v/>
      </c>
      <c r="V585" s="764" t="str">
        <f t="shared" si="1775"/>
        <v/>
      </c>
      <c r="W585" s="764" t="str">
        <f t="shared" si="1775"/>
        <v/>
      </c>
      <c r="X585" s="764" t="str">
        <f t="shared" si="1775"/>
        <v/>
      </c>
      <c r="Y585" s="764" t="str">
        <f t="shared" si="1775"/>
        <v/>
      </c>
      <c r="Z585" s="764" t="str">
        <f t="shared" si="1775"/>
        <v/>
      </c>
      <c r="AA585" s="764" t="str">
        <f t="shared" si="1775"/>
        <v/>
      </c>
      <c r="AB585" s="764" t="str">
        <f t="shared" si="1775"/>
        <v/>
      </c>
      <c r="AC585" s="764" t="str">
        <f t="shared" si="1775"/>
        <v/>
      </c>
      <c r="AD585" s="764" t="str">
        <f t="shared" si="1775"/>
        <v/>
      </c>
      <c r="AE585" s="764" t="str">
        <f t="shared" si="1775"/>
        <v/>
      </c>
      <c r="AF585" s="764" t="str">
        <f t="shared" si="1775"/>
        <v/>
      </c>
      <c r="AG585" s="764" t="str">
        <f t="shared" si="1775"/>
        <v/>
      </c>
      <c r="AH585" s="764" t="str">
        <f t="shared" si="1775"/>
        <v/>
      </c>
      <c r="AI585" s="764" t="str">
        <f t="shared" si="1775"/>
        <v/>
      </c>
      <c r="AJ585" s="764" t="str">
        <f t="shared" si="1775"/>
        <v/>
      </c>
      <c r="AK585" s="770"/>
      <c r="AL585" s="764" t="str">
        <f t="shared" ref="AL585:BB585" si="1776">IF(AL584="","",AL581*AL584)</f>
        <v/>
      </c>
      <c r="AM585" s="764" t="str">
        <f t="shared" si="1776"/>
        <v/>
      </c>
      <c r="AN585" s="764" t="str">
        <f t="shared" si="1776"/>
        <v/>
      </c>
      <c r="AO585" s="764" t="str">
        <f t="shared" si="1776"/>
        <v/>
      </c>
      <c r="AP585" s="764" t="str">
        <f t="shared" si="1776"/>
        <v/>
      </c>
      <c r="AQ585" s="764" t="str">
        <f t="shared" si="1776"/>
        <v/>
      </c>
      <c r="AR585" s="764" t="str">
        <f t="shared" si="1776"/>
        <v/>
      </c>
      <c r="AS585" s="764" t="str">
        <f t="shared" si="1776"/>
        <v/>
      </c>
      <c r="AT585" s="764" t="str">
        <f t="shared" si="1776"/>
        <v/>
      </c>
      <c r="AU585" s="764" t="str">
        <f t="shared" si="1776"/>
        <v/>
      </c>
      <c r="AV585" s="764" t="str">
        <f t="shared" si="1776"/>
        <v/>
      </c>
      <c r="AW585" s="764" t="str">
        <f t="shared" si="1776"/>
        <v/>
      </c>
      <c r="AX585" s="764" t="str">
        <f t="shared" si="1776"/>
        <v/>
      </c>
      <c r="AY585" s="764" t="str">
        <f t="shared" si="1776"/>
        <v/>
      </c>
      <c r="AZ585" s="764" t="str">
        <f t="shared" si="1776"/>
        <v/>
      </c>
      <c r="BA585" s="764" t="str">
        <f t="shared" si="1776"/>
        <v/>
      </c>
      <c r="BB585" s="764" t="str">
        <f t="shared" si="1776"/>
        <v/>
      </c>
      <c r="BC585" s="770"/>
      <c r="BD585" s="764" t="str">
        <f t="shared" ref="BD585:BT585" si="1777">IF(BD584="","",BD581*BD584)</f>
        <v/>
      </c>
      <c r="BE585" s="764" t="str">
        <f t="shared" si="1777"/>
        <v/>
      </c>
      <c r="BF585" s="764" t="str">
        <f t="shared" si="1777"/>
        <v/>
      </c>
      <c r="BG585" s="764" t="str">
        <f t="shared" si="1777"/>
        <v/>
      </c>
      <c r="BH585" s="764" t="str">
        <f t="shared" si="1777"/>
        <v/>
      </c>
      <c r="BI585" s="764" t="str">
        <f t="shared" si="1777"/>
        <v/>
      </c>
      <c r="BJ585" s="764" t="str">
        <f t="shared" si="1777"/>
        <v/>
      </c>
      <c r="BK585" s="764" t="str">
        <f t="shared" si="1777"/>
        <v/>
      </c>
      <c r="BL585" s="764" t="str">
        <f t="shared" si="1777"/>
        <v/>
      </c>
      <c r="BM585" s="764" t="str">
        <f t="shared" si="1777"/>
        <v/>
      </c>
      <c r="BN585" s="764" t="str">
        <f t="shared" si="1777"/>
        <v/>
      </c>
      <c r="BO585" s="764" t="str">
        <f t="shared" si="1777"/>
        <v/>
      </c>
      <c r="BP585" s="764" t="str">
        <f t="shared" si="1777"/>
        <v/>
      </c>
      <c r="BQ585" s="764" t="str">
        <f t="shared" si="1777"/>
        <v/>
      </c>
      <c r="BR585" s="764" t="str">
        <f t="shared" si="1777"/>
        <v/>
      </c>
      <c r="BS585" s="764" t="str">
        <f t="shared" si="1777"/>
        <v/>
      </c>
      <c r="BT585" s="764" t="str">
        <f t="shared" si="1777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4" t="str">
        <f t="shared" si="1723"/>
        <v/>
      </c>
      <c r="CA585" s="894" t="str">
        <f t="shared" si="1724"/>
        <v/>
      </c>
      <c r="CB585" s="894" t="str">
        <f t="shared" si="1725"/>
        <v/>
      </c>
      <c r="CC585" s="895" t="str">
        <f t="shared" si="1726"/>
        <v/>
      </c>
      <c r="CD585" s="519" t="str">
        <f t="shared" ref="CD585:CD591" si="177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3"/>
        <v/>
      </c>
      <c r="CF585" s="90" t="str">
        <f t="shared" si="1773"/>
        <v/>
      </c>
      <c r="CG585" s="90" t="str">
        <f t="shared" si="1773"/>
        <v/>
      </c>
      <c r="CH585" s="90" t="str">
        <f t="shared" si="1773"/>
        <v/>
      </c>
      <c r="CI585" s="90" t="str">
        <f t="shared" si="1773"/>
        <v/>
      </c>
      <c r="CJ585" s="90" t="str">
        <f t="shared" si="1773"/>
        <v/>
      </c>
      <c r="CK585" s="152" t="str">
        <f t="shared" si="1773"/>
        <v/>
      </c>
      <c r="CL585" s="152" t="str">
        <f t="shared" si="1773"/>
        <v/>
      </c>
      <c r="CM585" s="152" t="str">
        <f t="shared" si="1773"/>
        <v/>
      </c>
      <c r="CN585" s="90" t="str">
        <f t="shared" si="1773"/>
        <v/>
      </c>
      <c r="CO585" s="90" t="str">
        <f t="shared" si="1773"/>
        <v/>
      </c>
      <c r="CP585" s="90" t="str">
        <f t="shared" si="1773"/>
        <v/>
      </c>
      <c r="CQ585" s="90" t="str">
        <f t="shared" si="1773"/>
        <v/>
      </c>
      <c r="CR585" s="90" t="str">
        <f t="shared" si="1773"/>
        <v/>
      </c>
      <c r="CS585" s="89" t="str">
        <f t="shared" si="1773"/>
        <v/>
      </c>
      <c r="CT585" s="520" t="str">
        <f t="shared" si="1773"/>
        <v/>
      </c>
      <c r="CU585" s="547" t="str">
        <f t="shared" ref="CU585:DI585" si="177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79"/>
        <v/>
      </c>
      <c r="CW585" s="549" t="str">
        <f t="shared" si="1779"/>
        <v/>
      </c>
      <c r="CX585" s="549" t="str">
        <f t="shared" si="1779"/>
        <v/>
      </c>
      <c r="CY585" s="549" t="str">
        <f t="shared" si="1779"/>
        <v/>
      </c>
      <c r="CZ585" s="549" t="str">
        <f t="shared" si="1779"/>
        <v/>
      </c>
      <c r="DA585" s="549" t="str">
        <f t="shared" si="1779"/>
        <v/>
      </c>
      <c r="DB585" s="550" t="str">
        <f t="shared" si="1779"/>
        <v/>
      </c>
      <c r="DC585" s="550" t="str">
        <f t="shared" si="1779"/>
        <v/>
      </c>
      <c r="DD585" s="550" t="str">
        <f t="shared" si="1779"/>
        <v/>
      </c>
      <c r="DE585" s="549" t="str">
        <f t="shared" si="1779"/>
        <v/>
      </c>
      <c r="DF585" s="549" t="str">
        <f t="shared" si="1779"/>
        <v/>
      </c>
      <c r="DG585" s="549" t="str">
        <f t="shared" si="1779"/>
        <v/>
      </c>
      <c r="DH585" s="549" t="str">
        <f t="shared" si="1779"/>
        <v/>
      </c>
      <c r="DI585" s="549" t="str">
        <f t="shared" si="1779"/>
        <v/>
      </c>
      <c r="DJ585" s="548" t="str">
        <f t="shared" si="1767"/>
        <v/>
      </c>
      <c r="DK585" s="547" t="str">
        <f t="shared" si="1737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1" t="s">
        <v>747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23"/>
        <v/>
      </c>
      <c r="CA586" s="894" t="str">
        <f t="shared" si="1724"/>
        <v/>
      </c>
      <c r="CB586" s="894" t="str">
        <f t="shared" si="1725"/>
        <v/>
      </c>
      <c r="CC586" s="895" t="str">
        <f t="shared" si="1726"/>
        <v/>
      </c>
      <c r="CD586" s="519" t="str">
        <f t="shared" si="1778"/>
        <v/>
      </c>
      <c r="CE586" s="89" t="str">
        <f t="shared" si="1773"/>
        <v/>
      </c>
      <c r="CF586" s="90" t="str">
        <f t="shared" si="1773"/>
        <v/>
      </c>
      <c r="CG586" s="90" t="str">
        <f t="shared" si="1773"/>
        <v/>
      </c>
      <c r="CH586" s="90" t="str">
        <f t="shared" si="1773"/>
        <v/>
      </c>
      <c r="CI586" s="90" t="str">
        <f t="shared" si="1773"/>
        <v/>
      </c>
      <c r="CJ586" s="90" t="str">
        <f t="shared" si="1773"/>
        <v/>
      </c>
      <c r="CK586" s="152" t="str">
        <f t="shared" si="1773"/>
        <v/>
      </c>
      <c r="CL586" s="152" t="str">
        <f t="shared" si="1773"/>
        <v/>
      </c>
      <c r="CM586" s="152" t="str">
        <f t="shared" si="1773"/>
        <v/>
      </c>
      <c r="CN586" s="90" t="str">
        <f t="shared" si="1773"/>
        <v/>
      </c>
      <c r="CO586" s="90" t="str">
        <f t="shared" si="1773"/>
        <v/>
      </c>
      <c r="CP586" s="90" t="str">
        <f t="shared" si="1773"/>
        <v/>
      </c>
      <c r="CQ586" s="90" t="str">
        <f t="shared" si="1773"/>
        <v/>
      </c>
      <c r="CR586" s="90" t="str">
        <f t="shared" si="1773"/>
        <v/>
      </c>
      <c r="CS586" s="89" t="str">
        <f t="shared" si="1773"/>
        <v/>
      </c>
      <c r="CT586" s="520" t="str">
        <f t="shared" si="1773"/>
        <v/>
      </c>
      <c r="CU586" s="535" t="str">
        <f t="shared" si="1767"/>
        <v/>
      </c>
      <c r="CV586" s="536" t="str">
        <f t="shared" si="1767"/>
        <v/>
      </c>
      <c r="CW586" s="537" t="str">
        <f t="shared" si="1767"/>
        <v/>
      </c>
      <c r="CX586" s="537" t="str">
        <f t="shared" si="1767"/>
        <v/>
      </c>
      <c r="CY586" s="537" t="str">
        <f t="shared" si="1767"/>
        <v/>
      </c>
      <c r="CZ586" s="537" t="str">
        <f t="shared" si="1767"/>
        <v/>
      </c>
      <c r="DA586" s="537" t="str">
        <f t="shared" si="1767"/>
        <v/>
      </c>
      <c r="DB586" s="538" t="str">
        <f t="shared" si="1767"/>
        <v/>
      </c>
      <c r="DC586" s="538" t="str">
        <f t="shared" si="1767"/>
        <v/>
      </c>
      <c r="DD586" s="538" t="str">
        <f t="shared" si="1767"/>
        <v/>
      </c>
      <c r="DE586" s="537" t="str">
        <f t="shared" si="1767"/>
        <v/>
      </c>
      <c r="DF586" s="537" t="str">
        <f t="shared" si="1767"/>
        <v/>
      </c>
      <c r="DG586" s="537" t="str">
        <f t="shared" si="1767"/>
        <v/>
      </c>
      <c r="DH586" s="537" t="str">
        <f t="shared" si="1767"/>
        <v/>
      </c>
      <c r="DI586" s="537" t="str">
        <f t="shared" si="1767"/>
        <v/>
      </c>
      <c r="DJ586" s="536" t="str">
        <f t="shared" si="1767"/>
        <v/>
      </c>
      <c r="DK586" s="535" t="str">
        <f t="shared" si="1768"/>
        <v/>
      </c>
      <c r="DL586" s="896">
        <f t="shared" si="1769"/>
        <v>0</v>
      </c>
      <c r="DM586" s="851">
        <f t="shared" si="1770"/>
        <v>0</v>
      </c>
      <c r="DN586" s="851">
        <f t="shared" si="1771"/>
        <v>0</v>
      </c>
      <c r="DO586" s="851">
        <f t="shared" si="1772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23"/>
        <v/>
      </c>
      <c r="CA587" s="894" t="str">
        <f t="shared" si="1724"/>
        <v/>
      </c>
      <c r="CB587" s="894" t="str">
        <f t="shared" si="1725"/>
        <v/>
      </c>
      <c r="CC587" s="895" t="str">
        <f t="shared" si="1726"/>
        <v/>
      </c>
      <c r="CD587" s="519" t="str">
        <f t="shared" si="1778"/>
        <v/>
      </c>
      <c r="CE587" s="89" t="str">
        <f t="shared" si="1773"/>
        <v/>
      </c>
      <c r="CF587" s="90" t="str">
        <f t="shared" si="1773"/>
        <v/>
      </c>
      <c r="CG587" s="90" t="str">
        <f t="shared" si="1773"/>
        <v/>
      </c>
      <c r="CH587" s="90" t="str">
        <f t="shared" si="1773"/>
        <v/>
      </c>
      <c r="CI587" s="90" t="str">
        <f t="shared" si="1773"/>
        <v/>
      </c>
      <c r="CJ587" s="90" t="str">
        <f t="shared" si="1773"/>
        <v/>
      </c>
      <c r="CK587" s="152" t="str">
        <f t="shared" si="1773"/>
        <v/>
      </c>
      <c r="CL587" s="152" t="str">
        <f t="shared" si="1773"/>
        <v/>
      </c>
      <c r="CM587" s="152" t="str">
        <f t="shared" si="1773"/>
        <v/>
      </c>
      <c r="CN587" s="90" t="str">
        <f t="shared" si="1773"/>
        <v/>
      </c>
      <c r="CO587" s="90" t="str">
        <f t="shared" si="1773"/>
        <v/>
      </c>
      <c r="CP587" s="90" t="str">
        <f t="shared" si="1773"/>
        <v/>
      </c>
      <c r="CQ587" s="90" t="str">
        <f t="shared" si="1773"/>
        <v/>
      </c>
      <c r="CR587" s="90" t="str">
        <f t="shared" si="1773"/>
        <v/>
      </c>
      <c r="CS587" s="89" t="str">
        <f t="shared" si="1773"/>
        <v/>
      </c>
      <c r="CT587" s="520" t="str">
        <f t="shared" si="1773"/>
        <v/>
      </c>
      <c r="CU587" s="547" t="str">
        <f t="shared" si="1767"/>
        <v/>
      </c>
      <c r="CV587" s="548" t="str">
        <f t="shared" si="1767"/>
        <v/>
      </c>
      <c r="CW587" s="549" t="str">
        <f t="shared" si="1767"/>
        <v/>
      </c>
      <c r="CX587" s="549" t="str">
        <f t="shared" si="1767"/>
        <v/>
      </c>
      <c r="CY587" s="549" t="str">
        <f t="shared" si="1767"/>
        <v/>
      </c>
      <c r="CZ587" s="549" t="str">
        <f t="shared" si="1767"/>
        <v/>
      </c>
      <c r="DA587" s="549" t="str">
        <f t="shared" si="1767"/>
        <v/>
      </c>
      <c r="DB587" s="550" t="str">
        <f t="shared" si="1767"/>
        <v/>
      </c>
      <c r="DC587" s="550" t="str">
        <f t="shared" si="1767"/>
        <v/>
      </c>
      <c r="DD587" s="550" t="str">
        <f t="shared" si="1767"/>
        <v/>
      </c>
      <c r="DE587" s="549" t="str">
        <f t="shared" si="1767"/>
        <v/>
      </c>
      <c r="DF587" s="549" t="str">
        <f t="shared" si="1767"/>
        <v/>
      </c>
      <c r="DG587" s="549" t="str">
        <f t="shared" si="1767"/>
        <v/>
      </c>
      <c r="DH587" s="549" t="str">
        <f t="shared" si="1767"/>
        <v/>
      </c>
      <c r="DI587" s="549" t="str">
        <f t="shared" si="1767"/>
        <v/>
      </c>
      <c r="DJ587" s="548" t="str">
        <f t="shared" si="1767"/>
        <v/>
      </c>
      <c r="DK587" s="547" t="str">
        <f t="shared" si="1737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$H$1 &amp; "/kg"</f>
        <v>kcal/kg</v>
      </c>
      <c r="B588" s="765">
        <f>3420*$K$1</f>
        <v>3420</v>
      </c>
      <c r="C588" s="765">
        <f t="shared" ref="C588:R588" si="1780">3420*$K$1</f>
        <v>3420</v>
      </c>
      <c r="D588" s="765">
        <f t="shared" si="1780"/>
        <v>3420</v>
      </c>
      <c r="E588" s="765">
        <f t="shared" si="1780"/>
        <v>3420</v>
      </c>
      <c r="F588" s="765">
        <f t="shared" si="1780"/>
        <v>3420</v>
      </c>
      <c r="G588" s="765">
        <f t="shared" si="1780"/>
        <v>3420</v>
      </c>
      <c r="H588" s="765">
        <f t="shared" si="1780"/>
        <v>3420</v>
      </c>
      <c r="I588" s="765">
        <f t="shared" si="1780"/>
        <v>3420</v>
      </c>
      <c r="J588" s="765">
        <f t="shared" si="1780"/>
        <v>3420</v>
      </c>
      <c r="K588" s="765">
        <f t="shared" si="1780"/>
        <v>3420</v>
      </c>
      <c r="L588" s="765">
        <f t="shared" si="1780"/>
        <v>3420</v>
      </c>
      <c r="M588" s="765">
        <f t="shared" si="1780"/>
        <v>3420</v>
      </c>
      <c r="N588" s="765">
        <f t="shared" si="1780"/>
        <v>3420</v>
      </c>
      <c r="O588" s="765">
        <f t="shared" si="1780"/>
        <v>3420</v>
      </c>
      <c r="P588" s="765">
        <f t="shared" si="1780"/>
        <v>3420</v>
      </c>
      <c r="Q588" s="765">
        <f t="shared" si="1780"/>
        <v>3420</v>
      </c>
      <c r="R588" s="765">
        <f t="shared" si="1780"/>
        <v>3420</v>
      </c>
      <c r="S588" s="601"/>
      <c r="T588" s="765">
        <f>3420*$K$1</f>
        <v>3420</v>
      </c>
      <c r="U588" s="765">
        <f t="shared" ref="U588:AJ588" si="1781">3420*$K$1</f>
        <v>3420</v>
      </c>
      <c r="V588" s="765">
        <f t="shared" si="1781"/>
        <v>3420</v>
      </c>
      <c r="W588" s="765">
        <f t="shared" si="1781"/>
        <v>3420</v>
      </c>
      <c r="X588" s="765">
        <f t="shared" si="1781"/>
        <v>3420</v>
      </c>
      <c r="Y588" s="765">
        <f t="shared" si="1781"/>
        <v>3420</v>
      </c>
      <c r="Z588" s="765">
        <f t="shared" si="1781"/>
        <v>3420</v>
      </c>
      <c r="AA588" s="765">
        <f t="shared" si="1781"/>
        <v>3420</v>
      </c>
      <c r="AB588" s="765">
        <f t="shared" si="1781"/>
        <v>3420</v>
      </c>
      <c r="AC588" s="765">
        <f t="shared" si="1781"/>
        <v>3420</v>
      </c>
      <c r="AD588" s="765">
        <f t="shared" si="1781"/>
        <v>3420</v>
      </c>
      <c r="AE588" s="765">
        <f t="shared" si="1781"/>
        <v>3420</v>
      </c>
      <c r="AF588" s="765">
        <f t="shared" si="1781"/>
        <v>3420</v>
      </c>
      <c r="AG588" s="765">
        <f t="shared" si="1781"/>
        <v>3420</v>
      </c>
      <c r="AH588" s="765">
        <f t="shared" si="1781"/>
        <v>3420</v>
      </c>
      <c r="AI588" s="765">
        <f t="shared" si="1781"/>
        <v>3420</v>
      </c>
      <c r="AJ588" s="765">
        <f t="shared" si="1781"/>
        <v>3420</v>
      </c>
      <c r="AK588" s="601"/>
      <c r="AL588" s="765">
        <f>3420*$K$1</f>
        <v>3420</v>
      </c>
      <c r="AM588" s="765">
        <f t="shared" ref="AM588:BB588" si="1782">3420*$K$1</f>
        <v>3420</v>
      </c>
      <c r="AN588" s="765">
        <f t="shared" si="1782"/>
        <v>3420</v>
      </c>
      <c r="AO588" s="765">
        <f t="shared" si="1782"/>
        <v>3420</v>
      </c>
      <c r="AP588" s="765">
        <f t="shared" si="1782"/>
        <v>3420</v>
      </c>
      <c r="AQ588" s="765">
        <f t="shared" si="1782"/>
        <v>3420</v>
      </c>
      <c r="AR588" s="765">
        <f t="shared" si="1782"/>
        <v>3420</v>
      </c>
      <c r="AS588" s="765">
        <f t="shared" si="1782"/>
        <v>3420</v>
      </c>
      <c r="AT588" s="765">
        <f t="shared" si="1782"/>
        <v>3420</v>
      </c>
      <c r="AU588" s="765">
        <f t="shared" si="1782"/>
        <v>3420</v>
      </c>
      <c r="AV588" s="765">
        <f t="shared" si="1782"/>
        <v>3420</v>
      </c>
      <c r="AW588" s="765">
        <f t="shared" si="1782"/>
        <v>3420</v>
      </c>
      <c r="AX588" s="765">
        <f t="shared" si="1782"/>
        <v>3420</v>
      </c>
      <c r="AY588" s="765">
        <f t="shared" si="1782"/>
        <v>3420</v>
      </c>
      <c r="AZ588" s="765">
        <f t="shared" si="1782"/>
        <v>3420</v>
      </c>
      <c r="BA588" s="765">
        <f t="shared" si="1782"/>
        <v>3420</v>
      </c>
      <c r="BB588" s="765">
        <f t="shared" si="1782"/>
        <v>3420</v>
      </c>
      <c r="BC588" s="759"/>
      <c r="BD588" s="765">
        <f>3420*$K$1</f>
        <v>3420</v>
      </c>
      <c r="BE588" s="765">
        <f t="shared" ref="BE588:BY588" si="1783">3420*$K$1</f>
        <v>3420</v>
      </c>
      <c r="BF588" s="765">
        <f t="shared" si="1783"/>
        <v>3420</v>
      </c>
      <c r="BG588" s="765">
        <f t="shared" si="1783"/>
        <v>3420</v>
      </c>
      <c r="BH588" s="765">
        <f t="shared" si="1783"/>
        <v>3420</v>
      </c>
      <c r="BI588" s="765">
        <f t="shared" si="1783"/>
        <v>3420</v>
      </c>
      <c r="BJ588" s="765">
        <f t="shared" si="1783"/>
        <v>3420</v>
      </c>
      <c r="BK588" s="765">
        <f t="shared" si="1783"/>
        <v>3420</v>
      </c>
      <c r="BL588" s="765">
        <f t="shared" si="1783"/>
        <v>3420</v>
      </c>
      <c r="BM588" s="765">
        <f t="shared" si="1783"/>
        <v>3420</v>
      </c>
      <c r="BN588" s="765">
        <f t="shared" si="1783"/>
        <v>3420</v>
      </c>
      <c r="BO588" s="765">
        <f t="shared" si="1783"/>
        <v>3420</v>
      </c>
      <c r="BP588" s="765">
        <f t="shared" si="1783"/>
        <v>3420</v>
      </c>
      <c r="BQ588" s="765">
        <f t="shared" si="1783"/>
        <v>3420</v>
      </c>
      <c r="BR588" s="765">
        <f t="shared" si="1783"/>
        <v>3420</v>
      </c>
      <c r="BS588" s="765">
        <f t="shared" si="1783"/>
        <v>3420</v>
      </c>
      <c r="BT588" s="765">
        <f t="shared" si="1783"/>
        <v>3420</v>
      </c>
      <c r="BU588" s="759"/>
      <c r="BV588" s="765">
        <f t="shared" si="1783"/>
        <v>3420</v>
      </c>
      <c r="BW588" s="765">
        <f t="shared" si="1783"/>
        <v>3420</v>
      </c>
      <c r="BX588" s="765">
        <f t="shared" si="1783"/>
        <v>3420</v>
      </c>
      <c r="BY588" s="765">
        <f t="shared" si="1783"/>
        <v>3420</v>
      </c>
      <c r="BZ588" s="894">
        <f t="shared" si="1723"/>
        <v>3420</v>
      </c>
      <c r="CA588" s="894">
        <f t="shared" si="1724"/>
        <v>3420</v>
      </c>
      <c r="CB588" s="894">
        <f t="shared" si="1725"/>
        <v>3420</v>
      </c>
      <c r="CC588" s="895">
        <f t="shared" si="1726"/>
        <v>3420</v>
      </c>
      <c r="CD588" s="519">
        <f t="shared" si="1778"/>
        <v>3420</v>
      </c>
      <c r="CE588" s="89">
        <f t="shared" si="1773"/>
        <v>3420</v>
      </c>
      <c r="CF588" s="90">
        <f t="shared" si="1773"/>
        <v>3420</v>
      </c>
      <c r="CG588" s="90">
        <f t="shared" si="1773"/>
        <v>3420</v>
      </c>
      <c r="CH588" s="90">
        <f t="shared" si="1773"/>
        <v>3420</v>
      </c>
      <c r="CI588" s="90">
        <f t="shared" si="1773"/>
        <v>3420</v>
      </c>
      <c r="CJ588" s="90">
        <f t="shared" si="1773"/>
        <v>3420</v>
      </c>
      <c r="CK588" s="152">
        <f t="shared" si="1773"/>
        <v>3420</v>
      </c>
      <c r="CL588" s="152">
        <f t="shared" si="1773"/>
        <v>3420</v>
      </c>
      <c r="CM588" s="152">
        <f t="shared" si="1773"/>
        <v>3420</v>
      </c>
      <c r="CN588" s="90">
        <f t="shared" si="1773"/>
        <v>3420</v>
      </c>
      <c r="CO588" s="90">
        <f t="shared" si="1773"/>
        <v>3420</v>
      </c>
      <c r="CP588" s="90">
        <f t="shared" si="1773"/>
        <v>3420</v>
      </c>
      <c r="CQ588" s="90">
        <f t="shared" si="1773"/>
        <v>3420</v>
      </c>
      <c r="CR588" s="90">
        <f t="shared" si="1773"/>
        <v>3420</v>
      </c>
      <c r="CS588" s="89">
        <f t="shared" si="1773"/>
        <v>3420</v>
      </c>
      <c r="CT588" s="520">
        <f t="shared" si="1773"/>
        <v>3420</v>
      </c>
      <c r="CU588" s="547">
        <f t="shared" si="1767"/>
        <v>3420</v>
      </c>
      <c r="CV588" s="548">
        <f t="shared" si="1767"/>
        <v>3420</v>
      </c>
      <c r="CW588" s="549">
        <f t="shared" si="1767"/>
        <v>3420</v>
      </c>
      <c r="CX588" s="549">
        <f t="shared" si="1767"/>
        <v>3420</v>
      </c>
      <c r="CY588" s="549">
        <f t="shared" si="1767"/>
        <v>3420</v>
      </c>
      <c r="CZ588" s="549">
        <f t="shared" si="1767"/>
        <v>3420</v>
      </c>
      <c r="DA588" s="549">
        <f t="shared" si="1767"/>
        <v>3420</v>
      </c>
      <c r="DB588" s="550">
        <f t="shared" si="1767"/>
        <v>3420</v>
      </c>
      <c r="DC588" s="550">
        <f t="shared" si="1767"/>
        <v>3420</v>
      </c>
      <c r="DD588" s="550">
        <f t="shared" si="1767"/>
        <v>3420</v>
      </c>
      <c r="DE588" s="549">
        <f t="shared" si="1767"/>
        <v>3420</v>
      </c>
      <c r="DF588" s="549">
        <f t="shared" si="1767"/>
        <v>3420</v>
      </c>
      <c r="DG588" s="549">
        <f t="shared" si="1767"/>
        <v>3420</v>
      </c>
      <c r="DH588" s="549">
        <f t="shared" si="1767"/>
        <v>3420</v>
      </c>
      <c r="DI588" s="549">
        <f t="shared" si="1767"/>
        <v>3420</v>
      </c>
      <c r="DJ588" s="548">
        <f t="shared" si="1767"/>
        <v>3420</v>
      </c>
      <c r="DK588" s="547">
        <f t="shared" si="1737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$H$1 &amp; " (%)"</f>
        <v>kcal (%)</v>
      </c>
      <c r="B589" s="769" t="str">
        <f t="shared" ref="B589:R589" si="1784">IF(B587="","",B587*B588/B$46/365/$G$1)</f>
        <v/>
      </c>
      <c r="C589" s="769" t="str">
        <f t="shared" si="1784"/>
        <v/>
      </c>
      <c r="D589" s="769" t="str">
        <f t="shared" si="1784"/>
        <v/>
      </c>
      <c r="E589" s="769" t="str">
        <f t="shared" si="1784"/>
        <v/>
      </c>
      <c r="F589" s="769" t="str">
        <f t="shared" si="1784"/>
        <v/>
      </c>
      <c r="G589" s="769" t="str">
        <f t="shared" si="1784"/>
        <v/>
      </c>
      <c r="H589" s="769" t="str">
        <f t="shared" si="1784"/>
        <v/>
      </c>
      <c r="I589" s="769" t="str">
        <f t="shared" si="1784"/>
        <v/>
      </c>
      <c r="J589" s="769" t="str">
        <f t="shared" si="1784"/>
        <v/>
      </c>
      <c r="K589" s="769" t="str">
        <f t="shared" si="1784"/>
        <v/>
      </c>
      <c r="L589" s="769" t="str">
        <f t="shared" si="1784"/>
        <v/>
      </c>
      <c r="M589" s="769" t="str">
        <f t="shared" si="1784"/>
        <v/>
      </c>
      <c r="N589" s="769" t="str">
        <f t="shared" si="1784"/>
        <v/>
      </c>
      <c r="O589" s="769" t="str">
        <f t="shared" si="1784"/>
        <v/>
      </c>
      <c r="P589" s="769" t="str">
        <f t="shared" si="1784"/>
        <v/>
      </c>
      <c r="Q589" s="769" t="str">
        <f t="shared" si="1784"/>
        <v/>
      </c>
      <c r="R589" s="769" t="str">
        <f t="shared" si="1784"/>
        <v/>
      </c>
      <c r="S589" s="587"/>
      <c r="T589" s="769" t="str">
        <f t="shared" ref="T589:AJ589" si="1785">IF(T587="","",T587*T588/T$46/365/$G$1)</f>
        <v/>
      </c>
      <c r="U589" s="769" t="str">
        <f t="shared" si="1785"/>
        <v/>
      </c>
      <c r="V589" s="769" t="str">
        <f t="shared" si="1785"/>
        <v/>
      </c>
      <c r="W589" s="769" t="str">
        <f t="shared" si="1785"/>
        <v/>
      </c>
      <c r="X589" s="769" t="str">
        <f t="shared" si="1785"/>
        <v/>
      </c>
      <c r="Y589" s="769" t="str">
        <f t="shared" si="1785"/>
        <v/>
      </c>
      <c r="Z589" s="769" t="str">
        <f t="shared" si="1785"/>
        <v/>
      </c>
      <c r="AA589" s="769" t="str">
        <f t="shared" si="1785"/>
        <v/>
      </c>
      <c r="AB589" s="769" t="str">
        <f t="shared" si="1785"/>
        <v/>
      </c>
      <c r="AC589" s="769" t="str">
        <f t="shared" si="1785"/>
        <v/>
      </c>
      <c r="AD589" s="769" t="str">
        <f t="shared" si="1785"/>
        <v/>
      </c>
      <c r="AE589" s="769" t="str">
        <f t="shared" si="1785"/>
        <v/>
      </c>
      <c r="AF589" s="769" t="str">
        <f t="shared" si="1785"/>
        <v/>
      </c>
      <c r="AG589" s="769" t="str">
        <f t="shared" si="1785"/>
        <v/>
      </c>
      <c r="AH589" s="769" t="str">
        <f t="shared" si="1785"/>
        <v/>
      </c>
      <c r="AI589" s="769" t="str">
        <f t="shared" si="1785"/>
        <v/>
      </c>
      <c r="AJ589" s="769" t="str">
        <f t="shared" si="1785"/>
        <v/>
      </c>
      <c r="AK589" s="587"/>
      <c r="AL589" s="769" t="str">
        <f t="shared" ref="AL589:BB589" si="1786">IF(AL587="","",AL587*AL588/AL$46/365/$G$1)</f>
        <v/>
      </c>
      <c r="AM589" s="769" t="str">
        <f t="shared" si="1786"/>
        <v/>
      </c>
      <c r="AN589" s="769" t="str">
        <f t="shared" si="1786"/>
        <v/>
      </c>
      <c r="AO589" s="769" t="str">
        <f t="shared" si="1786"/>
        <v/>
      </c>
      <c r="AP589" s="769" t="str">
        <f t="shared" si="1786"/>
        <v/>
      </c>
      <c r="AQ589" s="769" t="str">
        <f t="shared" si="1786"/>
        <v/>
      </c>
      <c r="AR589" s="769" t="str">
        <f t="shared" si="1786"/>
        <v/>
      </c>
      <c r="AS589" s="769" t="str">
        <f t="shared" si="1786"/>
        <v/>
      </c>
      <c r="AT589" s="769" t="str">
        <f t="shared" si="1786"/>
        <v/>
      </c>
      <c r="AU589" s="769" t="str">
        <f t="shared" si="1786"/>
        <v/>
      </c>
      <c r="AV589" s="769" t="str">
        <f t="shared" si="1786"/>
        <v/>
      </c>
      <c r="AW589" s="769" t="str">
        <f t="shared" si="1786"/>
        <v/>
      </c>
      <c r="AX589" s="769" t="str">
        <f t="shared" si="1786"/>
        <v/>
      </c>
      <c r="AY589" s="769" t="str">
        <f t="shared" si="1786"/>
        <v/>
      </c>
      <c r="AZ589" s="769" t="str">
        <f t="shared" si="1786"/>
        <v/>
      </c>
      <c r="BA589" s="769" t="str">
        <f t="shared" si="1786"/>
        <v/>
      </c>
      <c r="BB589" s="769" t="str">
        <f t="shared" si="1786"/>
        <v/>
      </c>
      <c r="BC589" s="653"/>
      <c r="BD589" s="769" t="str">
        <f t="shared" ref="BD589:BT589" si="1787">IF(BD587="","",BD587*BD588/BD$46/365/$G$1)</f>
        <v/>
      </c>
      <c r="BE589" s="769" t="str">
        <f t="shared" si="1787"/>
        <v/>
      </c>
      <c r="BF589" s="769" t="str">
        <f t="shared" si="1787"/>
        <v/>
      </c>
      <c r="BG589" s="769" t="str">
        <f t="shared" si="1787"/>
        <v/>
      </c>
      <c r="BH589" s="769" t="str">
        <f t="shared" si="1787"/>
        <v/>
      </c>
      <c r="BI589" s="769" t="str">
        <f t="shared" si="1787"/>
        <v/>
      </c>
      <c r="BJ589" s="769" t="str">
        <f t="shared" si="1787"/>
        <v/>
      </c>
      <c r="BK589" s="769" t="str">
        <f t="shared" si="1787"/>
        <v/>
      </c>
      <c r="BL589" s="769" t="str">
        <f t="shared" si="1787"/>
        <v/>
      </c>
      <c r="BM589" s="769" t="str">
        <f t="shared" si="1787"/>
        <v/>
      </c>
      <c r="BN589" s="769" t="str">
        <f t="shared" si="1787"/>
        <v/>
      </c>
      <c r="BO589" s="769" t="str">
        <f t="shared" si="1787"/>
        <v/>
      </c>
      <c r="BP589" s="769" t="str">
        <f t="shared" si="1787"/>
        <v/>
      </c>
      <c r="BQ589" s="769" t="str">
        <f t="shared" si="1787"/>
        <v/>
      </c>
      <c r="BR589" s="769" t="str">
        <f t="shared" si="1787"/>
        <v/>
      </c>
      <c r="BS589" s="769" t="str">
        <f t="shared" si="1787"/>
        <v/>
      </c>
      <c r="BT589" s="769" t="str">
        <f t="shared" si="1787"/>
        <v/>
      </c>
      <c r="BU589" s="653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1" t="str">
        <f t="shared" si="1723"/>
        <v/>
      </c>
      <c r="CA589" s="621" t="str">
        <f t="shared" si="1724"/>
        <v/>
      </c>
      <c r="CB589" s="621" t="str">
        <f t="shared" si="1725"/>
        <v/>
      </c>
      <c r="CC589" s="621" t="str">
        <f t="shared" si="1726"/>
        <v/>
      </c>
      <c r="CD589" s="1351" t="str">
        <f t="shared" si="1778"/>
        <v/>
      </c>
      <c r="CE589" s="1352" t="str">
        <f t="shared" si="1773"/>
        <v/>
      </c>
      <c r="CF589" s="1353" t="str">
        <f t="shared" si="1773"/>
        <v/>
      </c>
      <c r="CG589" s="1353" t="str">
        <f t="shared" si="1773"/>
        <v/>
      </c>
      <c r="CH589" s="1353" t="str">
        <f t="shared" si="1773"/>
        <v/>
      </c>
      <c r="CI589" s="1353" t="str">
        <f t="shared" si="1773"/>
        <v/>
      </c>
      <c r="CJ589" s="1353" t="str">
        <f t="shared" si="1773"/>
        <v/>
      </c>
      <c r="CK589" s="1354" t="str">
        <f t="shared" si="1773"/>
        <v/>
      </c>
      <c r="CL589" s="1354" t="str">
        <f t="shared" si="1773"/>
        <v/>
      </c>
      <c r="CM589" s="1354" t="str">
        <f t="shared" si="1773"/>
        <v/>
      </c>
      <c r="CN589" s="1353" t="str">
        <f t="shared" si="1773"/>
        <v/>
      </c>
      <c r="CO589" s="1353" t="str">
        <f t="shared" si="1773"/>
        <v/>
      </c>
      <c r="CP589" s="1353" t="str">
        <f t="shared" si="1773"/>
        <v/>
      </c>
      <c r="CQ589" s="1353" t="str">
        <f t="shared" si="1773"/>
        <v/>
      </c>
      <c r="CR589" s="1353" t="str">
        <f t="shared" si="1773"/>
        <v/>
      </c>
      <c r="CS589" s="1352" t="str">
        <f t="shared" si="1773"/>
        <v/>
      </c>
      <c r="CT589" s="1355" t="str">
        <f t="shared" si="1773"/>
        <v/>
      </c>
      <c r="CU589" s="535" t="str">
        <f t="shared" si="1767"/>
        <v/>
      </c>
      <c r="CV589" s="536" t="str">
        <f t="shared" si="1767"/>
        <v/>
      </c>
      <c r="CW589" s="537" t="str">
        <f t="shared" si="1767"/>
        <v/>
      </c>
      <c r="CX589" s="537" t="str">
        <f t="shared" si="1767"/>
        <v/>
      </c>
      <c r="CY589" s="537" t="str">
        <f t="shared" si="1767"/>
        <v/>
      </c>
      <c r="CZ589" s="537" t="str">
        <f t="shared" si="1767"/>
        <v/>
      </c>
      <c r="DA589" s="537" t="str">
        <f t="shared" si="1767"/>
        <v/>
      </c>
      <c r="DB589" s="538" t="str">
        <f t="shared" si="1767"/>
        <v/>
      </c>
      <c r="DC589" s="538" t="str">
        <f t="shared" si="1767"/>
        <v/>
      </c>
      <c r="DD589" s="538" t="str">
        <f t="shared" si="1767"/>
        <v/>
      </c>
      <c r="DE589" s="537" t="str">
        <f t="shared" si="1767"/>
        <v/>
      </c>
      <c r="DF589" s="537" t="str">
        <f t="shared" si="1767"/>
        <v/>
      </c>
      <c r="DG589" s="537" t="str">
        <f t="shared" si="1767"/>
        <v/>
      </c>
      <c r="DH589" s="537" t="str">
        <f t="shared" si="1767"/>
        <v/>
      </c>
      <c r="DI589" s="537" t="str">
        <f t="shared" si="1767"/>
        <v/>
      </c>
      <c r="DJ589" s="536" t="str">
        <f t="shared" si="1767"/>
        <v/>
      </c>
      <c r="DK589" s="535" t="str">
        <f t="shared" si="1768"/>
        <v/>
      </c>
      <c r="DL589" s="654">
        <f t="shared" si="1769"/>
        <v>0</v>
      </c>
      <c r="DM589" s="106">
        <f t="shared" si="1770"/>
        <v>0</v>
      </c>
      <c r="DN589" s="106">
        <f t="shared" si="1771"/>
        <v>0</v>
      </c>
      <c r="DO589" s="106">
        <f t="shared" si="1772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23"/>
        <v/>
      </c>
      <c r="CA590" s="894" t="str">
        <f t="shared" si="1724"/>
        <v/>
      </c>
      <c r="CB590" s="894" t="str">
        <f t="shared" si="1725"/>
        <v/>
      </c>
      <c r="CC590" s="895" t="str">
        <f t="shared" si="1726"/>
        <v/>
      </c>
      <c r="CD590" s="519" t="str">
        <f t="shared" si="1778"/>
        <v/>
      </c>
      <c r="CE590" s="89" t="str">
        <f t="shared" si="1773"/>
        <v/>
      </c>
      <c r="CF590" s="90" t="str">
        <f t="shared" si="1773"/>
        <v/>
      </c>
      <c r="CG590" s="90" t="str">
        <f t="shared" si="1773"/>
        <v/>
      </c>
      <c r="CH590" s="90" t="str">
        <f t="shared" si="1773"/>
        <v/>
      </c>
      <c r="CI590" s="90" t="str">
        <f t="shared" si="1773"/>
        <v/>
      </c>
      <c r="CJ590" s="90" t="str">
        <f t="shared" si="1773"/>
        <v/>
      </c>
      <c r="CK590" s="152" t="str">
        <f t="shared" si="1773"/>
        <v/>
      </c>
      <c r="CL590" s="152" t="str">
        <f t="shared" si="1773"/>
        <v/>
      </c>
      <c r="CM590" s="152" t="str">
        <f t="shared" si="1773"/>
        <v/>
      </c>
      <c r="CN590" s="90" t="str">
        <f t="shared" si="1773"/>
        <v/>
      </c>
      <c r="CO590" s="90" t="str">
        <f t="shared" si="1773"/>
        <v/>
      </c>
      <c r="CP590" s="90" t="str">
        <f t="shared" si="1773"/>
        <v/>
      </c>
      <c r="CQ590" s="90" t="str">
        <f t="shared" si="1773"/>
        <v/>
      </c>
      <c r="CR590" s="90" t="str">
        <f t="shared" si="1773"/>
        <v/>
      </c>
      <c r="CS590" s="89" t="str">
        <f t="shared" si="1773"/>
        <v/>
      </c>
      <c r="CT590" s="520" t="str">
        <f t="shared" si="1773"/>
        <v/>
      </c>
      <c r="CU590" s="547" t="str">
        <f t="shared" si="1767"/>
        <v/>
      </c>
      <c r="CV590" s="548" t="str">
        <f t="shared" si="1767"/>
        <v/>
      </c>
      <c r="CW590" s="549" t="str">
        <f t="shared" si="1767"/>
        <v/>
      </c>
      <c r="CX590" s="549" t="str">
        <f t="shared" si="1767"/>
        <v/>
      </c>
      <c r="CY590" s="549" t="str">
        <f t="shared" si="1767"/>
        <v/>
      </c>
      <c r="CZ590" s="549" t="str">
        <f t="shared" si="1767"/>
        <v/>
      </c>
      <c r="DA590" s="549" t="str">
        <f t="shared" si="1767"/>
        <v/>
      </c>
      <c r="DB590" s="550" t="str">
        <f t="shared" si="1767"/>
        <v/>
      </c>
      <c r="DC590" s="550" t="str">
        <f t="shared" si="1767"/>
        <v/>
      </c>
      <c r="DD590" s="550" t="str">
        <f t="shared" si="1767"/>
        <v/>
      </c>
      <c r="DE590" s="549" t="str">
        <f t="shared" si="1767"/>
        <v/>
      </c>
      <c r="DF590" s="549" t="str">
        <f t="shared" si="1767"/>
        <v/>
      </c>
      <c r="DG590" s="549" t="str">
        <f t="shared" si="1767"/>
        <v/>
      </c>
      <c r="DH590" s="549" t="str">
        <f t="shared" si="1767"/>
        <v/>
      </c>
      <c r="DI590" s="549" t="str">
        <f t="shared" si="1767"/>
        <v/>
      </c>
      <c r="DJ590" s="548" t="str">
        <f t="shared" si="1767"/>
        <v/>
      </c>
      <c r="DK590" s="547" t="str">
        <f t="shared" si="1737"/>
        <v/>
      </c>
      <c r="DL590" s="896">
        <f t="shared" si="1769"/>
        <v>0</v>
      </c>
      <c r="DM590" s="851">
        <f t="shared" si="1770"/>
        <v>0</v>
      </c>
      <c r="DN590" s="851">
        <f t="shared" si="1771"/>
        <v>0</v>
      </c>
      <c r="DO590" s="851">
        <f t="shared" si="1772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 t="shared" ref="B591:R591" si="1788">IF(B590="","",B587*B590)</f>
        <v/>
      </c>
      <c r="C591" s="764" t="str">
        <f t="shared" si="1788"/>
        <v/>
      </c>
      <c r="D591" s="764" t="str">
        <f t="shared" si="1788"/>
        <v/>
      </c>
      <c r="E591" s="764" t="str">
        <f t="shared" si="1788"/>
        <v/>
      </c>
      <c r="F591" s="764" t="str">
        <f t="shared" si="1788"/>
        <v/>
      </c>
      <c r="G591" s="764" t="str">
        <f t="shared" si="1788"/>
        <v/>
      </c>
      <c r="H591" s="764" t="str">
        <f t="shared" si="1788"/>
        <v/>
      </c>
      <c r="I591" s="764" t="str">
        <f t="shared" si="1788"/>
        <v/>
      </c>
      <c r="J591" s="764" t="str">
        <f t="shared" si="1788"/>
        <v/>
      </c>
      <c r="K591" s="764" t="str">
        <f t="shared" si="1788"/>
        <v/>
      </c>
      <c r="L591" s="764" t="str">
        <f t="shared" si="1788"/>
        <v/>
      </c>
      <c r="M591" s="764" t="str">
        <f t="shared" si="1788"/>
        <v/>
      </c>
      <c r="N591" s="764" t="str">
        <f t="shared" si="1788"/>
        <v/>
      </c>
      <c r="O591" s="764" t="str">
        <f t="shared" si="1788"/>
        <v/>
      </c>
      <c r="P591" s="764" t="str">
        <f t="shared" si="1788"/>
        <v/>
      </c>
      <c r="Q591" s="764" t="str">
        <f t="shared" si="1788"/>
        <v/>
      </c>
      <c r="R591" s="764" t="str">
        <f t="shared" si="1788"/>
        <v/>
      </c>
      <c r="S591" s="770"/>
      <c r="T591" s="764" t="str">
        <f t="shared" ref="T591:AJ591" si="1789">IF(T590="","",T587*T590)</f>
        <v/>
      </c>
      <c r="U591" s="764" t="str">
        <f t="shared" si="1789"/>
        <v/>
      </c>
      <c r="V591" s="764" t="str">
        <f t="shared" si="1789"/>
        <v/>
      </c>
      <c r="W591" s="764" t="str">
        <f t="shared" si="1789"/>
        <v/>
      </c>
      <c r="X591" s="764" t="str">
        <f t="shared" si="1789"/>
        <v/>
      </c>
      <c r="Y591" s="764" t="str">
        <f t="shared" si="1789"/>
        <v/>
      </c>
      <c r="Z591" s="764" t="str">
        <f t="shared" si="1789"/>
        <v/>
      </c>
      <c r="AA591" s="764" t="str">
        <f t="shared" si="1789"/>
        <v/>
      </c>
      <c r="AB591" s="764" t="str">
        <f t="shared" si="1789"/>
        <v/>
      </c>
      <c r="AC591" s="764" t="str">
        <f t="shared" si="1789"/>
        <v/>
      </c>
      <c r="AD591" s="764" t="str">
        <f t="shared" si="1789"/>
        <v/>
      </c>
      <c r="AE591" s="764" t="str">
        <f t="shared" si="1789"/>
        <v/>
      </c>
      <c r="AF591" s="764" t="str">
        <f t="shared" si="1789"/>
        <v/>
      </c>
      <c r="AG591" s="764" t="str">
        <f t="shared" si="1789"/>
        <v/>
      </c>
      <c r="AH591" s="764" t="str">
        <f t="shared" si="1789"/>
        <v/>
      </c>
      <c r="AI591" s="764" t="str">
        <f t="shared" si="1789"/>
        <v/>
      </c>
      <c r="AJ591" s="764" t="str">
        <f t="shared" si="1789"/>
        <v/>
      </c>
      <c r="AK591" s="770"/>
      <c r="AL591" s="764" t="str">
        <f t="shared" ref="AL591:BB591" si="1790">IF(AL590="","",AL587*AL590)</f>
        <v/>
      </c>
      <c r="AM591" s="764" t="str">
        <f t="shared" si="1790"/>
        <v/>
      </c>
      <c r="AN591" s="764" t="str">
        <f t="shared" si="1790"/>
        <v/>
      </c>
      <c r="AO591" s="764" t="str">
        <f t="shared" si="1790"/>
        <v/>
      </c>
      <c r="AP591" s="764" t="str">
        <f t="shared" si="1790"/>
        <v/>
      </c>
      <c r="AQ591" s="764" t="str">
        <f t="shared" si="1790"/>
        <v/>
      </c>
      <c r="AR591" s="764" t="str">
        <f t="shared" si="1790"/>
        <v/>
      </c>
      <c r="AS591" s="764" t="str">
        <f t="shared" si="1790"/>
        <v/>
      </c>
      <c r="AT591" s="764" t="str">
        <f t="shared" si="1790"/>
        <v/>
      </c>
      <c r="AU591" s="764" t="str">
        <f t="shared" si="1790"/>
        <v/>
      </c>
      <c r="AV591" s="764" t="str">
        <f t="shared" si="1790"/>
        <v/>
      </c>
      <c r="AW591" s="764" t="str">
        <f t="shared" si="1790"/>
        <v/>
      </c>
      <c r="AX591" s="764" t="str">
        <f t="shared" si="1790"/>
        <v/>
      </c>
      <c r="AY591" s="764" t="str">
        <f t="shared" si="1790"/>
        <v/>
      </c>
      <c r="AZ591" s="764" t="str">
        <f t="shared" si="1790"/>
        <v/>
      </c>
      <c r="BA591" s="764" t="str">
        <f t="shared" si="1790"/>
        <v/>
      </c>
      <c r="BB591" s="764" t="str">
        <f t="shared" si="1790"/>
        <v/>
      </c>
      <c r="BC591" s="770"/>
      <c r="BD591" s="764" t="str">
        <f t="shared" ref="BD591:BT591" si="1791">IF(BD590="","",BD587*BD590)</f>
        <v/>
      </c>
      <c r="BE591" s="764" t="str">
        <f t="shared" si="1791"/>
        <v/>
      </c>
      <c r="BF591" s="764" t="str">
        <f t="shared" si="1791"/>
        <v/>
      </c>
      <c r="BG591" s="764" t="str">
        <f t="shared" si="1791"/>
        <v/>
      </c>
      <c r="BH591" s="764" t="str">
        <f t="shared" si="1791"/>
        <v/>
      </c>
      <c r="BI591" s="764" t="str">
        <f t="shared" si="1791"/>
        <v/>
      </c>
      <c r="BJ591" s="764" t="str">
        <f t="shared" si="1791"/>
        <v/>
      </c>
      <c r="BK591" s="764" t="str">
        <f t="shared" si="1791"/>
        <v/>
      </c>
      <c r="BL591" s="764" t="str">
        <f t="shared" si="1791"/>
        <v/>
      </c>
      <c r="BM591" s="764" t="str">
        <f t="shared" si="1791"/>
        <v/>
      </c>
      <c r="BN591" s="764" t="str">
        <f t="shared" si="1791"/>
        <v/>
      </c>
      <c r="BO591" s="764" t="str">
        <f t="shared" si="1791"/>
        <v/>
      </c>
      <c r="BP591" s="764" t="str">
        <f t="shared" si="1791"/>
        <v/>
      </c>
      <c r="BQ591" s="764" t="str">
        <f t="shared" si="1791"/>
        <v/>
      </c>
      <c r="BR591" s="764" t="str">
        <f t="shared" si="1791"/>
        <v/>
      </c>
      <c r="BS591" s="764" t="str">
        <f t="shared" si="1791"/>
        <v/>
      </c>
      <c r="BT591" s="764" t="str">
        <f t="shared" si="179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4" t="str">
        <f t="shared" si="1723"/>
        <v/>
      </c>
      <c r="CA591" s="894" t="str">
        <f t="shared" si="1724"/>
        <v/>
      </c>
      <c r="CB591" s="894" t="str">
        <f t="shared" si="1725"/>
        <v/>
      </c>
      <c r="CC591" s="895" t="str">
        <f t="shared" si="1726"/>
        <v/>
      </c>
      <c r="CD591" s="519" t="str">
        <f t="shared" si="1778"/>
        <v/>
      </c>
      <c r="CE591" s="89" t="str">
        <f t="shared" si="1773"/>
        <v/>
      </c>
      <c r="CF591" s="90" t="str">
        <f t="shared" si="1773"/>
        <v/>
      </c>
      <c r="CG591" s="90" t="str">
        <f t="shared" si="1773"/>
        <v/>
      </c>
      <c r="CH591" s="90" t="str">
        <f t="shared" si="1773"/>
        <v/>
      </c>
      <c r="CI591" s="90" t="str">
        <f t="shared" si="1773"/>
        <v/>
      </c>
      <c r="CJ591" s="90" t="str">
        <f t="shared" si="1773"/>
        <v/>
      </c>
      <c r="CK591" s="152" t="str">
        <f t="shared" si="1773"/>
        <v/>
      </c>
      <c r="CL591" s="152" t="str">
        <f t="shared" ref="CL591:CT591" si="179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92"/>
        <v/>
      </c>
      <c r="CN591" s="90" t="str">
        <f t="shared" si="1792"/>
        <v/>
      </c>
      <c r="CO591" s="90" t="str">
        <f t="shared" si="1792"/>
        <v/>
      </c>
      <c r="CP591" s="90" t="str">
        <f t="shared" si="1792"/>
        <v/>
      </c>
      <c r="CQ591" s="90" t="str">
        <f t="shared" si="1792"/>
        <v/>
      </c>
      <c r="CR591" s="90" t="str">
        <f t="shared" si="1792"/>
        <v/>
      </c>
      <c r="CS591" s="89" t="str">
        <f t="shared" si="1792"/>
        <v/>
      </c>
      <c r="CT591" s="520" t="str">
        <f t="shared" si="1792"/>
        <v/>
      </c>
      <c r="CU591" s="547" t="str">
        <f t="shared" si="1767"/>
        <v/>
      </c>
      <c r="CV591" s="548" t="str">
        <f t="shared" si="1767"/>
        <v/>
      </c>
      <c r="CW591" s="549" t="str">
        <f t="shared" si="1767"/>
        <v/>
      </c>
      <c r="CX591" s="549" t="str">
        <f t="shared" si="1767"/>
        <v/>
      </c>
      <c r="CY591" s="549" t="str">
        <f t="shared" si="1767"/>
        <v/>
      </c>
      <c r="CZ591" s="549" t="str">
        <f t="shared" si="1767"/>
        <v/>
      </c>
      <c r="DA591" s="549" t="str">
        <f t="shared" si="1767"/>
        <v/>
      </c>
      <c r="DB591" s="550" t="str">
        <f t="shared" si="1767"/>
        <v/>
      </c>
      <c r="DC591" s="550" t="str">
        <f t="shared" si="1767"/>
        <v/>
      </c>
      <c r="DD591" s="550" t="str">
        <f t="shared" si="1767"/>
        <v/>
      </c>
      <c r="DE591" s="549" t="str">
        <f t="shared" si="1767"/>
        <v/>
      </c>
      <c r="DF591" s="549" t="str">
        <f t="shared" si="1767"/>
        <v/>
      </c>
      <c r="DG591" s="549" t="str">
        <f t="shared" si="1767"/>
        <v/>
      </c>
      <c r="DH591" s="549" t="str">
        <f t="shared" si="1767"/>
        <v/>
      </c>
      <c r="DI591" s="549" t="str">
        <f t="shared" si="1767"/>
        <v/>
      </c>
      <c r="DJ591" s="548" t="str">
        <f t="shared" si="1767"/>
        <v/>
      </c>
      <c r="DK591" s="547" t="str">
        <f t="shared" si="1737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3" t="s">
        <v>742</v>
      </c>
      <c r="B592" s="223"/>
      <c r="C592" s="223"/>
      <c r="D592" s="223"/>
      <c r="E592" s="223"/>
      <c r="F592" s="223" t="s">
        <v>873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93">IF(DL593&lt;3,"",(SUM(B593:R593)-MIN(B593:R593)-MAX(B593:R593))/(DL593-2))</f>
        <v/>
      </c>
      <c r="CA593" s="894">
        <f t="shared" ref="CA593:CA598" si="1794">IF(DM593&lt;3,"",(SUM(T593:AJ593)-MIN(T593:AJ593)-MAX(T593:AJ593))/(DM593-2))</f>
        <v>5.6999999999999993</v>
      </c>
      <c r="CB593" s="894">
        <f t="shared" ref="CB593:CB598" si="1795">IF(DN593&lt;3,"",(SUM(AL593:BB593)-MIN(AL593:BB593)-MAX(AL593:BB593))/(DN593-2))</f>
        <v>3.2800000000000011</v>
      </c>
      <c r="CC593" s="895" t="str">
        <f t="shared" ref="CC593:CC598" si="1796">IF(DO593&lt;3,"",(SUM(BD593:BT593)-MIN(BD593:BT593)-MAX(BD593:BT593))/(DO593-2))</f>
        <v/>
      </c>
      <c r="CD593" s="519" t="str">
        <f t="shared" ref="CD593:CM596" si="179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97"/>
        <v/>
      </c>
      <c r="CF593" s="90" t="str">
        <f t="shared" si="1797"/>
        <v/>
      </c>
      <c r="CG593" s="90" t="str">
        <f t="shared" si="1797"/>
        <v/>
      </c>
      <c r="CH593" s="90" t="str">
        <f t="shared" si="1797"/>
        <v/>
      </c>
      <c r="CI593" s="90" t="str">
        <f t="shared" si="1797"/>
        <v/>
      </c>
      <c r="CJ593" s="90" t="str">
        <f t="shared" si="1797"/>
        <v/>
      </c>
      <c r="CK593" s="152" t="str">
        <f t="shared" si="1797"/>
        <v/>
      </c>
      <c r="CL593" s="152">
        <f t="shared" si="1797"/>
        <v>4.5</v>
      </c>
      <c r="CM593" s="152" t="str">
        <f t="shared" si="1797"/>
        <v/>
      </c>
      <c r="CN593" s="90" t="str">
        <f t="shared" ref="CN593:CT596" si="179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98"/>
        <v/>
      </c>
      <c r="CP593" s="90" t="str">
        <f t="shared" si="1798"/>
        <v/>
      </c>
      <c r="CQ593" s="90" t="str">
        <f t="shared" si="1798"/>
        <v/>
      </c>
      <c r="CR593" s="90" t="str">
        <f t="shared" si="1798"/>
        <v/>
      </c>
      <c r="CS593" s="89" t="str">
        <f t="shared" si="1798"/>
        <v/>
      </c>
      <c r="CT593" s="520" t="str">
        <f t="shared" si="1798"/>
        <v/>
      </c>
      <c r="CU593" s="547" t="str">
        <f t="shared" si="1767"/>
        <v/>
      </c>
      <c r="CV593" s="548" t="str">
        <f t="shared" si="1767"/>
        <v/>
      </c>
      <c r="CW593" s="549" t="str">
        <f t="shared" si="1767"/>
        <v/>
      </c>
      <c r="CX593" s="549" t="str">
        <f t="shared" si="1767"/>
        <v/>
      </c>
      <c r="CY593" s="549" t="str">
        <f t="shared" si="1767"/>
        <v/>
      </c>
      <c r="CZ593" s="549" t="str">
        <f t="shared" si="1767"/>
        <v/>
      </c>
      <c r="DA593" s="549" t="str">
        <f t="shared" si="1767"/>
        <v/>
      </c>
      <c r="DB593" s="550" t="str">
        <f t="shared" si="1767"/>
        <v/>
      </c>
      <c r="DC593" s="550">
        <f t="shared" si="1767"/>
        <v>4.5</v>
      </c>
      <c r="DD593" s="550" t="str">
        <f t="shared" si="1767"/>
        <v/>
      </c>
      <c r="DE593" s="549" t="str">
        <f t="shared" si="1767"/>
        <v/>
      </c>
      <c r="DF593" s="549" t="str">
        <f t="shared" si="1767"/>
        <v/>
      </c>
      <c r="DG593" s="549" t="str">
        <f t="shared" si="1767"/>
        <v/>
      </c>
      <c r="DH593" s="549" t="str">
        <f t="shared" si="1767"/>
        <v/>
      </c>
      <c r="DI593" s="549" t="str">
        <f t="shared" si="1767"/>
        <v/>
      </c>
      <c r="DJ593" s="548" t="str">
        <f t="shared" si="1767"/>
        <v/>
      </c>
      <c r="DK593" s="547" t="str">
        <f t="shared" si="1737"/>
        <v/>
      </c>
      <c r="DL593" s="896">
        <f t="shared" ref="DL593:DL598" si="1799">COUNT(B593:R593)</f>
        <v>2</v>
      </c>
      <c r="DM593" s="851">
        <f t="shared" ref="DM593:DM598" si="1800">COUNT(T593:AJ593)</f>
        <v>4</v>
      </c>
      <c r="DN593" s="851">
        <f t="shared" ref="DN593:DN598" si="1801">COUNT(AL593:BB593)</f>
        <v>7</v>
      </c>
      <c r="DO593" s="851">
        <f t="shared" ref="DO593:DO598" si="1802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93"/>
        <v/>
      </c>
      <c r="CA594" s="894">
        <f t="shared" si="1794"/>
        <v>12</v>
      </c>
      <c r="CB594" s="894">
        <f t="shared" si="1795"/>
        <v>10.199999999999999</v>
      </c>
      <c r="CC594" s="895" t="str">
        <f t="shared" si="1796"/>
        <v/>
      </c>
      <c r="CD594" s="519" t="str">
        <f t="shared" si="1797"/>
        <v/>
      </c>
      <c r="CE594" s="89" t="str">
        <f t="shared" si="1797"/>
        <v/>
      </c>
      <c r="CF594" s="90" t="str">
        <f t="shared" si="1797"/>
        <v/>
      </c>
      <c r="CG594" s="90" t="str">
        <f t="shared" si="1797"/>
        <v/>
      </c>
      <c r="CH594" s="90" t="str">
        <f t="shared" si="1797"/>
        <v/>
      </c>
      <c r="CI594" s="90" t="str">
        <f t="shared" si="1797"/>
        <v/>
      </c>
      <c r="CJ594" s="90" t="str">
        <f t="shared" si="1797"/>
        <v/>
      </c>
      <c r="CK594" s="152" t="str">
        <f t="shared" si="1797"/>
        <v/>
      </c>
      <c r="CL594" s="152">
        <f t="shared" si="1797"/>
        <v>12</v>
      </c>
      <c r="CM594" s="152" t="str">
        <f t="shared" si="1797"/>
        <v/>
      </c>
      <c r="CN594" s="90" t="str">
        <f t="shared" si="1798"/>
        <v/>
      </c>
      <c r="CO594" s="90" t="str">
        <f t="shared" si="1798"/>
        <v/>
      </c>
      <c r="CP594" s="90" t="str">
        <f t="shared" si="1798"/>
        <v/>
      </c>
      <c r="CQ594" s="90" t="str">
        <f t="shared" si="1798"/>
        <v/>
      </c>
      <c r="CR594" s="90" t="str">
        <f t="shared" si="1798"/>
        <v/>
      </c>
      <c r="CS594" s="89" t="str">
        <f t="shared" si="1798"/>
        <v/>
      </c>
      <c r="CT594" s="520" t="str">
        <f t="shared" si="1798"/>
        <v/>
      </c>
      <c r="CU594" s="547" t="str">
        <f t="shared" si="1767"/>
        <v/>
      </c>
      <c r="CV594" s="548" t="str">
        <f t="shared" si="1767"/>
        <v/>
      </c>
      <c r="CW594" s="549" t="str">
        <f t="shared" si="1767"/>
        <v/>
      </c>
      <c r="CX594" s="549" t="str">
        <f t="shared" si="1767"/>
        <v/>
      </c>
      <c r="CY594" s="549" t="str">
        <f t="shared" si="1767"/>
        <v/>
      </c>
      <c r="CZ594" s="549" t="str">
        <f t="shared" si="1767"/>
        <v/>
      </c>
      <c r="DA594" s="549" t="str">
        <f t="shared" si="1767"/>
        <v/>
      </c>
      <c r="DB594" s="550" t="str">
        <f t="shared" si="1767"/>
        <v/>
      </c>
      <c r="DC594" s="550">
        <f t="shared" si="1767"/>
        <v>12</v>
      </c>
      <c r="DD594" s="550" t="str">
        <f t="shared" si="1767"/>
        <v/>
      </c>
      <c r="DE594" s="549" t="str">
        <f t="shared" si="1767"/>
        <v/>
      </c>
      <c r="DF594" s="549" t="str">
        <f t="shared" si="1767"/>
        <v/>
      </c>
      <c r="DG594" s="549" t="str">
        <f t="shared" si="1767"/>
        <v/>
      </c>
      <c r="DH594" s="549" t="str">
        <f t="shared" ref="CU594:DJ595" si="180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803"/>
        <v/>
      </c>
      <c r="DJ594" s="548" t="str">
        <f t="shared" si="1803"/>
        <v/>
      </c>
      <c r="DK594" s="547" t="str">
        <f t="shared" si="1737"/>
        <v/>
      </c>
      <c r="DL594" s="896">
        <f t="shared" si="1799"/>
        <v>2</v>
      </c>
      <c r="DM594" s="851">
        <f t="shared" si="1800"/>
        <v>4</v>
      </c>
      <c r="DN594" s="851">
        <f t="shared" si="1801"/>
        <v>7</v>
      </c>
      <c r="DO594" s="851">
        <f t="shared" si="1802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$H$1 &amp; "/kg"</f>
        <v>kcal/kg</v>
      </c>
      <c r="B595" s="765">
        <f t="shared" ref="B595:R595" si="1804">330*$K$1</f>
        <v>330</v>
      </c>
      <c r="C595" s="765">
        <f t="shared" si="1804"/>
        <v>330</v>
      </c>
      <c r="D595" s="765">
        <f t="shared" si="1804"/>
        <v>330</v>
      </c>
      <c r="E595" s="765">
        <f t="shared" si="1804"/>
        <v>330</v>
      </c>
      <c r="F595" s="765">
        <f t="shared" si="1804"/>
        <v>330</v>
      </c>
      <c r="G595" s="765">
        <f t="shared" si="1804"/>
        <v>330</v>
      </c>
      <c r="H595" s="765">
        <f t="shared" si="1804"/>
        <v>330</v>
      </c>
      <c r="I595" s="765">
        <f t="shared" si="1804"/>
        <v>330</v>
      </c>
      <c r="J595" s="765">
        <f t="shared" si="1804"/>
        <v>330</v>
      </c>
      <c r="K595" s="765">
        <f t="shared" si="1804"/>
        <v>330</v>
      </c>
      <c r="L595" s="765">
        <f t="shared" si="1804"/>
        <v>330</v>
      </c>
      <c r="M595" s="765">
        <f t="shared" si="1804"/>
        <v>330</v>
      </c>
      <c r="N595" s="765">
        <f t="shared" si="1804"/>
        <v>330</v>
      </c>
      <c r="O595" s="765">
        <f t="shared" si="1804"/>
        <v>330</v>
      </c>
      <c r="P595" s="765">
        <f t="shared" si="1804"/>
        <v>330</v>
      </c>
      <c r="Q595" s="765">
        <f t="shared" si="1804"/>
        <v>330</v>
      </c>
      <c r="R595" s="765">
        <f t="shared" si="1804"/>
        <v>330</v>
      </c>
      <c r="S595" s="587"/>
      <c r="T595" s="765">
        <f t="shared" ref="T595:AJ595" si="1805">330*$K$1</f>
        <v>330</v>
      </c>
      <c r="U595" s="765">
        <f t="shared" si="1805"/>
        <v>330</v>
      </c>
      <c r="V595" s="765">
        <f t="shared" si="1805"/>
        <v>330</v>
      </c>
      <c r="W595" s="765">
        <f t="shared" si="1805"/>
        <v>330</v>
      </c>
      <c r="X595" s="765">
        <f t="shared" si="1805"/>
        <v>330</v>
      </c>
      <c r="Y595" s="765">
        <f t="shared" si="1805"/>
        <v>330</v>
      </c>
      <c r="Z595" s="765">
        <f t="shared" si="1805"/>
        <v>330</v>
      </c>
      <c r="AA595" s="765">
        <f t="shared" si="1805"/>
        <v>330</v>
      </c>
      <c r="AB595" s="765">
        <f t="shared" si="1805"/>
        <v>330</v>
      </c>
      <c r="AC595" s="765">
        <f t="shared" si="1805"/>
        <v>330</v>
      </c>
      <c r="AD595" s="765">
        <f t="shared" si="1805"/>
        <v>330</v>
      </c>
      <c r="AE595" s="765">
        <f t="shared" si="1805"/>
        <v>330</v>
      </c>
      <c r="AF595" s="765">
        <f t="shared" si="1805"/>
        <v>330</v>
      </c>
      <c r="AG595" s="765">
        <f t="shared" si="1805"/>
        <v>330</v>
      </c>
      <c r="AH595" s="765">
        <f t="shared" si="1805"/>
        <v>330</v>
      </c>
      <c r="AI595" s="765">
        <f t="shared" si="1805"/>
        <v>330</v>
      </c>
      <c r="AJ595" s="765">
        <f t="shared" si="1805"/>
        <v>330</v>
      </c>
      <c r="AK595" s="587"/>
      <c r="AL595" s="765">
        <f t="shared" ref="AL595:BB595" si="1806">330*$K$1</f>
        <v>330</v>
      </c>
      <c r="AM595" s="765">
        <f t="shared" si="1806"/>
        <v>330</v>
      </c>
      <c r="AN595" s="765">
        <f t="shared" si="1806"/>
        <v>330</v>
      </c>
      <c r="AO595" s="765">
        <f t="shared" si="1806"/>
        <v>330</v>
      </c>
      <c r="AP595" s="765">
        <f t="shared" si="1806"/>
        <v>330</v>
      </c>
      <c r="AQ595" s="765">
        <f t="shared" si="1806"/>
        <v>330</v>
      </c>
      <c r="AR595" s="765">
        <f t="shared" si="1806"/>
        <v>330</v>
      </c>
      <c r="AS595" s="765">
        <f t="shared" si="1806"/>
        <v>330</v>
      </c>
      <c r="AT595" s="765">
        <f t="shared" si="1806"/>
        <v>330</v>
      </c>
      <c r="AU595" s="765">
        <f t="shared" si="1806"/>
        <v>330</v>
      </c>
      <c r="AV595" s="765">
        <f t="shared" si="1806"/>
        <v>330</v>
      </c>
      <c r="AW595" s="765">
        <f t="shared" si="1806"/>
        <v>330</v>
      </c>
      <c r="AX595" s="765">
        <f t="shared" si="1806"/>
        <v>330</v>
      </c>
      <c r="AY595" s="765">
        <f t="shared" si="1806"/>
        <v>330</v>
      </c>
      <c r="AZ595" s="765">
        <f t="shared" si="1806"/>
        <v>330</v>
      </c>
      <c r="BA595" s="765">
        <f t="shared" si="1806"/>
        <v>330</v>
      </c>
      <c r="BB595" s="765">
        <f t="shared" si="1806"/>
        <v>330</v>
      </c>
      <c r="BC595" s="587"/>
      <c r="BD595" s="765">
        <f t="shared" ref="BD595:BT595" si="1807">330*$K$1</f>
        <v>330</v>
      </c>
      <c r="BE595" s="765">
        <f t="shared" si="1807"/>
        <v>330</v>
      </c>
      <c r="BF595" s="765">
        <f t="shared" si="1807"/>
        <v>330</v>
      </c>
      <c r="BG595" s="765">
        <f t="shared" si="1807"/>
        <v>330</v>
      </c>
      <c r="BH595" s="765">
        <f t="shared" si="1807"/>
        <v>330</v>
      </c>
      <c r="BI595" s="765">
        <f t="shared" si="1807"/>
        <v>330</v>
      </c>
      <c r="BJ595" s="765">
        <f t="shared" si="1807"/>
        <v>330</v>
      </c>
      <c r="BK595" s="765">
        <f t="shared" si="1807"/>
        <v>330</v>
      </c>
      <c r="BL595" s="765">
        <f t="shared" si="1807"/>
        <v>330</v>
      </c>
      <c r="BM595" s="765">
        <f t="shared" si="1807"/>
        <v>330</v>
      </c>
      <c r="BN595" s="765">
        <f t="shared" si="1807"/>
        <v>330</v>
      </c>
      <c r="BO595" s="765">
        <f t="shared" si="1807"/>
        <v>330</v>
      </c>
      <c r="BP595" s="765">
        <f t="shared" si="1807"/>
        <v>330</v>
      </c>
      <c r="BQ595" s="765">
        <f t="shared" si="1807"/>
        <v>330</v>
      </c>
      <c r="BR595" s="765">
        <f t="shared" si="1807"/>
        <v>330</v>
      </c>
      <c r="BS595" s="765">
        <f t="shared" si="1807"/>
        <v>330</v>
      </c>
      <c r="BT595" s="765">
        <f t="shared" si="1807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93"/>
        <v>330</v>
      </c>
      <c r="CA595" s="894">
        <f t="shared" si="1794"/>
        <v>330</v>
      </c>
      <c r="CB595" s="894">
        <f t="shared" si="1795"/>
        <v>330</v>
      </c>
      <c r="CC595" s="895">
        <f t="shared" si="1796"/>
        <v>330</v>
      </c>
      <c r="CD595" s="519">
        <f t="shared" si="1797"/>
        <v>330</v>
      </c>
      <c r="CE595" s="89">
        <f t="shared" si="1797"/>
        <v>330</v>
      </c>
      <c r="CF595" s="90">
        <f t="shared" si="1797"/>
        <v>330</v>
      </c>
      <c r="CG595" s="90">
        <f t="shared" si="1797"/>
        <v>330</v>
      </c>
      <c r="CH595" s="90">
        <f t="shared" si="1797"/>
        <v>330</v>
      </c>
      <c r="CI595" s="90">
        <f t="shared" si="1797"/>
        <v>330</v>
      </c>
      <c r="CJ595" s="90">
        <f t="shared" si="1797"/>
        <v>330</v>
      </c>
      <c r="CK595" s="152">
        <f t="shared" si="1797"/>
        <v>330</v>
      </c>
      <c r="CL595" s="152">
        <f t="shared" si="1797"/>
        <v>330</v>
      </c>
      <c r="CM595" s="152">
        <f t="shared" si="1797"/>
        <v>330</v>
      </c>
      <c r="CN595" s="90">
        <f t="shared" si="1798"/>
        <v>330</v>
      </c>
      <c r="CO595" s="90">
        <f t="shared" si="1798"/>
        <v>330</v>
      </c>
      <c r="CP595" s="90">
        <f t="shared" si="1798"/>
        <v>330</v>
      </c>
      <c r="CQ595" s="90">
        <f t="shared" si="1798"/>
        <v>330</v>
      </c>
      <c r="CR595" s="90">
        <f t="shared" si="1798"/>
        <v>330</v>
      </c>
      <c r="CS595" s="89">
        <f t="shared" si="1798"/>
        <v>330</v>
      </c>
      <c r="CT595" s="520">
        <f t="shared" si="1798"/>
        <v>330</v>
      </c>
      <c r="CU595" s="547">
        <f t="shared" si="1803"/>
        <v>330</v>
      </c>
      <c r="CV595" s="548">
        <f t="shared" si="1803"/>
        <v>330</v>
      </c>
      <c r="CW595" s="549">
        <f t="shared" si="1803"/>
        <v>330</v>
      </c>
      <c r="CX595" s="549">
        <f t="shared" si="1803"/>
        <v>330</v>
      </c>
      <c r="CY595" s="549">
        <f t="shared" si="1803"/>
        <v>330</v>
      </c>
      <c r="CZ595" s="549">
        <f t="shared" si="1803"/>
        <v>330</v>
      </c>
      <c r="DA595" s="549">
        <f t="shared" si="1803"/>
        <v>330</v>
      </c>
      <c r="DB595" s="550">
        <f t="shared" si="1803"/>
        <v>330</v>
      </c>
      <c r="DC595" s="550">
        <f t="shared" si="1803"/>
        <v>330</v>
      </c>
      <c r="DD595" s="550">
        <f t="shared" si="1803"/>
        <v>330</v>
      </c>
      <c r="DE595" s="549">
        <f t="shared" si="1803"/>
        <v>330</v>
      </c>
      <c r="DF595" s="549">
        <f t="shared" si="1803"/>
        <v>330</v>
      </c>
      <c r="DG595" s="549">
        <f t="shared" si="1803"/>
        <v>330</v>
      </c>
      <c r="DH595" s="549">
        <f t="shared" si="1803"/>
        <v>330</v>
      </c>
      <c r="DI595" s="549">
        <f t="shared" si="1803"/>
        <v>330</v>
      </c>
      <c r="DJ595" s="548">
        <f t="shared" si="1803"/>
        <v>330</v>
      </c>
      <c r="DK595" s="547">
        <f t="shared" si="1737"/>
        <v>330</v>
      </c>
      <c r="DL595" s="896">
        <f t="shared" si="1799"/>
        <v>17</v>
      </c>
      <c r="DM595" s="851">
        <f t="shared" si="1800"/>
        <v>17</v>
      </c>
      <c r="DN595" s="851">
        <f t="shared" si="1801"/>
        <v>17</v>
      </c>
      <c r="DO595" s="851">
        <f t="shared" si="1802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$H$1 &amp; " (%)"</f>
        <v>kcal (%)</v>
      </c>
      <c r="B596" s="631" t="str">
        <f t="shared" ref="B596:R596" si="1808">IF(B593="","",B593*B594*B595/B$46/365/$G$1)</f>
        <v/>
      </c>
      <c r="C596" s="631" t="str">
        <f t="shared" si="1808"/>
        <v/>
      </c>
      <c r="D596" s="631" t="str">
        <f t="shared" si="1808"/>
        <v/>
      </c>
      <c r="E596" s="631" t="str">
        <f t="shared" si="1808"/>
        <v/>
      </c>
      <c r="F596" s="631">
        <f t="shared" si="1808"/>
        <v>1.2399217221135029E-2</v>
      </c>
      <c r="G596" s="631" t="str">
        <f t="shared" si="1808"/>
        <v/>
      </c>
      <c r="H596" s="631" t="str">
        <f t="shared" si="1808"/>
        <v/>
      </c>
      <c r="I596" s="631">
        <f t="shared" si="1808"/>
        <v>8.9549902152641879E-3</v>
      </c>
      <c r="J596" s="631" t="str">
        <f t="shared" si="1808"/>
        <v/>
      </c>
      <c r="K596" s="631" t="str">
        <f t="shared" si="1808"/>
        <v/>
      </c>
      <c r="L596" s="631" t="str">
        <f t="shared" si="1808"/>
        <v/>
      </c>
      <c r="M596" s="631" t="str">
        <f t="shared" si="1808"/>
        <v/>
      </c>
      <c r="N596" s="631" t="str">
        <f t="shared" si="1808"/>
        <v/>
      </c>
      <c r="O596" s="631" t="str">
        <f t="shared" si="1808"/>
        <v/>
      </c>
      <c r="P596" s="631" t="str">
        <f t="shared" si="1808"/>
        <v/>
      </c>
      <c r="Q596" s="631" t="str">
        <f t="shared" si="1808"/>
        <v/>
      </c>
      <c r="R596" s="631" t="str">
        <f t="shared" si="1808"/>
        <v/>
      </c>
      <c r="S596" s="653"/>
      <c r="T596" s="631" t="str">
        <f t="shared" ref="T596:AJ596" si="1809">IF(T593="","",T593*T594*T595/T$46/365/$G$1)</f>
        <v/>
      </c>
      <c r="U596" s="631" t="str">
        <f t="shared" si="1809"/>
        <v/>
      </c>
      <c r="V596" s="631" t="str">
        <f t="shared" si="1809"/>
        <v/>
      </c>
      <c r="W596" s="631" t="str">
        <f t="shared" si="1809"/>
        <v/>
      </c>
      <c r="X596" s="631">
        <f t="shared" si="1809"/>
        <v>4.6497064579256358E-3</v>
      </c>
      <c r="Y596" s="631" t="str">
        <f t="shared" si="1809"/>
        <v/>
      </c>
      <c r="Z596" s="631">
        <f t="shared" si="1809"/>
        <v>5.1663405088062629E-3</v>
      </c>
      <c r="AA596" s="631">
        <f t="shared" si="1809"/>
        <v>3.8747553816046963E-3</v>
      </c>
      <c r="AB596" s="631">
        <f t="shared" si="1809"/>
        <v>5.1663405088062618E-4</v>
      </c>
      <c r="AC596" s="631" t="str">
        <f t="shared" si="1809"/>
        <v/>
      </c>
      <c r="AD596" s="631" t="str">
        <f t="shared" si="1809"/>
        <v/>
      </c>
      <c r="AE596" s="631" t="str">
        <f t="shared" si="1809"/>
        <v/>
      </c>
      <c r="AF596" s="631" t="str">
        <f t="shared" si="1809"/>
        <v/>
      </c>
      <c r="AG596" s="631" t="str">
        <f t="shared" si="1809"/>
        <v/>
      </c>
      <c r="AH596" s="631" t="str">
        <f t="shared" si="1809"/>
        <v/>
      </c>
      <c r="AI596" s="631" t="str">
        <f t="shared" si="1809"/>
        <v/>
      </c>
      <c r="AJ596" s="631" t="str">
        <f t="shared" si="1809"/>
        <v/>
      </c>
      <c r="AK596" s="653"/>
      <c r="AL596" s="631">
        <f t="shared" ref="AL596:BB596" si="1810">IF(AL593="","",AL593*AL594*AL595/AL$46/365/$G$1)</f>
        <v>3.2289628180039143E-4</v>
      </c>
      <c r="AM596" s="631">
        <f t="shared" si="1810"/>
        <v>1.3776908023483366E-3</v>
      </c>
      <c r="AN596" s="631">
        <f t="shared" si="1810"/>
        <v>1.7713167458764324E-3</v>
      </c>
      <c r="AO596" s="631">
        <f t="shared" si="1810"/>
        <v>3.2289628180039143E-4</v>
      </c>
      <c r="AP596" s="631">
        <f t="shared" si="1810"/>
        <v>3.2289628180039143E-4</v>
      </c>
      <c r="AQ596" s="631" t="str">
        <f t="shared" si="1810"/>
        <v/>
      </c>
      <c r="AR596" s="631">
        <f t="shared" si="1810"/>
        <v>2.3248532289628183E-3</v>
      </c>
      <c r="AS596" s="631" t="str">
        <f t="shared" si="1810"/>
        <v/>
      </c>
      <c r="AT596" s="631">
        <f t="shared" si="1810"/>
        <v>1.5499021526418791E-3</v>
      </c>
      <c r="AU596" s="631" t="str">
        <f t="shared" si="1810"/>
        <v/>
      </c>
      <c r="AV596" s="631" t="str">
        <f t="shared" si="1810"/>
        <v/>
      </c>
      <c r="AW596" s="631" t="str">
        <f t="shared" si="1810"/>
        <v/>
      </c>
      <c r="AX596" s="631" t="str">
        <f t="shared" si="1810"/>
        <v/>
      </c>
      <c r="AY596" s="631" t="str">
        <f t="shared" si="1810"/>
        <v/>
      </c>
      <c r="AZ596" s="631" t="str">
        <f t="shared" si="1810"/>
        <v/>
      </c>
      <c r="BA596" s="631" t="str">
        <f t="shared" si="1810"/>
        <v/>
      </c>
      <c r="BB596" s="631" t="str">
        <f t="shared" si="1810"/>
        <v/>
      </c>
      <c r="BC596" s="653"/>
      <c r="BD596" s="631" t="str">
        <f t="shared" ref="BD596:BT596" si="1811">IF(BD593="","",BD593*BD594*BD595/BD$46/365/$G$1)</f>
        <v/>
      </c>
      <c r="BE596" s="631" t="str">
        <f t="shared" si="1811"/>
        <v/>
      </c>
      <c r="BF596" s="631" t="str">
        <f t="shared" si="1811"/>
        <v/>
      </c>
      <c r="BG596" s="631">
        <f t="shared" si="1811"/>
        <v>1.9373776908023482E-3</v>
      </c>
      <c r="BH596" s="631" t="str">
        <f t="shared" si="1811"/>
        <v/>
      </c>
      <c r="BI596" s="631" t="str">
        <f t="shared" si="1811"/>
        <v/>
      </c>
      <c r="BJ596" s="631" t="str">
        <f t="shared" si="1811"/>
        <v/>
      </c>
      <c r="BK596" s="631" t="str">
        <f t="shared" si="1811"/>
        <v/>
      </c>
      <c r="BL596" s="631" t="str">
        <f t="shared" si="1811"/>
        <v/>
      </c>
      <c r="BM596" s="631" t="str">
        <f t="shared" si="1811"/>
        <v/>
      </c>
      <c r="BN596" s="631" t="str">
        <f t="shared" si="1811"/>
        <v/>
      </c>
      <c r="BO596" s="631" t="str">
        <f t="shared" si="1811"/>
        <v/>
      </c>
      <c r="BP596" s="631" t="str">
        <f t="shared" si="1811"/>
        <v/>
      </c>
      <c r="BQ596" s="631" t="str">
        <f t="shared" si="1811"/>
        <v/>
      </c>
      <c r="BR596" s="631" t="str">
        <f t="shared" si="1811"/>
        <v/>
      </c>
      <c r="BS596" s="631" t="str">
        <f t="shared" si="1811"/>
        <v/>
      </c>
      <c r="BT596" s="631" t="str">
        <f t="shared" si="1811"/>
        <v/>
      </c>
      <c r="BU596" s="653"/>
      <c r="BV596" s="631">
        <f>IF(BV593="","",BV593*BV594*BV595/BV$46/365/$G$1)</f>
        <v>7.3804864411518029E-4</v>
      </c>
      <c r="BW596" s="631">
        <f>IF(BW593="","",BW593*BW594*BW595/BW$46/365/$G$1)</f>
        <v>3.2289628180039139E-3</v>
      </c>
      <c r="BX596" s="631">
        <f>IF(BX593="","",BX593*BX594*BX595/BX$46/365/$G$1)</f>
        <v>2.0665362035225047E-3</v>
      </c>
      <c r="BY596" s="631">
        <f>IF(BY593="","",BY593*BY594*BY595/BY$46/365/$G$1)</f>
        <v>2.8701891715590348E-3</v>
      </c>
      <c r="BZ596" s="621" t="str">
        <f t="shared" si="1793"/>
        <v/>
      </c>
      <c r="CA596" s="621">
        <f t="shared" si="1794"/>
        <v>4.2622309197651656E-3</v>
      </c>
      <c r="CB596" s="621">
        <f t="shared" si="1795"/>
        <v>1.0689404528934862E-3</v>
      </c>
      <c r="CC596" s="621" t="str">
        <f t="shared" si="1796"/>
        <v/>
      </c>
      <c r="CD596" s="1351" t="str">
        <f t="shared" si="1797"/>
        <v/>
      </c>
      <c r="CE596" s="1352" t="str">
        <f t="shared" si="1797"/>
        <v/>
      </c>
      <c r="CF596" s="1353" t="str">
        <f t="shared" si="1797"/>
        <v/>
      </c>
      <c r="CG596" s="1353" t="str">
        <f t="shared" si="1797"/>
        <v/>
      </c>
      <c r="CH596" s="1353" t="str">
        <f t="shared" si="1797"/>
        <v/>
      </c>
      <c r="CI596" s="1353" t="str">
        <f t="shared" si="1797"/>
        <v/>
      </c>
      <c r="CJ596" s="1353" t="str">
        <f t="shared" si="1797"/>
        <v/>
      </c>
      <c r="CK596" s="1354" t="str">
        <f t="shared" si="1797"/>
        <v/>
      </c>
      <c r="CL596" s="1354">
        <f t="shared" si="1797"/>
        <v>1.9373776908023482E-3</v>
      </c>
      <c r="CM596" s="1354" t="str">
        <f t="shared" si="1797"/>
        <v/>
      </c>
      <c r="CN596" s="1353" t="str">
        <f t="shared" si="1798"/>
        <v/>
      </c>
      <c r="CO596" s="1353" t="str">
        <f t="shared" si="1798"/>
        <v/>
      </c>
      <c r="CP596" s="1353" t="str">
        <f t="shared" si="1798"/>
        <v/>
      </c>
      <c r="CQ596" s="1353" t="str">
        <f t="shared" si="1798"/>
        <v/>
      </c>
      <c r="CR596" s="1353" t="str">
        <f t="shared" si="1798"/>
        <v/>
      </c>
      <c r="CS596" s="1352" t="str">
        <f t="shared" si="1798"/>
        <v/>
      </c>
      <c r="CT596" s="1355" t="str">
        <f t="shared" si="1798"/>
        <v/>
      </c>
      <c r="CU596" s="535" t="str">
        <f t="shared" ref="CU596:DK596" si="181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812"/>
        <v/>
      </c>
      <c r="CW596" s="537" t="str">
        <f t="shared" si="1812"/>
        <v/>
      </c>
      <c r="CX596" s="537" t="str">
        <f t="shared" si="1812"/>
        <v/>
      </c>
      <c r="CY596" s="537" t="str">
        <f t="shared" si="1812"/>
        <v/>
      </c>
      <c r="CZ596" s="537" t="str">
        <f t="shared" si="1812"/>
        <v/>
      </c>
      <c r="DA596" s="537" t="str">
        <f t="shared" si="1812"/>
        <v/>
      </c>
      <c r="DB596" s="538" t="str">
        <f t="shared" si="1812"/>
        <v/>
      </c>
      <c r="DC596" s="538">
        <f t="shared" si="1812"/>
        <v>1.9373776908023482E-3</v>
      </c>
      <c r="DD596" s="538" t="str">
        <f t="shared" si="1812"/>
        <v/>
      </c>
      <c r="DE596" s="537" t="str">
        <f t="shared" si="1812"/>
        <v/>
      </c>
      <c r="DF596" s="537" t="str">
        <f t="shared" si="1812"/>
        <v/>
      </c>
      <c r="DG596" s="537" t="str">
        <f t="shared" si="1812"/>
        <v/>
      </c>
      <c r="DH596" s="537" t="str">
        <f t="shared" si="1812"/>
        <v/>
      </c>
      <c r="DI596" s="537" t="str">
        <f t="shared" si="1812"/>
        <v/>
      </c>
      <c r="DJ596" s="536" t="str">
        <f t="shared" si="1812"/>
        <v/>
      </c>
      <c r="DK596" s="535" t="str">
        <f t="shared" si="1812"/>
        <v/>
      </c>
      <c r="DL596" s="654">
        <f t="shared" si="1799"/>
        <v>2</v>
      </c>
      <c r="DM596" s="106">
        <f t="shared" si="1800"/>
        <v>4</v>
      </c>
      <c r="DN596" s="106">
        <f t="shared" si="1801"/>
        <v>7</v>
      </c>
      <c r="DO596" s="106">
        <f t="shared" si="1802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93"/>
        <v/>
      </c>
      <c r="CA597" s="894">
        <f t="shared" si="1794"/>
        <v>2</v>
      </c>
      <c r="CB597" s="894">
        <f t="shared" si="1795"/>
        <v>6.5060000000000002</v>
      </c>
      <c r="CC597" s="895" t="str">
        <f t="shared" si="1796"/>
        <v/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49" t="str">
        <f t="shared" ref="CZ597:DK598" si="181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813"/>
        <v/>
      </c>
      <c r="DB597" s="550" t="str">
        <f t="shared" si="1813"/>
        <v/>
      </c>
      <c r="DC597" s="550">
        <f t="shared" si="1813"/>
        <v>6.6666999999999996</v>
      </c>
      <c r="DD597" s="550" t="str">
        <f t="shared" si="1813"/>
        <v/>
      </c>
      <c r="DE597" s="549" t="str">
        <f t="shared" si="1813"/>
        <v/>
      </c>
      <c r="DF597" s="549" t="str">
        <f t="shared" si="1813"/>
        <v/>
      </c>
      <c r="DG597" s="549" t="str">
        <f t="shared" si="1813"/>
        <v/>
      </c>
      <c r="DH597" s="549" t="str">
        <f t="shared" si="1813"/>
        <v/>
      </c>
      <c r="DI597" s="549" t="str">
        <f t="shared" si="1813"/>
        <v/>
      </c>
      <c r="DJ597" s="548" t="str">
        <f t="shared" si="1813"/>
        <v/>
      </c>
      <c r="DK597" s="547" t="str">
        <f t="shared" si="1813"/>
        <v/>
      </c>
      <c r="DL597" s="654">
        <f t="shared" si="1799"/>
        <v>2</v>
      </c>
      <c r="DM597" s="106">
        <f t="shared" si="1800"/>
        <v>3</v>
      </c>
      <c r="DN597" s="106">
        <f t="shared" si="1801"/>
        <v>7</v>
      </c>
      <c r="DO597" s="106">
        <f t="shared" si="1802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814">IF(B597="","",B593*B594*B597)</f>
        <v/>
      </c>
      <c r="C598" s="628" t="str">
        <f t="shared" si="1814"/>
        <v/>
      </c>
      <c r="D598" s="628" t="str">
        <f t="shared" si="1814"/>
        <v/>
      </c>
      <c r="E598" s="628" t="str">
        <f t="shared" si="1814"/>
        <v/>
      </c>
      <c r="F598" s="628">
        <f t="shared" si="1814"/>
        <v>288</v>
      </c>
      <c r="G598" s="628" t="str">
        <f t="shared" si="1814"/>
        <v/>
      </c>
      <c r="H598" s="628" t="str">
        <f t="shared" si="1814"/>
        <v/>
      </c>
      <c r="I598" s="628">
        <f t="shared" si="1814"/>
        <v>832</v>
      </c>
      <c r="J598" s="628" t="str">
        <f t="shared" si="1814"/>
        <v/>
      </c>
      <c r="K598" s="628" t="str">
        <f t="shared" si="1814"/>
        <v/>
      </c>
      <c r="L598" s="628" t="str">
        <f t="shared" si="1814"/>
        <v/>
      </c>
      <c r="M598" s="628" t="str">
        <f t="shared" si="1814"/>
        <v/>
      </c>
      <c r="N598" s="628" t="str">
        <f t="shared" si="1814"/>
        <v/>
      </c>
      <c r="O598" s="628" t="str">
        <f t="shared" si="1814"/>
        <v/>
      </c>
      <c r="P598" s="628" t="str">
        <f t="shared" si="1814"/>
        <v/>
      </c>
      <c r="Q598" s="628" t="str">
        <f t="shared" si="1814"/>
        <v/>
      </c>
      <c r="R598" s="628" t="str">
        <f t="shared" si="1814"/>
        <v/>
      </c>
      <c r="S598" s="663"/>
      <c r="T598" s="628"/>
      <c r="U598" s="628"/>
      <c r="V598" s="628"/>
      <c r="W598" s="628"/>
      <c r="X598" s="628">
        <f t="shared" ref="X598:AJ598" si="1815">IF(X597="","",X593*X594*X597)</f>
        <v>65.124000000000009</v>
      </c>
      <c r="Y598" s="628"/>
      <c r="Z598" s="628" t="str">
        <f t="shared" si="1815"/>
        <v/>
      </c>
      <c r="AA598" s="628">
        <f t="shared" si="1815"/>
        <v>144</v>
      </c>
      <c r="AB598" s="628">
        <f t="shared" si="1815"/>
        <v>207.99599999999998</v>
      </c>
      <c r="AC598" s="628" t="str">
        <f t="shared" si="1815"/>
        <v/>
      </c>
      <c r="AD598" s="628" t="str">
        <f t="shared" si="1815"/>
        <v/>
      </c>
      <c r="AE598" s="628" t="str">
        <f t="shared" si="1815"/>
        <v/>
      </c>
      <c r="AF598" s="628" t="str">
        <f t="shared" si="1815"/>
        <v/>
      </c>
      <c r="AG598" s="628" t="str">
        <f t="shared" si="1815"/>
        <v/>
      </c>
      <c r="AH598" s="628" t="str">
        <f t="shared" si="1815"/>
        <v/>
      </c>
      <c r="AI598" s="628" t="str">
        <f t="shared" si="1815"/>
        <v/>
      </c>
      <c r="AJ598" s="628" t="str">
        <f t="shared" si="1815"/>
        <v/>
      </c>
      <c r="AK598" s="663"/>
      <c r="AL598" s="628">
        <f t="shared" ref="AL598:BB598" si="1816">IF(AL597="","",AL593*AL594*AL597)</f>
        <v>210</v>
      </c>
      <c r="AM598" s="628">
        <f t="shared" si="1816"/>
        <v>48</v>
      </c>
      <c r="AN598" s="628">
        <f t="shared" si="1816"/>
        <v>288</v>
      </c>
      <c r="AO598" s="628">
        <f t="shared" si="1816"/>
        <v>29.97</v>
      </c>
      <c r="AP598" s="628">
        <f t="shared" si="1816"/>
        <v>270</v>
      </c>
      <c r="AQ598" s="628" t="str">
        <f t="shared" si="1816"/>
        <v/>
      </c>
      <c r="AR598" s="628">
        <f t="shared" si="1816"/>
        <v>31.968</v>
      </c>
      <c r="AS598" s="628" t="str">
        <f t="shared" si="1816"/>
        <v/>
      </c>
      <c r="AT598" s="628">
        <f t="shared" si="1816"/>
        <v>143.64000000000001</v>
      </c>
      <c r="AU598" s="628" t="str">
        <f t="shared" si="1816"/>
        <v/>
      </c>
      <c r="AV598" s="628" t="str">
        <f t="shared" si="1816"/>
        <v/>
      </c>
      <c r="AW598" s="628" t="str">
        <f t="shared" si="1816"/>
        <v/>
      </c>
      <c r="AX598" s="628" t="str">
        <f t="shared" si="1816"/>
        <v/>
      </c>
      <c r="AY598" s="628" t="str">
        <f t="shared" si="1816"/>
        <v/>
      </c>
      <c r="AZ598" s="628" t="str">
        <f t="shared" si="1816"/>
        <v/>
      </c>
      <c r="BA598" s="628" t="str">
        <f t="shared" si="1816"/>
        <v/>
      </c>
      <c r="BB598" s="628" t="str">
        <f t="shared" si="1816"/>
        <v/>
      </c>
      <c r="BC598" s="663"/>
      <c r="BD598" s="628" t="str">
        <f t="shared" ref="BD598:BT598" si="1817">IF(BD597="","",BD593*BD594*BD597)</f>
        <v/>
      </c>
      <c r="BE598" s="628" t="str">
        <f t="shared" si="1817"/>
        <v/>
      </c>
      <c r="BF598" s="628" t="str">
        <f t="shared" si="1817"/>
        <v/>
      </c>
      <c r="BG598" s="628">
        <f t="shared" si="1817"/>
        <v>360.0018</v>
      </c>
      <c r="BH598" s="628" t="str">
        <f t="shared" si="1817"/>
        <v/>
      </c>
      <c r="BI598" s="628" t="str">
        <f t="shared" si="1817"/>
        <v/>
      </c>
      <c r="BJ598" s="628" t="str">
        <f t="shared" si="1817"/>
        <v/>
      </c>
      <c r="BK598" s="628" t="str">
        <f t="shared" si="1817"/>
        <v/>
      </c>
      <c r="BL598" s="628" t="str">
        <f t="shared" si="1817"/>
        <v/>
      </c>
      <c r="BM598" s="628" t="str">
        <f t="shared" si="1817"/>
        <v/>
      </c>
      <c r="BN598" s="628" t="str">
        <f t="shared" si="1817"/>
        <v/>
      </c>
      <c r="BO598" s="628" t="str">
        <f t="shared" si="1817"/>
        <v/>
      </c>
      <c r="BP598" s="628" t="str">
        <f t="shared" si="1817"/>
        <v/>
      </c>
      <c r="BQ598" s="628" t="str">
        <f t="shared" si="1817"/>
        <v/>
      </c>
      <c r="BR598" s="628" t="str">
        <f t="shared" si="1817"/>
        <v/>
      </c>
      <c r="BS598" s="628" t="str">
        <f t="shared" si="1817"/>
        <v/>
      </c>
      <c r="BT598" s="628" t="str">
        <f t="shared" si="1817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93"/>
        <v/>
      </c>
      <c r="CA598" s="894">
        <f t="shared" si="1794"/>
        <v>144</v>
      </c>
      <c r="CB598" s="894">
        <f t="shared" si="1795"/>
        <v>140.7216</v>
      </c>
      <c r="CC598" s="895" t="str">
        <f t="shared" si="1796"/>
        <v/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49" t="str">
        <f t="shared" si="1813"/>
        <v/>
      </c>
      <c r="DA598" s="549" t="str">
        <f t="shared" si="1813"/>
        <v/>
      </c>
      <c r="DB598" s="550" t="str">
        <f t="shared" si="1813"/>
        <v/>
      </c>
      <c r="DC598" s="550">
        <f t="shared" si="1813"/>
        <v>360.0018</v>
      </c>
      <c r="DD598" s="550" t="str">
        <f t="shared" si="1813"/>
        <v/>
      </c>
      <c r="DE598" s="549" t="str">
        <f t="shared" si="1813"/>
        <v/>
      </c>
      <c r="DF598" s="549" t="str">
        <f t="shared" si="1813"/>
        <v/>
      </c>
      <c r="DG598" s="549" t="str">
        <f t="shared" si="1813"/>
        <v/>
      </c>
      <c r="DH598" s="549" t="str">
        <f t="shared" si="1813"/>
        <v/>
      </c>
      <c r="DI598" s="549" t="str">
        <f t="shared" si="1813"/>
        <v/>
      </c>
      <c r="DJ598" s="548" t="str">
        <f t="shared" si="1813"/>
        <v/>
      </c>
      <c r="DK598" s="547" t="str">
        <f t="shared" si="1813"/>
        <v/>
      </c>
      <c r="DL598" s="654">
        <f t="shared" si="1799"/>
        <v>2</v>
      </c>
      <c r="DM598" s="106">
        <f t="shared" si="1800"/>
        <v>3</v>
      </c>
      <c r="DN598" s="106">
        <f t="shared" si="1801"/>
        <v>7</v>
      </c>
      <c r="DO598" s="106">
        <f t="shared" si="1802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3" t="s">
        <v>741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1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18"/>
        <v/>
      </c>
      <c r="CF600" s="90" t="str">
        <f t="shared" si="1818"/>
        <v/>
      </c>
      <c r="CG600" s="90" t="str">
        <f t="shared" si="1818"/>
        <v/>
      </c>
      <c r="CH600" s="90" t="str">
        <f t="shared" si="1818"/>
        <v/>
      </c>
      <c r="CI600" s="90" t="str">
        <f t="shared" si="1818"/>
        <v/>
      </c>
      <c r="CJ600" s="90" t="str">
        <f t="shared" si="1818"/>
        <v/>
      </c>
      <c r="CK600" s="152" t="str">
        <f t="shared" si="1818"/>
        <v/>
      </c>
      <c r="CL600" s="152">
        <f t="shared" si="1818"/>
        <v>96</v>
      </c>
      <c r="CM600" s="152">
        <f t="shared" si="1818"/>
        <v>192</v>
      </c>
      <c r="CN600" s="90" t="str">
        <f t="shared" si="1818"/>
        <v/>
      </c>
      <c r="CO600" s="90" t="str">
        <f t="shared" si="1818"/>
        <v/>
      </c>
      <c r="CP600" s="90" t="str">
        <f t="shared" si="1818"/>
        <v/>
      </c>
      <c r="CQ600" s="90" t="str">
        <f t="shared" si="1818"/>
        <v/>
      </c>
      <c r="CR600" s="90" t="str">
        <f t="shared" si="1818"/>
        <v/>
      </c>
      <c r="CS600" s="89" t="str">
        <f t="shared" si="1818"/>
        <v/>
      </c>
      <c r="CT600" s="520" t="str">
        <f t="shared" si="1818"/>
        <v/>
      </c>
      <c r="CU600" s="547" t="str">
        <f t="shared" ref="CU600:DK604" si="181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19"/>
        <v/>
      </c>
      <c r="CW600" s="549" t="str">
        <f t="shared" si="1819"/>
        <v/>
      </c>
      <c r="CX600" s="549" t="str">
        <f t="shared" si="1819"/>
        <v/>
      </c>
      <c r="CY600" s="549" t="str">
        <f t="shared" si="1819"/>
        <v/>
      </c>
      <c r="CZ600" s="549" t="str">
        <f t="shared" si="1819"/>
        <v/>
      </c>
      <c r="DA600" s="549" t="str">
        <f t="shared" si="1819"/>
        <v/>
      </c>
      <c r="DB600" s="550" t="str">
        <f t="shared" si="1819"/>
        <v/>
      </c>
      <c r="DC600" s="550">
        <f t="shared" si="1819"/>
        <v>96</v>
      </c>
      <c r="DD600" s="550">
        <f t="shared" si="1819"/>
        <v>192</v>
      </c>
      <c r="DE600" s="549" t="str">
        <f t="shared" si="1819"/>
        <v/>
      </c>
      <c r="DF600" s="549" t="str">
        <f t="shared" si="1819"/>
        <v/>
      </c>
      <c r="DG600" s="549" t="str">
        <f t="shared" si="1819"/>
        <v/>
      </c>
      <c r="DH600" s="549" t="str">
        <f t="shared" si="1819"/>
        <v/>
      </c>
      <c r="DI600" s="549" t="str">
        <f t="shared" si="1819"/>
        <v/>
      </c>
      <c r="DJ600" s="548" t="str">
        <f t="shared" si="1819"/>
        <v/>
      </c>
      <c r="DK600" s="547" t="str">
        <f t="shared" si="1819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$H$1 &amp; "/kg"</f>
        <v>kcal/kg</v>
      </c>
      <c r="B601" s="609">
        <f>950*$K$1</f>
        <v>950</v>
      </c>
      <c r="C601" s="609">
        <f t="shared" ref="C601:R601" si="1820">950*$K$1</f>
        <v>950</v>
      </c>
      <c r="D601" s="609">
        <f t="shared" si="1820"/>
        <v>950</v>
      </c>
      <c r="E601" s="609">
        <f t="shared" si="1820"/>
        <v>950</v>
      </c>
      <c r="F601" s="609">
        <f t="shared" si="1820"/>
        <v>950</v>
      </c>
      <c r="G601" s="609">
        <f t="shared" si="1820"/>
        <v>950</v>
      </c>
      <c r="H601" s="609">
        <f t="shared" si="1820"/>
        <v>950</v>
      </c>
      <c r="I601" s="609">
        <f t="shared" si="1820"/>
        <v>950</v>
      </c>
      <c r="J601" s="609">
        <f t="shared" si="1820"/>
        <v>950</v>
      </c>
      <c r="K601" s="609">
        <f t="shared" si="1820"/>
        <v>950</v>
      </c>
      <c r="L601" s="609">
        <f t="shared" si="1820"/>
        <v>950</v>
      </c>
      <c r="M601" s="609">
        <f t="shared" si="1820"/>
        <v>950</v>
      </c>
      <c r="N601" s="609">
        <f t="shared" si="1820"/>
        <v>950</v>
      </c>
      <c r="O601" s="609">
        <f t="shared" si="1820"/>
        <v>950</v>
      </c>
      <c r="P601" s="609">
        <f t="shared" si="1820"/>
        <v>950</v>
      </c>
      <c r="Q601" s="609">
        <f t="shared" si="1820"/>
        <v>950</v>
      </c>
      <c r="R601" s="609">
        <f t="shared" si="1820"/>
        <v>950</v>
      </c>
      <c r="S601" s="716"/>
      <c r="T601" s="609">
        <f>950*$K$1</f>
        <v>950</v>
      </c>
      <c r="U601" s="609">
        <v>950</v>
      </c>
      <c r="V601" s="609">
        <f t="shared" ref="V601:AJ601" si="1821">950*$K$1</f>
        <v>950</v>
      </c>
      <c r="W601" s="609">
        <f t="shared" si="1821"/>
        <v>950</v>
      </c>
      <c r="X601" s="609">
        <f t="shared" si="1821"/>
        <v>950</v>
      </c>
      <c r="Y601" s="609">
        <f t="shared" si="1821"/>
        <v>950</v>
      </c>
      <c r="Z601" s="609">
        <f t="shared" si="1821"/>
        <v>950</v>
      </c>
      <c r="AA601" s="609">
        <f t="shared" si="1821"/>
        <v>950</v>
      </c>
      <c r="AB601" s="609">
        <f t="shared" si="1821"/>
        <v>950</v>
      </c>
      <c r="AC601" s="609">
        <f t="shared" si="1821"/>
        <v>950</v>
      </c>
      <c r="AD601" s="609">
        <f t="shared" si="1821"/>
        <v>950</v>
      </c>
      <c r="AE601" s="609">
        <f t="shared" si="1821"/>
        <v>950</v>
      </c>
      <c r="AF601" s="609">
        <f t="shared" si="1821"/>
        <v>950</v>
      </c>
      <c r="AG601" s="609">
        <f t="shared" si="1821"/>
        <v>950</v>
      </c>
      <c r="AH601" s="609">
        <f t="shared" si="1821"/>
        <v>950</v>
      </c>
      <c r="AI601" s="609">
        <f t="shared" si="1821"/>
        <v>950</v>
      </c>
      <c r="AJ601" s="609">
        <f t="shared" si="1821"/>
        <v>950</v>
      </c>
      <c r="AK601" s="716"/>
      <c r="AL601" s="609">
        <f>950*$K$1</f>
        <v>950</v>
      </c>
      <c r="AM601" s="609">
        <f t="shared" ref="AM601:BB601" si="1822">950*$K$1</f>
        <v>950</v>
      </c>
      <c r="AN601" s="609">
        <f t="shared" si="1822"/>
        <v>950</v>
      </c>
      <c r="AO601" s="609">
        <f t="shared" si="1822"/>
        <v>950</v>
      </c>
      <c r="AP601" s="609">
        <f t="shared" si="1822"/>
        <v>950</v>
      </c>
      <c r="AQ601" s="609">
        <f t="shared" si="1822"/>
        <v>950</v>
      </c>
      <c r="AR601" s="609">
        <f t="shared" si="1822"/>
        <v>950</v>
      </c>
      <c r="AS601" s="609">
        <f t="shared" si="1822"/>
        <v>950</v>
      </c>
      <c r="AT601" s="609">
        <f t="shared" si="1822"/>
        <v>950</v>
      </c>
      <c r="AU601" s="609">
        <f t="shared" si="1822"/>
        <v>950</v>
      </c>
      <c r="AV601" s="609">
        <f t="shared" si="1822"/>
        <v>950</v>
      </c>
      <c r="AW601" s="609">
        <f t="shared" si="1822"/>
        <v>950</v>
      </c>
      <c r="AX601" s="609">
        <f t="shared" si="1822"/>
        <v>950</v>
      </c>
      <c r="AY601" s="609">
        <f t="shared" si="1822"/>
        <v>950</v>
      </c>
      <c r="AZ601" s="609">
        <f t="shared" si="1822"/>
        <v>950</v>
      </c>
      <c r="BA601" s="609">
        <f t="shared" si="1822"/>
        <v>950</v>
      </c>
      <c r="BB601" s="609">
        <f t="shared" si="1822"/>
        <v>950</v>
      </c>
      <c r="BC601" s="716"/>
      <c r="BD601" s="609">
        <f>950*$K$1</f>
        <v>950</v>
      </c>
      <c r="BE601" s="609">
        <f t="shared" ref="BE601:BY601" si="1823">950*$K$1</f>
        <v>950</v>
      </c>
      <c r="BF601" s="609">
        <f t="shared" si="1823"/>
        <v>950</v>
      </c>
      <c r="BG601" s="609">
        <f t="shared" si="1823"/>
        <v>950</v>
      </c>
      <c r="BH601" s="609">
        <f t="shared" si="1823"/>
        <v>950</v>
      </c>
      <c r="BI601" s="609">
        <f t="shared" si="1823"/>
        <v>950</v>
      </c>
      <c r="BJ601" s="609">
        <f t="shared" si="1823"/>
        <v>950</v>
      </c>
      <c r="BK601" s="609">
        <f t="shared" si="1823"/>
        <v>950</v>
      </c>
      <c r="BL601" s="609">
        <f t="shared" si="1823"/>
        <v>950</v>
      </c>
      <c r="BM601" s="609">
        <f t="shared" si="1823"/>
        <v>950</v>
      </c>
      <c r="BN601" s="609">
        <f t="shared" si="1823"/>
        <v>950</v>
      </c>
      <c r="BO601" s="609">
        <f t="shared" si="1823"/>
        <v>950</v>
      </c>
      <c r="BP601" s="609">
        <f t="shared" si="1823"/>
        <v>950</v>
      </c>
      <c r="BQ601" s="609">
        <f t="shared" si="1823"/>
        <v>950</v>
      </c>
      <c r="BR601" s="609">
        <f t="shared" si="1823"/>
        <v>950</v>
      </c>
      <c r="BS601" s="609">
        <f t="shared" si="1823"/>
        <v>950</v>
      </c>
      <c r="BT601" s="609">
        <f t="shared" si="1823"/>
        <v>950</v>
      </c>
      <c r="BU601" s="716"/>
      <c r="BV601" s="609">
        <f t="shared" si="1823"/>
        <v>950</v>
      </c>
      <c r="BW601" s="609">
        <f t="shared" si="1823"/>
        <v>950</v>
      </c>
      <c r="BX601" s="609">
        <f t="shared" si="1823"/>
        <v>950</v>
      </c>
      <c r="BY601" s="609">
        <f t="shared" si="1823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18"/>
        <v>950</v>
      </c>
      <c r="CE601" s="89">
        <f t="shared" si="1818"/>
        <v>950</v>
      </c>
      <c r="CF601" s="90">
        <f t="shared" si="1818"/>
        <v>950</v>
      </c>
      <c r="CG601" s="90">
        <f t="shared" si="1818"/>
        <v>950</v>
      </c>
      <c r="CH601" s="90">
        <f t="shared" si="1818"/>
        <v>950</v>
      </c>
      <c r="CI601" s="90">
        <f t="shared" si="1818"/>
        <v>950</v>
      </c>
      <c r="CJ601" s="90">
        <f t="shared" si="1818"/>
        <v>950</v>
      </c>
      <c r="CK601" s="152">
        <f t="shared" si="1818"/>
        <v>950</v>
      </c>
      <c r="CL601" s="152">
        <f t="shared" si="1818"/>
        <v>950</v>
      </c>
      <c r="CM601" s="152">
        <f t="shared" si="1818"/>
        <v>950</v>
      </c>
      <c r="CN601" s="90">
        <f t="shared" si="1818"/>
        <v>950</v>
      </c>
      <c r="CO601" s="90">
        <f t="shared" si="1818"/>
        <v>950</v>
      </c>
      <c r="CP601" s="90">
        <f t="shared" si="1818"/>
        <v>950</v>
      </c>
      <c r="CQ601" s="90">
        <f t="shared" si="1818"/>
        <v>950</v>
      </c>
      <c r="CR601" s="90">
        <f t="shared" si="1818"/>
        <v>950</v>
      </c>
      <c r="CS601" s="89">
        <f t="shared" si="1818"/>
        <v>950</v>
      </c>
      <c r="CT601" s="520">
        <f t="shared" si="1818"/>
        <v>950</v>
      </c>
      <c r="CU601" s="547">
        <f t="shared" si="1819"/>
        <v>950</v>
      </c>
      <c r="CV601" s="548">
        <f t="shared" si="1819"/>
        <v>950</v>
      </c>
      <c r="CW601" s="549">
        <f t="shared" si="1819"/>
        <v>950</v>
      </c>
      <c r="CX601" s="549">
        <f t="shared" si="1819"/>
        <v>950</v>
      </c>
      <c r="CY601" s="549">
        <f t="shared" si="1819"/>
        <v>950</v>
      </c>
      <c r="CZ601" s="549">
        <f t="shared" si="1819"/>
        <v>950</v>
      </c>
      <c r="DA601" s="549">
        <f t="shared" si="1819"/>
        <v>950</v>
      </c>
      <c r="DB601" s="550">
        <f t="shared" si="1819"/>
        <v>950</v>
      </c>
      <c r="DC601" s="550">
        <f t="shared" si="1819"/>
        <v>950</v>
      </c>
      <c r="DD601" s="550">
        <f t="shared" si="1819"/>
        <v>950</v>
      </c>
      <c r="DE601" s="549">
        <f t="shared" si="1819"/>
        <v>950</v>
      </c>
      <c r="DF601" s="549">
        <f t="shared" si="1819"/>
        <v>950</v>
      </c>
      <c r="DG601" s="549">
        <f t="shared" si="1819"/>
        <v>950</v>
      </c>
      <c r="DH601" s="549">
        <f t="shared" si="1819"/>
        <v>950</v>
      </c>
      <c r="DI601" s="549">
        <f t="shared" si="1819"/>
        <v>950</v>
      </c>
      <c r="DJ601" s="548">
        <f t="shared" si="1819"/>
        <v>950</v>
      </c>
      <c r="DK601" s="547">
        <f t="shared" si="1819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 (%)"</f>
        <v>kcal (%)</v>
      </c>
      <c r="B602" s="631" t="str">
        <f t="shared" ref="B602:R602" si="1824">IF(B600="","",B600*B601/B$46/365/$G$1)</f>
        <v/>
      </c>
      <c r="C602" s="631" t="str">
        <f t="shared" si="1824"/>
        <v/>
      </c>
      <c r="D602" s="631" t="str">
        <f t="shared" si="1824"/>
        <v/>
      </c>
      <c r="E602" s="631" t="str">
        <f t="shared" si="1824"/>
        <v/>
      </c>
      <c r="F602" s="631" t="str">
        <f t="shared" si="1824"/>
        <v/>
      </c>
      <c r="G602" s="631" t="str">
        <f t="shared" si="1824"/>
        <v/>
      </c>
      <c r="H602" s="631" t="str">
        <f t="shared" si="1824"/>
        <v/>
      </c>
      <c r="I602" s="631" t="str">
        <f t="shared" si="1824"/>
        <v/>
      </c>
      <c r="J602" s="631" t="str">
        <f t="shared" si="1824"/>
        <v/>
      </c>
      <c r="K602" s="631" t="str">
        <f t="shared" si="1824"/>
        <v/>
      </c>
      <c r="L602" s="631" t="str">
        <f t="shared" si="1824"/>
        <v/>
      </c>
      <c r="M602" s="631" t="str">
        <f t="shared" si="1824"/>
        <v/>
      </c>
      <c r="N602" s="631" t="str">
        <f t="shared" si="1824"/>
        <v/>
      </c>
      <c r="O602" s="631" t="str">
        <f t="shared" si="1824"/>
        <v/>
      </c>
      <c r="P602" s="631" t="str">
        <f t="shared" si="1824"/>
        <v/>
      </c>
      <c r="Q602" s="631" t="str">
        <f t="shared" si="1824"/>
        <v/>
      </c>
      <c r="R602" s="631" t="str">
        <f t="shared" si="1824"/>
        <v/>
      </c>
      <c r="S602" s="716"/>
      <c r="T602" s="631" t="str">
        <f t="shared" ref="T602:AJ602" si="1825">IF(T600="","",T600*T601/T$46/365/$G$1)</f>
        <v/>
      </c>
      <c r="U602" s="631" t="str">
        <f t="shared" si="1825"/>
        <v/>
      </c>
      <c r="V602" s="631" t="str">
        <f t="shared" si="1825"/>
        <v/>
      </c>
      <c r="W602" s="631" t="str">
        <f t="shared" si="1825"/>
        <v/>
      </c>
      <c r="X602" s="631" t="str">
        <f t="shared" si="1825"/>
        <v/>
      </c>
      <c r="Y602" s="631" t="str">
        <f t="shared" si="1825"/>
        <v/>
      </c>
      <c r="Z602" s="631" t="str">
        <f t="shared" si="1825"/>
        <v/>
      </c>
      <c r="AA602" s="631" t="str">
        <f t="shared" si="1825"/>
        <v/>
      </c>
      <c r="AB602" s="631">
        <f t="shared" si="1825"/>
        <v>2.4787997390737118E-3</v>
      </c>
      <c r="AC602" s="631" t="str">
        <f t="shared" si="1825"/>
        <v/>
      </c>
      <c r="AD602" s="631" t="str">
        <f t="shared" si="1825"/>
        <v/>
      </c>
      <c r="AE602" s="631" t="str">
        <f t="shared" si="1825"/>
        <v/>
      </c>
      <c r="AF602" s="631" t="str">
        <f t="shared" si="1825"/>
        <v/>
      </c>
      <c r="AG602" s="631" t="str">
        <f t="shared" si="1825"/>
        <v/>
      </c>
      <c r="AH602" s="631" t="str">
        <f t="shared" si="1825"/>
        <v/>
      </c>
      <c r="AI602" s="631" t="str">
        <f t="shared" si="1825"/>
        <v/>
      </c>
      <c r="AJ602" s="631" t="str">
        <f t="shared" si="1825"/>
        <v/>
      </c>
      <c r="AK602" s="716"/>
      <c r="AL602" s="631" t="str">
        <f t="shared" ref="AL602:BB602" si="1826">IF(AL600="","",AL600*AL601/AL$46/365/$G$1)</f>
        <v/>
      </c>
      <c r="AM602" s="631">
        <f t="shared" si="1826"/>
        <v>8.0974124809741251E-3</v>
      </c>
      <c r="AN602" s="631">
        <f t="shared" si="1826"/>
        <v>8.4987419625384402E-3</v>
      </c>
      <c r="AO602" s="631" t="str">
        <f t="shared" si="1826"/>
        <v/>
      </c>
      <c r="AP602" s="631" t="str">
        <f t="shared" si="1826"/>
        <v/>
      </c>
      <c r="AQ602" s="631">
        <f t="shared" si="1826"/>
        <v>6.1969993476842795E-4</v>
      </c>
      <c r="AR602" s="631">
        <f t="shared" si="1826"/>
        <v>5.949119373776908E-2</v>
      </c>
      <c r="AS602" s="631" t="str">
        <f t="shared" si="1826"/>
        <v/>
      </c>
      <c r="AT602" s="631">
        <f t="shared" si="1826"/>
        <v>2.1246854906346101E-3</v>
      </c>
      <c r="AU602" s="631" t="str">
        <f t="shared" si="1826"/>
        <v/>
      </c>
      <c r="AV602" s="631" t="str">
        <f t="shared" si="1826"/>
        <v/>
      </c>
      <c r="AW602" s="631" t="str">
        <f t="shared" si="1826"/>
        <v/>
      </c>
      <c r="AX602" s="631" t="str">
        <f t="shared" si="1826"/>
        <v/>
      </c>
      <c r="AY602" s="631" t="str">
        <f t="shared" si="1826"/>
        <v/>
      </c>
      <c r="AZ602" s="631" t="str">
        <f t="shared" si="1826"/>
        <v/>
      </c>
      <c r="BA602" s="631" t="str">
        <f t="shared" si="1826"/>
        <v/>
      </c>
      <c r="BB602" s="631" t="str">
        <f t="shared" si="1826"/>
        <v/>
      </c>
      <c r="BC602" s="716"/>
      <c r="BD602" s="631" t="str">
        <f t="shared" ref="BD602:BT602" si="1827">IF(BD600="","",BD600*BD601/BD$46/365/$G$1)</f>
        <v/>
      </c>
      <c r="BE602" s="631">
        <f t="shared" si="1827"/>
        <v>7.9321591650358767E-3</v>
      </c>
      <c r="BF602" s="631">
        <f t="shared" si="1827"/>
        <v>5.949119373776908E-2</v>
      </c>
      <c r="BG602" s="631" t="str">
        <f t="shared" si="1827"/>
        <v/>
      </c>
      <c r="BH602" s="631" t="str">
        <f t="shared" si="1827"/>
        <v/>
      </c>
      <c r="BI602" s="631" t="str">
        <f t="shared" si="1827"/>
        <v/>
      </c>
      <c r="BJ602" s="631" t="str">
        <f t="shared" si="1827"/>
        <v/>
      </c>
      <c r="BK602" s="631" t="str">
        <f t="shared" si="1827"/>
        <v/>
      </c>
      <c r="BL602" s="631" t="str">
        <f t="shared" si="1827"/>
        <v/>
      </c>
      <c r="BM602" s="631" t="str">
        <f t="shared" si="1827"/>
        <v/>
      </c>
      <c r="BN602" s="631" t="str">
        <f t="shared" si="1827"/>
        <v/>
      </c>
      <c r="BO602" s="631" t="str">
        <f t="shared" si="1827"/>
        <v/>
      </c>
      <c r="BP602" s="631" t="str">
        <f t="shared" si="1827"/>
        <v/>
      </c>
      <c r="BQ602" s="631" t="str">
        <f t="shared" si="1827"/>
        <v/>
      </c>
      <c r="BR602" s="631" t="str">
        <f t="shared" si="1827"/>
        <v/>
      </c>
      <c r="BS602" s="631" t="str">
        <f t="shared" si="1827"/>
        <v/>
      </c>
      <c r="BT602" s="631" t="str">
        <f t="shared" si="1827"/>
        <v/>
      </c>
      <c r="BU602" s="716"/>
      <c r="BV602" s="631" t="str">
        <f>IF(BV600="","",BV600*BV601/BV$46/365/$G$1)</f>
        <v/>
      </c>
      <c r="BW602" s="631" t="str">
        <f>IF(BW600="","",BW600*BW601/BW$46/365/$G$1)</f>
        <v/>
      </c>
      <c r="BX602" s="631">
        <f>IF(BX600="","",BX600*BX601/BX$46/365/$G$1)</f>
        <v>1.1898238747553816E-2</v>
      </c>
      <c r="BY602" s="631">
        <f>IF(BY600="","",BY600*BY601/BY$46/365/$G$1)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18"/>
        <v/>
      </c>
      <c r="CF602" s="1353" t="str">
        <f t="shared" si="1818"/>
        <v/>
      </c>
      <c r="CG602" s="1353" t="str">
        <f t="shared" si="1818"/>
        <v/>
      </c>
      <c r="CH602" s="1353" t="str">
        <f t="shared" si="1818"/>
        <v/>
      </c>
      <c r="CI602" s="1353" t="str">
        <f t="shared" si="1818"/>
        <v/>
      </c>
      <c r="CJ602" s="1353" t="str">
        <f t="shared" si="1818"/>
        <v/>
      </c>
      <c r="CK602" s="1354" t="str">
        <f t="shared" si="1818"/>
        <v/>
      </c>
      <c r="CL602" s="1354">
        <f t="shared" si="1818"/>
        <v>7.9321591650358767E-3</v>
      </c>
      <c r="CM602" s="1354">
        <f t="shared" si="1818"/>
        <v>5.949119373776908E-2</v>
      </c>
      <c r="CN602" s="1353" t="str">
        <f t="shared" si="1818"/>
        <v/>
      </c>
      <c r="CO602" s="1353" t="str">
        <f t="shared" si="1818"/>
        <v/>
      </c>
      <c r="CP602" s="1353" t="str">
        <f t="shared" si="1818"/>
        <v/>
      </c>
      <c r="CQ602" s="1353" t="str">
        <f t="shared" si="1818"/>
        <v/>
      </c>
      <c r="CR602" s="1353" t="str">
        <f t="shared" si="1818"/>
        <v/>
      </c>
      <c r="CS602" s="1352" t="str">
        <f t="shared" si="1818"/>
        <v/>
      </c>
      <c r="CT602" s="1355" t="str">
        <f t="shared" si="1818"/>
        <v/>
      </c>
      <c r="CU602" s="535" t="str">
        <f t="shared" ref="CU602:DD602" si="182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28"/>
        <v/>
      </c>
      <c r="CW602" s="537" t="str">
        <f t="shared" si="1828"/>
        <v/>
      </c>
      <c r="CX602" s="537" t="str">
        <f t="shared" si="1828"/>
        <v/>
      </c>
      <c r="CY602" s="537" t="str">
        <f t="shared" si="1828"/>
        <v/>
      </c>
      <c r="CZ602" s="537" t="str">
        <f t="shared" si="1828"/>
        <v/>
      </c>
      <c r="DA602" s="537" t="str">
        <f t="shared" si="1828"/>
        <v/>
      </c>
      <c r="DB602" s="538" t="str">
        <f t="shared" si="1828"/>
        <v/>
      </c>
      <c r="DC602" s="538">
        <f t="shared" si="1828"/>
        <v>7.9321591650358767E-3</v>
      </c>
      <c r="DD602" s="538">
        <f t="shared" si="1828"/>
        <v>5.949119373776908E-2</v>
      </c>
      <c r="DE602" s="537" t="str">
        <f t="shared" ref="DE602:DK602" si="182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29"/>
        <v/>
      </c>
      <c r="DG602" s="537" t="str">
        <f t="shared" si="1829"/>
        <v/>
      </c>
      <c r="DH602" s="537" t="str">
        <f t="shared" si="1829"/>
        <v/>
      </c>
      <c r="DI602" s="537" t="str">
        <f t="shared" si="1829"/>
        <v/>
      </c>
      <c r="DJ602" s="536" t="str">
        <f t="shared" si="1829"/>
        <v/>
      </c>
      <c r="DK602" s="535" t="str">
        <f t="shared" si="1829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18"/>
        <v/>
      </c>
      <c r="CE603" s="89" t="str">
        <f t="shared" si="1818"/>
        <v/>
      </c>
      <c r="CF603" s="90" t="str">
        <f t="shared" si="1818"/>
        <v/>
      </c>
      <c r="CG603" s="90" t="str">
        <f t="shared" si="1818"/>
        <v/>
      </c>
      <c r="CH603" s="90" t="str">
        <f t="shared" si="1818"/>
        <v/>
      </c>
      <c r="CI603" s="90" t="str">
        <f t="shared" si="1818"/>
        <v/>
      </c>
      <c r="CJ603" s="90" t="str">
        <f t="shared" si="1818"/>
        <v/>
      </c>
      <c r="CK603" s="152" t="str">
        <f t="shared" si="1818"/>
        <v/>
      </c>
      <c r="CL603" s="152">
        <f t="shared" si="1818"/>
        <v>5</v>
      </c>
      <c r="CM603" s="152">
        <f t="shared" si="1818"/>
        <v>10</v>
      </c>
      <c r="CN603" s="90" t="str">
        <f t="shared" si="1818"/>
        <v/>
      </c>
      <c r="CO603" s="90" t="str">
        <f t="shared" si="1818"/>
        <v/>
      </c>
      <c r="CP603" s="90" t="str">
        <f t="shared" si="1818"/>
        <v/>
      </c>
      <c r="CQ603" s="90" t="str">
        <f t="shared" si="1818"/>
        <v/>
      </c>
      <c r="CR603" s="90" t="str">
        <f t="shared" si="1818"/>
        <v/>
      </c>
      <c r="CS603" s="89" t="str">
        <f t="shared" si="1818"/>
        <v/>
      </c>
      <c r="CT603" s="520" t="str">
        <f t="shared" si="1818"/>
        <v/>
      </c>
      <c r="CU603" s="547" t="str">
        <f t="shared" si="1819"/>
        <v/>
      </c>
      <c r="CV603" s="548" t="str">
        <f t="shared" si="1819"/>
        <v/>
      </c>
      <c r="CW603" s="549" t="str">
        <f t="shared" si="1819"/>
        <v/>
      </c>
      <c r="CX603" s="549" t="str">
        <f t="shared" si="1819"/>
        <v/>
      </c>
      <c r="CY603" s="549" t="str">
        <f t="shared" si="1819"/>
        <v/>
      </c>
      <c r="CZ603" s="549" t="str">
        <f t="shared" si="1819"/>
        <v/>
      </c>
      <c r="DA603" s="549" t="str">
        <f t="shared" si="1819"/>
        <v/>
      </c>
      <c r="DB603" s="550" t="str">
        <f t="shared" si="1819"/>
        <v/>
      </c>
      <c r="DC603" s="550">
        <f t="shared" si="1819"/>
        <v>5</v>
      </c>
      <c r="DD603" s="550">
        <f t="shared" si="1819"/>
        <v>10</v>
      </c>
      <c r="DE603" s="549" t="str">
        <f t="shared" si="1819"/>
        <v/>
      </c>
      <c r="DF603" s="549" t="str">
        <f t="shared" si="1819"/>
        <v/>
      </c>
      <c r="DG603" s="549" t="str">
        <f t="shared" si="1819"/>
        <v/>
      </c>
      <c r="DH603" s="549" t="str">
        <f t="shared" si="1819"/>
        <v/>
      </c>
      <c r="DI603" s="549" t="str">
        <f t="shared" si="1819"/>
        <v/>
      </c>
      <c r="DJ603" s="548" t="str">
        <f t="shared" si="1819"/>
        <v/>
      </c>
      <c r="DK603" s="547" t="str">
        <f t="shared" si="1819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30">IF(B603="","",B600*B603)</f>
        <v/>
      </c>
      <c r="C604" s="628" t="str">
        <f t="shared" si="1830"/>
        <v/>
      </c>
      <c r="D604" s="628" t="str">
        <f t="shared" si="1830"/>
        <v/>
      </c>
      <c r="E604" s="628" t="str">
        <f t="shared" si="1830"/>
        <v/>
      </c>
      <c r="F604" s="628" t="str">
        <f t="shared" si="1830"/>
        <v/>
      </c>
      <c r="G604" s="628" t="str">
        <f t="shared" si="1830"/>
        <v/>
      </c>
      <c r="H604" s="628" t="str">
        <f t="shared" si="1830"/>
        <v/>
      </c>
      <c r="I604" s="628" t="str">
        <f t="shared" si="1830"/>
        <v/>
      </c>
      <c r="J604" s="628" t="str">
        <f t="shared" si="1830"/>
        <v/>
      </c>
      <c r="K604" s="628" t="str">
        <f t="shared" si="1830"/>
        <v/>
      </c>
      <c r="L604" s="628" t="str">
        <f t="shared" si="1830"/>
        <v/>
      </c>
      <c r="M604" s="628" t="str">
        <f t="shared" si="1830"/>
        <v/>
      </c>
      <c r="N604" s="628" t="str">
        <f t="shared" si="1830"/>
        <v/>
      </c>
      <c r="O604" s="628" t="str">
        <f t="shared" si="1830"/>
        <v/>
      </c>
      <c r="P604" s="628" t="str">
        <f t="shared" si="1830"/>
        <v/>
      </c>
      <c r="Q604" s="628" t="str">
        <f t="shared" si="1830"/>
        <v/>
      </c>
      <c r="R604" s="628" t="str">
        <f t="shared" si="1830"/>
        <v/>
      </c>
      <c r="S604" s="716"/>
      <c r="T604" s="628"/>
      <c r="U604" s="628" t="str">
        <f t="shared" ref="U604:AJ604" si="1831">IF(U603="","",U600*U603)</f>
        <v/>
      </c>
      <c r="V604" s="628" t="str">
        <f t="shared" si="1831"/>
        <v/>
      </c>
      <c r="W604" s="628"/>
      <c r="X604" s="628"/>
      <c r="Y604" s="628"/>
      <c r="Z604" s="628" t="str">
        <f t="shared" si="1831"/>
        <v/>
      </c>
      <c r="AA604" s="628" t="str">
        <f t="shared" si="1831"/>
        <v/>
      </c>
      <c r="AB604" s="628">
        <f t="shared" si="1831"/>
        <v>3600</v>
      </c>
      <c r="AC604" s="628" t="str">
        <f t="shared" si="1831"/>
        <v/>
      </c>
      <c r="AD604" s="628" t="str">
        <f t="shared" si="1831"/>
        <v/>
      </c>
      <c r="AE604" s="628" t="str">
        <f t="shared" si="1831"/>
        <v/>
      </c>
      <c r="AF604" s="628" t="str">
        <f t="shared" si="1831"/>
        <v/>
      </c>
      <c r="AG604" s="628" t="str">
        <f t="shared" si="1831"/>
        <v/>
      </c>
      <c r="AH604" s="628" t="str">
        <f t="shared" si="1831"/>
        <v/>
      </c>
      <c r="AI604" s="628" t="str">
        <f t="shared" si="1831"/>
        <v/>
      </c>
      <c r="AJ604" s="628" t="str">
        <f t="shared" si="1831"/>
        <v/>
      </c>
      <c r="AK604" s="716"/>
      <c r="AL604" s="628" t="str">
        <f t="shared" ref="AL604:BB604" si="1832">IF(AL603="","",AL600*AL603)</f>
        <v/>
      </c>
      <c r="AM604" s="628">
        <f t="shared" si="1832"/>
        <v>343</v>
      </c>
      <c r="AN604" s="628">
        <f t="shared" si="1832"/>
        <v>432</v>
      </c>
      <c r="AO604" s="628" t="str">
        <f t="shared" si="1832"/>
        <v/>
      </c>
      <c r="AP604" s="628" t="str">
        <f t="shared" si="1832"/>
        <v/>
      </c>
      <c r="AQ604" s="628">
        <f t="shared" si="1832"/>
        <v>108</v>
      </c>
      <c r="AR604" s="628">
        <f t="shared" si="1832"/>
        <v>1920</v>
      </c>
      <c r="AS604" s="628" t="str">
        <f t="shared" si="1832"/>
        <v/>
      </c>
      <c r="AT604" s="628">
        <f t="shared" si="1832"/>
        <v>120</v>
      </c>
      <c r="AU604" s="628" t="str">
        <f t="shared" si="1832"/>
        <v/>
      </c>
      <c r="AV604" s="628" t="str">
        <f t="shared" si="1832"/>
        <v/>
      </c>
      <c r="AW604" s="628" t="str">
        <f t="shared" si="1832"/>
        <v/>
      </c>
      <c r="AX604" s="628" t="str">
        <f t="shared" si="1832"/>
        <v/>
      </c>
      <c r="AY604" s="628" t="str">
        <f t="shared" si="1832"/>
        <v/>
      </c>
      <c r="AZ604" s="628" t="str">
        <f t="shared" si="1832"/>
        <v/>
      </c>
      <c r="BA604" s="628" t="str">
        <f t="shared" si="1832"/>
        <v/>
      </c>
      <c r="BB604" s="628" t="str">
        <f t="shared" si="1832"/>
        <v/>
      </c>
      <c r="BC604" s="716"/>
      <c r="BD604" s="628" t="str">
        <f t="shared" ref="BD604:BT604" si="1833">IF(BD603="","",BD600*BD603)</f>
        <v/>
      </c>
      <c r="BE604" s="628">
        <f t="shared" si="1833"/>
        <v>480</v>
      </c>
      <c r="BF604" s="628">
        <f t="shared" si="1833"/>
        <v>1920</v>
      </c>
      <c r="BG604" s="628" t="str">
        <f t="shared" si="1833"/>
        <v/>
      </c>
      <c r="BH604" s="628" t="str">
        <f t="shared" si="1833"/>
        <v/>
      </c>
      <c r="BI604" s="628" t="str">
        <f t="shared" si="1833"/>
        <v/>
      </c>
      <c r="BJ604" s="628" t="str">
        <f t="shared" si="1833"/>
        <v/>
      </c>
      <c r="BK604" s="628" t="str">
        <f t="shared" si="1833"/>
        <v/>
      </c>
      <c r="BL604" s="628" t="str">
        <f t="shared" si="1833"/>
        <v/>
      </c>
      <c r="BM604" s="628" t="str">
        <f t="shared" si="1833"/>
        <v/>
      </c>
      <c r="BN604" s="628" t="str">
        <f t="shared" si="1833"/>
        <v/>
      </c>
      <c r="BO604" s="628" t="str">
        <f t="shared" si="1833"/>
        <v/>
      </c>
      <c r="BP604" s="628" t="str">
        <f t="shared" si="1833"/>
        <v/>
      </c>
      <c r="BQ604" s="628" t="str">
        <f t="shared" si="1833"/>
        <v/>
      </c>
      <c r="BR604" s="628" t="str">
        <f t="shared" si="1833"/>
        <v/>
      </c>
      <c r="BS604" s="628" t="str">
        <f t="shared" si="1833"/>
        <v/>
      </c>
      <c r="BT604" s="628" t="str">
        <f t="shared" si="1833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18"/>
        <v/>
      </c>
      <c r="CE604" s="89" t="str">
        <f t="shared" si="1818"/>
        <v/>
      </c>
      <c r="CF604" s="90" t="str">
        <f t="shared" si="1818"/>
        <v/>
      </c>
      <c r="CG604" s="90" t="str">
        <f t="shared" si="1818"/>
        <v/>
      </c>
      <c r="CH604" s="90" t="str">
        <f t="shared" si="1818"/>
        <v/>
      </c>
      <c r="CI604" s="90" t="str">
        <f t="shared" si="1818"/>
        <v/>
      </c>
      <c r="CJ604" s="90" t="str">
        <f t="shared" si="1818"/>
        <v/>
      </c>
      <c r="CK604" s="152" t="str">
        <f t="shared" si="1818"/>
        <v/>
      </c>
      <c r="CL604" s="152">
        <f t="shared" si="1818"/>
        <v>480</v>
      </c>
      <c r="CM604" s="152">
        <f t="shared" si="1818"/>
        <v>1920</v>
      </c>
      <c r="CN604" s="90" t="str">
        <f t="shared" si="1818"/>
        <v/>
      </c>
      <c r="CO604" s="90" t="str">
        <f t="shared" si="1818"/>
        <v/>
      </c>
      <c r="CP604" s="90" t="str">
        <f t="shared" si="1818"/>
        <v/>
      </c>
      <c r="CQ604" s="90" t="str">
        <f t="shared" si="1818"/>
        <v/>
      </c>
      <c r="CR604" s="90" t="str">
        <f t="shared" si="1818"/>
        <v/>
      </c>
      <c r="CS604" s="89" t="str">
        <f t="shared" si="1818"/>
        <v/>
      </c>
      <c r="CT604" s="520" t="str">
        <f t="shared" si="1818"/>
        <v/>
      </c>
      <c r="CU604" s="547" t="str">
        <f t="shared" si="1819"/>
        <v/>
      </c>
      <c r="CV604" s="548" t="str">
        <f t="shared" si="1819"/>
        <v/>
      </c>
      <c r="CW604" s="549" t="str">
        <f t="shared" si="1819"/>
        <v/>
      </c>
      <c r="CX604" s="549" t="str">
        <f t="shared" si="1819"/>
        <v/>
      </c>
      <c r="CY604" s="549" t="str">
        <f t="shared" si="1819"/>
        <v/>
      </c>
      <c r="CZ604" s="549" t="str">
        <f t="shared" si="1819"/>
        <v/>
      </c>
      <c r="DA604" s="549" t="str">
        <f t="shared" si="1819"/>
        <v/>
      </c>
      <c r="DB604" s="550" t="str">
        <f t="shared" si="1819"/>
        <v/>
      </c>
      <c r="DC604" s="550">
        <f t="shared" si="1819"/>
        <v>480</v>
      </c>
      <c r="DD604" s="550">
        <f t="shared" si="1819"/>
        <v>1920</v>
      </c>
      <c r="DE604" s="549" t="str">
        <f t="shared" si="1819"/>
        <v/>
      </c>
      <c r="DF604" s="549" t="str">
        <f t="shared" si="1819"/>
        <v/>
      </c>
      <c r="DG604" s="549" t="str">
        <f t="shared" si="1819"/>
        <v/>
      </c>
      <c r="DH604" s="549" t="str">
        <f t="shared" si="1819"/>
        <v/>
      </c>
      <c r="DI604" s="549" t="str">
        <f t="shared" si="1819"/>
        <v/>
      </c>
      <c r="DJ604" s="548" t="str">
        <f t="shared" si="1819"/>
        <v/>
      </c>
      <c r="DK604" s="547" t="str">
        <f t="shared" si="1819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3" t="s">
        <v>884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3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34"/>
        <v/>
      </c>
      <c r="CG606" s="1348" t="str">
        <f t="shared" si="1834"/>
        <v/>
      </c>
      <c r="CH606" s="1348" t="str">
        <f t="shared" si="1834"/>
        <v/>
      </c>
      <c r="CI606" s="1348" t="str">
        <f t="shared" si="1834"/>
        <v/>
      </c>
      <c r="CJ606" s="1348" t="str">
        <f t="shared" si="1834"/>
        <v/>
      </c>
      <c r="CK606" s="1349" t="str">
        <f t="shared" si="1834"/>
        <v/>
      </c>
      <c r="CL606" s="1349">
        <f t="shared" si="1834"/>
        <v>150</v>
      </c>
      <c r="CM606" s="1349">
        <f t="shared" si="1834"/>
        <v>156</v>
      </c>
      <c r="CN606" s="1348" t="str">
        <f t="shared" si="1834"/>
        <v/>
      </c>
      <c r="CO606" s="1348" t="str">
        <f t="shared" si="1834"/>
        <v/>
      </c>
      <c r="CP606" s="1348" t="str">
        <f t="shared" si="1834"/>
        <v/>
      </c>
      <c r="CQ606" s="1348" t="str">
        <f t="shared" si="1834"/>
        <v/>
      </c>
      <c r="CR606" s="1348" t="str">
        <f t="shared" si="1834"/>
        <v/>
      </c>
      <c r="CS606" s="1347" t="str">
        <f t="shared" si="1834"/>
        <v/>
      </c>
      <c r="CT606" s="1350" t="str">
        <f t="shared" si="1834"/>
        <v/>
      </c>
      <c r="CU606" s="547" t="str">
        <f t="shared" ref="CU606:DD610" si="183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35"/>
        <v/>
      </c>
      <c r="CW606" s="549" t="str">
        <f t="shared" si="1835"/>
        <v/>
      </c>
      <c r="CX606" s="549" t="str">
        <f t="shared" si="1835"/>
        <v/>
      </c>
      <c r="CY606" s="549" t="str">
        <f t="shared" si="1835"/>
        <v/>
      </c>
      <c r="CZ606" s="549" t="str">
        <f t="shared" si="1835"/>
        <v/>
      </c>
      <c r="DA606" s="549" t="str">
        <f t="shared" si="1835"/>
        <v/>
      </c>
      <c r="DB606" s="550" t="str">
        <f t="shared" si="1835"/>
        <v/>
      </c>
      <c r="DC606" s="550">
        <f t="shared" si="1835"/>
        <v>150</v>
      </c>
      <c r="DD606" s="550">
        <f t="shared" si="1835"/>
        <v>156</v>
      </c>
      <c r="DE606" s="549" t="str">
        <f t="shared" ref="DE606:DK610" si="183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36"/>
        <v/>
      </c>
      <c r="DG606" s="549" t="str">
        <f t="shared" si="1836"/>
        <v/>
      </c>
      <c r="DH606" s="549" t="str">
        <f t="shared" si="1836"/>
        <v/>
      </c>
      <c r="DI606" s="549" t="str">
        <f t="shared" si="1836"/>
        <v/>
      </c>
      <c r="DJ606" s="548" t="str">
        <f t="shared" si="1836"/>
        <v/>
      </c>
      <c r="DK606" s="547" t="str">
        <f t="shared" si="1836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$H$1 &amp; "/kg"</f>
        <v>kcal/kg</v>
      </c>
      <c r="B607" s="609">
        <f t="shared" ref="B607:G607" si="1837">3090*$K$1</f>
        <v>3090</v>
      </c>
      <c r="C607" s="609">
        <f t="shared" si="1837"/>
        <v>3090</v>
      </c>
      <c r="D607" s="609">
        <f t="shared" si="1837"/>
        <v>3090</v>
      </c>
      <c r="E607" s="609">
        <f t="shared" si="1837"/>
        <v>3090</v>
      </c>
      <c r="F607" s="609">
        <f t="shared" si="1837"/>
        <v>3090</v>
      </c>
      <c r="G607" s="609">
        <f t="shared" si="1837"/>
        <v>3090</v>
      </c>
      <c r="H607" s="609">
        <f t="shared" ref="H607:R607" si="1838">3090*$K$1</f>
        <v>3090</v>
      </c>
      <c r="I607" s="609">
        <f t="shared" si="1838"/>
        <v>3090</v>
      </c>
      <c r="J607" s="609">
        <f t="shared" si="1838"/>
        <v>3090</v>
      </c>
      <c r="K607" s="609">
        <f t="shared" si="1838"/>
        <v>3090</v>
      </c>
      <c r="L607" s="609">
        <f t="shared" si="1838"/>
        <v>3090</v>
      </c>
      <c r="M607" s="609">
        <f t="shared" si="1838"/>
        <v>3090</v>
      </c>
      <c r="N607" s="609">
        <f t="shared" si="1838"/>
        <v>3090</v>
      </c>
      <c r="O607" s="609">
        <f t="shared" si="1838"/>
        <v>3090</v>
      </c>
      <c r="P607" s="609">
        <f t="shared" si="1838"/>
        <v>3090</v>
      </c>
      <c r="Q607" s="609">
        <f t="shared" si="1838"/>
        <v>3090</v>
      </c>
      <c r="R607" s="609">
        <f t="shared" si="1838"/>
        <v>3090</v>
      </c>
      <c r="S607" s="716"/>
      <c r="T607" s="609">
        <f t="shared" ref="T607:Y607" si="1839">3090*$K$1</f>
        <v>3090</v>
      </c>
      <c r="U607" s="609">
        <f t="shared" si="1839"/>
        <v>3090</v>
      </c>
      <c r="V607" s="609">
        <f t="shared" si="1839"/>
        <v>3090</v>
      </c>
      <c r="W607" s="609">
        <f t="shared" si="1839"/>
        <v>3090</v>
      </c>
      <c r="X607" s="609">
        <f t="shared" si="1839"/>
        <v>3090</v>
      </c>
      <c r="Y607" s="609">
        <f t="shared" si="1839"/>
        <v>3090</v>
      </c>
      <c r="Z607" s="609">
        <f t="shared" ref="Z607:AJ607" si="1840">3090*$K$1</f>
        <v>3090</v>
      </c>
      <c r="AA607" s="609">
        <f t="shared" si="1840"/>
        <v>3090</v>
      </c>
      <c r="AB607" s="609">
        <f t="shared" si="1840"/>
        <v>3090</v>
      </c>
      <c r="AC607" s="609">
        <f t="shared" si="1840"/>
        <v>3090</v>
      </c>
      <c r="AD607" s="609">
        <f t="shared" si="1840"/>
        <v>3090</v>
      </c>
      <c r="AE607" s="609">
        <f t="shared" si="1840"/>
        <v>3090</v>
      </c>
      <c r="AF607" s="609">
        <f t="shared" si="1840"/>
        <v>3090</v>
      </c>
      <c r="AG607" s="609">
        <f t="shared" si="1840"/>
        <v>3090</v>
      </c>
      <c r="AH607" s="609">
        <f t="shared" si="1840"/>
        <v>3090</v>
      </c>
      <c r="AI607" s="609">
        <f t="shared" si="1840"/>
        <v>3090</v>
      </c>
      <c r="AJ607" s="609">
        <f t="shared" si="1840"/>
        <v>3090</v>
      </c>
      <c r="AK607" s="716"/>
      <c r="AL607" s="609">
        <f t="shared" ref="AL607:AQ607" si="1841">3090*$K$1</f>
        <v>3090</v>
      </c>
      <c r="AM607" s="609">
        <f t="shared" si="1841"/>
        <v>3090</v>
      </c>
      <c r="AN607" s="609">
        <f t="shared" si="1841"/>
        <v>3090</v>
      </c>
      <c r="AO607" s="609">
        <f t="shared" si="1841"/>
        <v>3090</v>
      </c>
      <c r="AP607" s="609">
        <f t="shared" si="1841"/>
        <v>3090</v>
      </c>
      <c r="AQ607" s="609">
        <f t="shared" si="1841"/>
        <v>3090</v>
      </c>
      <c r="AR607" s="609">
        <f t="shared" ref="AR607:BB607" si="1842">3090*$K$1</f>
        <v>3090</v>
      </c>
      <c r="AS607" s="609">
        <f t="shared" si="1842"/>
        <v>3090</v>
      </c>
      <c r="AT607" s="609">
        <f t="shared" si="1842"/>
        <v>3090</v>
      </c>
      <c r="AU607" s="609">
        <f t="shared" si="1842"/>
        <v>3090</v>
      </c>
      <c r="AV607" s="609">
        <f t="shared" si="1842"/>
        <v>3090</v>
      </c>
      <c r="AW607" s="609">
        <f t="shared" si="1842"/>
        <v>3090</v>
      </c>
      <c r="AX607" s="609">
        <f t="shared" si="1842"/>
        <v>3090</v>
      </c>
      <c r="AY607" s="609">
        <f t="shared" si="1842"/>
        <v>3090</v>
      </c>
      <c r="AZ607" s="609">
        <f t="shared" si="1842"/>
        <v>3090</v>
      </c>
      <c r="BA607" s="609">
        <f t="shared" si="1842"/>
        <v>3090</v>
      </c>
      <c r="BB607" s="609">
        <f t="shared" si="1842"/>
        <v>3090</v>
      </c>
      <c r="BC607" s="716"/>
      <c r="BD607" s="609">
        <f t="shared" ref="BD607:BI607" si="1843">3090*$K$1</f>
        <v>3090</v>
      </c>
      <c r="BE607" s="609">
        <f t="shared" si="1843"/>
        <v>3090</v>
      </c>
      <c r="BF607" s="609">
        <f t="shared" si="1843"/>
        <v>3090</v>
      </c>
      <c r="BG607" s="609">
        <f t="shared" si="1843"/>
        <v>3090</v>
      </c>
      <c r="BH607" s="609">
        <f t="shared" si="1843"/>
        <v>3090</v>
      </c>
      <c r="BI607" s="609">
        <f t="shared" si="1843"/>
        <v>3090</v>
      </c>
      <c r="BJ607" s="609">
        <f t="shared" ref="BJ607:BY607" si="1844">3090*$K$1</f>
        <v>3090</v>
      </c>
      <c r="BK607" s="609">
        <f t="shared" si="1844"/>
        <v>3090</v>
      </c>
      <c r="BL607" s="609">
        <f t="shared" si="1844"/>
        <v>3090</v>
      </c>
      <c r="BM607" s="609">
        <f t="shared" si="1844"/>
        <v>3090</v>
      </c>
      <c r="BN607" s="609">
        <f t="shared" si="1844"/>
        <v>3090</v>
      </c>
      <c r="BO607" s="609">
        <f t="shared" si="1844"/>
        <v>3090</v>
      </c>
      <c r="BP607" s="609">
        <f t="shared" si="1844"/>
        <v>3090</v>
      </c>
      <c r="BQ607" s="609">
        <f t="shared" si="1844"/>
        <v>3090</v>
      </c>
      <c r="BR607" s="609">
        <f t="shared" si="1844"/>
        <v>3090</v>
      </c>
      <c r="BS607" s="609">
        <f t="shared" si="1844"/>
        <v>3090</v>
      </c>
      <c r="BT607" s="609">
        <f t="shared" si="1844"/>
        <v>3090</v>
      </c>
      <c r="BU607" s="716"/>
      <c r="BV607" s="609">
        <f t="shared" si="1844"/>
        <v>3090</v>
      </c>
      <c r="BW607" s="609">
        <f t="shared" si="1844"/>
        <v>3090</v>
      </c>
      <c r="BX607" s="609">
        <f t="shared" si="1844"/>
        <v>3090</v>
      </c>
      <c r="BY607" s="609">
        <f t="shared" si="1844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34"/>
        <v>3090</v>
      </c>
      <c r="CF607" s="1348">
        <f t="shared" si="1834"/>
        <v>3090</v>
      </c>
      <c r="CG607" s="1348">
        <f t="shared" si="1834"/>
        <v>3090</v>
      </c>
      <c r="CH607" s="1348">
        <f t="shared" si="1834"/>
        <v>3090</v>
      </c>
      <c r="CI607" s="1348">
        <f t="shared" si="1834"/>
        <v>3090</v>
      </c>
      <c r="CJ607" s="1348">
        <f t="shared" si="1834"/>
        <v>3090</v>
      </c>
      <c r="CK607" s="1349">
        <f t="shared" si="1834"/>
        <v>3090</v>
      </c>
      <c r="CL607" s="1349">
        <f t="shared" si="1834"/>
        <v>3090</v>
      </c>
      <c r="CM607" s="1349">
        <f t="shared" si="1834"/>
        <v>3090</v>
      </c>
      <c r="CN607" s="1348">
        <f t="shared" si="1834"/>
        <v>3090</v>
      </c>
      <c r="CO607" s="1348">
        <f t="shared" si="1834"/>
        <v>3090</v>
      </c>
      <c r="CP607" s="1348">
        <f t="shared" si="1834"/>
        <v>3090</v>
      </c>
      <c r="CQ607" s="1348">
        <f t="shared" si="1834"/>
        <v>3090</v>
      </c>
      <c r="CR607" s="1348">
        <f t="shared" si="1834"/>
        <v>3090</v>
      </c>
      <c r="CS607" s="1347">
        <f t="shared" si="1834"/>
        <v>3090</v>
      </c>
      <c r="CT607" s="1350">
        <f t="shared" si="1834"/>
        <v>3090</v>
      </c>
      <c r="CU607" s="547">
        <f t="shared" si="1835"/>
        <v>3090</v>
      </c>
      <c r="CV607" s="548">
        <f t="shared" si="1835"/>
        <v>3090</v>
      </c>
      <c r="CW607" s="549">
        <f t="shared" si="1835"/>
        <v>3090</v>
      </c>
      <c r="CX607" s="549">
        <f t="shared" si="1835"/>
        <v>3090</v>
      </c>
      <c r="CY607" s="549">
        <f t="shared" si="1835"/>
        <v>3090</v>
      </c>
      <c r="CZ607" s="549">
        <f t="shared" si="1835"/>
        <v>3090</v>
      </c>
      <c r="DA607" s="549">
        <f t="shared" si="1835"/>
        <v>3090</v>
      </c>
      <c r="DB607" s="550">
        <f t="shared" si="1835"/>
        <v>3090</v>
      </c>
      <c r="DC607" s="550">
        <f t="shared" si="1835"/>
        <v>3090</v>
      </c>
      <c r="DD607" s="550">
        <f t="shared" si="1835"/>
        <v>3090</v>
      </c>
      <c r="DE607" s="549">
        <f t="shared" si="1836"/>
        <v>3090</v>
      </c>
      <c r="DF607" s="549">
        <f t="shared" si="1836"/>
        <v>3090</v>
      </c>
      <c r="DG607" s="549">
        <f t="shared" si="1836"/>
        <v>3090</v>
      </c>
      <c r="DH607" s="549">
        <f t="shared" si="1836"/>
        <v>3090</v>
      </c>
      <c r="DI607" s="549">
        <f t="shared" si="1836"/>
        <v>3090</v>
      </c>
      <c r="DJ607" s="548">
        <f t="shared" si="1836"/>
        <v>3090</v>
      </c>
      <c r="DK607" s="547">
        <f t="shared" si="183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 (%)"</f>
        <v>kcal (%)</v>
      </c>
      <c r="B608" s="631" t="str">
        <f t="shared" ref="B608:R608" si="1845">IF(B606="","",B606*B607/B$46/365/$G$1)</f>
        <v/>
      </c>
      <c r="C608" s="631" t="str">
        <f t="shared" si="1845"/>
        <v/>
      </c>
      <c r="D608" s="631">
        <f t="shared" si="1845"/>
        <v>3.8700587084148731E-2</v>
      </c>
      <c r="E608" s="631" t="str">
        <f t="shared" si="1845"/>
        <v/>
      </c>
      <c r="F608" s="631" t="str">
        <f t="shared" si="1845"/>
        <v/>
      </c>
      <c r="G608" s="631">
        <f t="shared" si="1845"/>
        <v>0.13975212002609264</v>
      </c>
      <c r="H608" s="631">
        <f t="shared" si="1845"/>
        <v>0.11072667971298109</v>
      </c>
      <c r="I608" s="631">
        <f t="shared" si="1845"/>
        <v>6.2888454011741687E-2</v>
      </c>
      <c r="J608" s="631" t="str">
        <f t="shared" si="1845"/>
        <v/>
      </c>
      <c r="K608" s="631" t="str">
        <f t="shared" si="1845"/>
        <v/>
      </c>
      <c r="L608" s="631" t="str">
        <f t="shared" si="1845"/>
        <v/>
      </c>
      <c r="M608" s="631" t="str">
        <f t="shared" si="1845"/>
        <v/>
      </c>
      <c r="N608" s="631" t="str">
        <f t="shared" si="1845"/>
        <v/>
      </c>
      <c r="O608" s="631" t="str">
        <f t="shared" si="1845"/>
        <v/>
      </c>
      <c r="P608" s="631" t="str">
        <f t="shared" si="1845"/>
        <v/>
      </c>
      <c r="Q608" s="631" t="str">
        <f t="shared" si="1845"/>
        <v/>
      </c>
      <c r="R608" s="631" t="str">
        <f t="shared" si="1845"/>
        <v/>
      </c>
      <c r="S608" s="716"/>
      <c r="T608" s="631" t="str">
        <f t="shared" ref="T608:AJ608" si="1846">IF(T606="","",T606*T607/T$46/365/$G$1)</f>
        <v/>
      </c>
      <c r="U608" s="631">
        <f t="shared" si="1846"/>
        <v>4.0313111545988252E-3</v>
      </c>
      <c r="V608" s="631">
        <f t="shared" si="1846"/>
        <v>0.12900195694716241</v>
      </c>
      <c r="W608" s="631" t="str">
        <f t="shared" si="1846"/>
        <v/>
      </c>
      <c r="X608" s="631" t="str">
        <f t="shared" si="1846"/>
        <v/>
      </c>
      <c r="Y608" s="631" t="str">
        <f t="shared" si="1846"/>
        <v/>
      </c>
      <c r="Z608" s="631" t="str">
        <f t="shared" si="1846"/>
        <v/>
      </c>
      <c r="AA608" s="631" t="str">
        <f t="shared" si="1846"/>
        <v/>
      </c>
      <c r="AB608" s="631" t="str">
        <f t="shared" si="1846"/>
        <v/>
      </c>
      <c r="AC608" s="631" t="str">
        <f t="shared" si="1846"/>
        <v/>
      </c>
      <c r="AD608" s="631" t="str">
        <f t="shared" si="1846"/>
        <v/>
      </c>
      <c r="AE608" s="631" t="str">
        <f t="shared" si="1846"/>
        <v/>
      </c>
      <c r="AF608" s="631" t="str">
        <f t="shared" si="1846"/>
        <v/>
      </c>
      <c r="AG608" s="631" t="str">
        <f t="shared" si="1846"/>
        <v/>
      </c>
      <c r="AH608" s="631" t="str">
        <f t="shared" si="1846"/>
        <v/>
      </c>
      <c r="AI608" s="631" t="str">
        <f t="shared" si="1846"/>
        <v/>
      </c>
      <c r="AJ608" s="631" t="str">
        <f t="shared" si="1846"/>
        <v/>
      </c>
      <c r="AK608" s="716"/>
      <c r="AL608" s="631" t="str">
        <f t="shared" ref="AL608:BB608" si="1847">IF(AL606="","",AL606*AL607/AL$46/365/$G$1)</f>
        <v/>
      </c>
      <c r="AM608" s="631" t="str">
        <f t="shared" si="1847"/>
        <v/>
      </c>
      <c r="AN608" s="631" t="str">
        <f t="shared" si="1847"/>
        <v/>
      </c>
      <c r="AO608" s="631">
        <f t="shared" si="1847"/>
        <v>3.3594259621656884E-3</v>
      </c>
      <c r="AP608" s="631">
        <f t="shared" si="1847"/>
        <v>3.3594259621656884E-3</v>
      </c>
      <c r="AQ608" s="631" t="str">
        <f t="shared" si="1847"/>
        <v/>
      </c>
      <c r="AR608" s="631" t="str">
        <f t="shared" si="1847"/>
        <v/>
      </c>
      <c r="AS608" s="631" t="str">
        <f t="shared" si="1847"/>
        <v/>
      </c>
      <c r="AT608" s="631" t="str">
        <f t="shared" si="1847"/>
        <v/>
      </c>
      <c r="AU608" s="631" t="str">
        <f t="shared" si="1847"/>
        <v/>
      </c>
      <c r="AV608" s="631" t="str">
        <f t="shared" si="1847"/>
        <v/>
      </c>
      <c r="AW608" s="631" t="str">
        <f t="shared" si="1847"/>
        <v/>
      </c>
      <c r="AX608" s="631" t="str">
        <f t="shared" si="1847"/>
        <v/>
      </c>
      <c r="AY608" s="631" t="str">
        <f t="shared" si="1847"/>
        <v/>
      </c>
      <c r="AZ608" s="631" t="str">
        <f t="shared" si="1847"/>
        <v/>
      </c>
      <c r="BA608" s="631" t="str">
        <f t="shared" si="1847"/>
        <v/>
      </c>
      <c r="BB608" s="631" t="str">
        <f t="shared" si="1847"/>
        <v/>
      </c>
      <c r="BC608" s="716"/>
      <c r="BD608" s="631">
        <f t="shared" ref="BD608:BT608" si="1848">IF(BD606="","",BD606*BD607/BD$46/365/$G$1)</f>
        <v>4.0313111545988253E-2</v>
      </c>
      <c r="BE608" s="631" t="str">
        <f t="shared" si="1848"/>
        <v/>
      </c>
      <c r="BF608" s="631" t="str">
        <f t="shared" si="1848"/>
        <v/>
      </c>
      <c r="BG608" s="631" t="str">
        <f t="shared" si="1848"/>
        <v/>
      </c>
      <c r="BH608" s="631" t="str">
        <f t="shared" si="1848"/>
        <v/>
      </c>
      <c r="BI608" s="631">
        <f t="shared" si="1848"/>
        <v>6.2888454011741687E-2</v>
      </c>
      <c r="BJ608" s="631" t="str">
        <f t="shared" si="1848"/>
        <v/>
      </c>
      <c r="BK608" s="631" t="str">
        <f t="shared" si="1848"/>
        <v/>
      </c>
      <c r="BL608" s="631" t="str">
        <f t="shared" si="1848"/>
        <v/>
      </c>
      <c r="BM608" s="631" t="str">
        <f t="shared" si="1848"/>
        <v/>
      </c>
      <c r="BN608" s="631" t="str">
        <f t="shared" si="1848"/>
        <v/>
      </c>
      <c r="BO608" s="631" t="str">
        <f t="shared" si="1848"/>
        <v/>
      </c>
      <c r="BP608" s="631" t="str">
        <f t="shared" si="1848"/>
        <v/>
      </c>
      <c r="BQ608" s="631" t="str">
        <f t="shared" si="1848"/>
        <v/>
      </c>
      <c r="BR608" s="631" t="str">
        <f t="shared" si="1848"/>
        <v/>
      </c>
      <c r="BS608" s="631" t="str">
        <f t="shared" si="1848"/>
        <v/>
      </c>
      <c r="BT608" s="631" t="str">
        <f t="shared" si="1848"/>
        <v/>
      </c>
      <c r="BU608" s="716"/>
      <c r="BV608" s="631">
        <f>IF(BV606="","",BV606*BV607/BV$46/365/$G$1)</f>
        <v>2.7643276488677662E-2</v>
      </c>
      <c r="BW608" s="631" t="str">
        <f>IF(BW606="","",BW606*BW607/BW$46/365/$G$1)</f>
        <v/>
      </c>
      <c r="BX608" s="631" t="str">
        <f>IF(BX606="","",BX606*BX607/BX$46/365/$G$1)</f>
        <v/>
      </c>
      <c r="BY608" s="631" t="str">
        <f>IF(BY606="","",BY606*BY607/BY$46/365/$G$1)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34"/>
        <v/>
      </c>
      <c r="CF608" s="1353" t="str">
        <f t="shared" si="1834"/>
        <v/>
      </c>
      <c r="CG608" s="1353" t="str">
        <f t="shared" si="1834"/>
        <v/>
      </c>
      <c r="CH608" s="1353" t="str">
        <f t="shared" si="1834"/>
        <v/>
      </c>
      <c r="CI608" s="1353" t="str">
        <f t="shared" si="1834"/>
        <v/>
      </c>
      <c r="CJ608" s="1353" t="str">
        <f t="shared" si="1834"/>
        <v/>
      </c>
      <c r="CK608" s="1354" t="str">
        <f t="shared" si="1834"/>
        <v/>
      </c>
      <c r="CL608" s="1354">
        <f t="shared" si="1834"/>
        <v>4.0313111545988253E-2</v>
      </c>
      <c r="CM608" s="1354">
        <f t="shared" si="1834"/>
        <v>6.2888454011741687E-2</v>
      </c>
      <c r="CN608" s="1353" t="str">
        <f t="shared" si="1834"/>
        <v/>
      </c>
      <c r="CO608" s="1353" t="str">
        <f t="shared" si="1834"/>
        <v/>
      </c>
      <c r="CP608" s="1353" t="str">
        <f t="shared" si="1834"/>
        <v/>
      </c>
      <c r="CQ608" s="1353" t="str">
        <f t="shared" si="1834"/>
        <v/>
      </c>
      <c r="CR608" s="1353" t="str">
        <f t="shared" si="1834"/>
        <v/>
      </c>
      <c r="CS608" s="1352" t="str">
        <f t="shared" si="1834"/>
        <v/>
      </c>
      <c r="CT608" s="1355" t="str">
        <f t="shared" si="1834"/>
        <v/>
      </c>
      <c r="CU608" s="535" t="str">
        <f t="shared" si="1835"/>
        <v/>
      </c>
      <c r="CV608" s="536" t="str">
        <f t="shared" si="1835"/>
        <v/>
      </c>
      <c r="CW608" s="537" t="str">
        <f t="shared" si="1835"/>
        <v/>
      </c>
      <c r="CX608" s="537" t="str">
        <f t="shared" si="1835"/>
        <v/>
      </c>
      <c r="CY608" s="537" t="str">
        <f t="shared" si="1835"/>
        <v/>
      </c>
      <c r="CZ608" s="537" t="str">
        <f t="shared" si="1835"/>
        <v/>
      </c>
      <c r="DA608" s="537" t="str">
        <f t="shared" si="1835"/>
        <v/>
      </c>
      <c r="DB608" s="538" t="str">
        <f t="shared" si="1835"/>
        <v/>
      </c>
      <c r="DC608" s="538">
        <f t="shared" si="1835"/>
        <v>4.0313111545988253E-2</v>
      </c>
      <c r="DD608" s="538">
        <f t="shared" si="1835"/>
        <v>6.2888454011741687E-2</v>
      </c>
      <c r="DE608" s="537" t="str">
        <f t="shared" si="1836"/>
        <v/>
      </c>
      <c r="DF608" s="537" t="str">
        <f t="shared" si="1836"/>
        <v/>
      </c>
      <c r="DG608" s="537" t="str">
        <f t="shared" si="1836"/>
        <v/>
      </c>
      <c r="DH608" s="537" t="str">
        <f t="shared" si="1836"/>
        <v/>
      </c>
      <c r="DI608" s="537" t="str">
        <f t="shared" si="1836"/>
        <v/>
      </c>
      <c r="DJ608" s="536" t="str">
        <f t="shared" si="1836"/>
        <v/>
      </c>
      <c r="DK608" s="535" t="str">
        <f t="shared" si="1836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6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49"/>
        <v/>
      </c>
      <c r="CF609" s="1348" t="str">
        <f t="shared" si="1849"/>
        <v/>
      </c>
      <c r="CG609" s="1348" t="str">
        <f t="shared" si="1849"/>
        <v/>
      </c>
      <c r="CH609" s="1348" t="str">
        <f t="shared" si="1849"/>
        <v/>
      </c>
      <c r="CI609" s="1348" t="str">
        <f t="shared" si="1849"/>
        <v/>
      </c>
      <c r="CJ609" s="1348" t="str">
        <f t="shared" si="1849"/>
        <v/>
      </c>
      <c r="CK609" s="1349" t="str">
        <f t="shared" si="1849"/>
        <v/>
      </c>
      <c r="CL609" s="1349">
        <f t="shared" si="1849"/>
        <v>5</v>
      </c>
      <c r="CM609" s="1349">
        <f t="shared" si="1849"/>
        <v>9</v>
      </c>
      <c r="CN609" s="1348" t="str">
        <f t="shared" si="1849"/>
        <v/>
      </c>
      <c r="CO609" s="1348" t="str">
        <f t="shared" si="1849"/>
        <v/>
      </c>
      <c r="CP609" s="1348" t="str">
        <f t="shared" si="1849"/>
        <v/>
      </c>
      <c r="CQ609" s="1348" t="str">
        <f t="shared" si="1849"/>
        <v/>
      </c>
      <c r="CR609" s="1348" t="str">
        <f t="shared" si="1849"/>
        <v/>
      </c>
      <c r="CS609" s="1347" t="str">
        <f t="shared" si="1849"/>
        <v/>
      </c>
      <c r="CT609" s="1350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35"/>
        <v/>
      </c>
      <c r="CV609" s="548" t="str">
        <f t="shared" si="1835"/>
        <v/>
      </c>
      <c r="CW609" s="549" t="str">
        <f t="shared" si="1835"/>
        <v/>
      </c>
      <c r="CX609" s="549" t="str">
        <f t="shared" si="1835"/>
        <v/>
      </c>
      <c r="CY609" s="549" t="str">
        <f t="shared" si="1835"/>
        <v/>
      </c>
      <c r="CZ609" s="549" t="str">
        <f t="shared" si="1835"/>
        <v/>
      </c>
      <c r="DA609" s="549" t="str">
        <f t="shared" si="1835"/>
        <v/>
      </c>
      <c r="DB609" s="550" t="str">
        <f t="shared" si="1835"/>
        <v/>
      </c>
      <c r="DC609" s="550">
        <f t="shared" si="1835"/>
        <v>5</v>
      </c>
      <c r="DD609" s="550">
        <f t="shared" si="1835"/>
        <v>9</v>
      </c>
      <c r="DE609" s="549" t="str">
        <f t="shared" si="1836"/>
        <v/>
      </c>
      <c r="DF609" s="549" t="str">
        <f t="shared" si="1836"/>
        <v/>
      </c>
      <c r="DG609" s="549" t="str">
        <f t="shared" si="1836"/>
        <v/>
      </c>
      <c r="DH609" s="549" t="str">
        <f t="shared" si="1836"/>
        <v/>
      </c>
      <c r="DI609" s="549" t="str">
        <f t="shared" si="1836"/>
        <v/>
      </c>
      <c r="DJ609" s="548" t="str">
        <f t="shared" si="1836"/>
        <v/>
      </c>
      <c r="DK609" s="547" t="str">
        <f t="shared" si="1836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51">IF(B609="","",B606*B609)</f>
        <v/>
      </c>
      <c r="C610" s="628" t="str">
        <f t="shared" si="1851"/>
        <v/>
      </c>
      <c r="D610" s="628">
        <f t="shared" si="1851"/>
        <v>240</v>
      </c>
      <c r="E610" s="628" t="str">
        <f t="shared" si="1851"/>
        <v/>
      </c>
      <c r="F610" s="628" t="str">
        <f t="shared" si="1851"/>
        <v/>
      </c>
      <c r="G610" s="628">
        <f t="shared" si="1851"/>
        <v>520</v>
      </c>
      <c r="H610" s="628">
        <f t="shared" si="1851"/>
        <v>2060</v>
      </c>
      <c r="I610" s="628">
        <f t="shared" si="1851"/>
        <v>1560</v>
      </c>
      <c r="J610" s="628" t="str">
        <f t="shared" si="1851"/>
        <v/>
      </c>
      <c r="K610" s="628" t="str">
        <f t="shared" si="1851"/>
        <v/>
      </c>
      <c r="L610" s="628" t="str">
        <f t="shared" si="1851"/>
        <v/>
      </c>
      <c r="M610" s="628" t="str">
        <f t="shared" si="1851"/>
        <v/>
      </c>
      <c r="N610" s="628" t="str">
        <f t="shared" si="1851"/>
        <v/>
      </c>
      <c r="O610" s="628" t="str">
        <f t="shared" si="1851"/>
        <v/>
      </c>
      <c r="P610" s="628" t="str">
        <f t="shared" si="1851"/>
        <v/>
      </c>
      <c r="Q610" s="628" t="str">
        <f t="shared" si="1851"/>
        <v/>
      </c>
      <c r="R610" s="628" t="str">
        <f t="shared" si="1851"/>
        <v/>
      </c>
      <c r="S610" s="716"/>
      <c r="T610" s="628" t="str">
        <f t="shared" ref="T610:AJ610" si="1852">IF(T609="","",T606*T609)</f>
        <v/>
      </c>
      <c r="U610" s="628">
        <f t="shared" si="1852"/>
        <v>54</v>
      </c>
      <c r="V610" s="628">
        <f t="shared" si="1852"/>
        <v>480</v>
      </c>
      <c r="W610" s="628" t="str">
        <f t="shared" si="1852"/>
        <v/>
      </c>
      <c r="X610" s="628" t="str">
        <f t="shared" si="1852"/>
        <v/>
      </c>
      <c r="Y610" s="628" t="str">
        <f t="shared" si="1852"/>
        <v/>
      </c>
      <c r="Z610" s="628" t="str">
        <f t="shared" si="1852"/>
        <v/>
      </c>
      <c r="AA610" s="628" t="str">
        <f t="shared" si="1852"/>
        <v/>
      </c>
      <c r="AB610" s="628" t="str">
        <f t="shared" si="1852"/>
        <v/>
      </c>
      <c r="AC610" s="628" t="str">
        <f t="shared" si="1852"/>
        <v/>
      </c>
      <c r="AD610" s="628" t="str">
        <f t="shared" si="1852"/>
        <v/>
      </c>
      <c r="AE610" s="628" t="str">
        <f t="shared" si="1852"/>
        <v/>
      </c>
      <c r="AF610" s="628" t="str">
        <f t="shared" si="1852"/>
        <v/>
      </c>
      <c r="AG610" s="628" t="str">
        <f t="shared" si="1852"/>
        <v/>
      </c>
      <c r="AH610" s="628" t="str">
        <f t="shared" si="1852"/>
        <v/>
      </c>
      <c r="AI610" s="628" t="str">
        <f t="shared" si="1852"/>
        <v/>
      </c>
      <c r="AJ610" s="628" t="str">
        <f t="shared" si="1852"/>
        <v/>
      </c>
      <c r="AK610" s="716"/>
      <c r="AL610" s="628" t="str">
        <f t="shared" ref="AL610:BB610" si="1853">IF(AL609="","",AL606*AL609)</f>
        <v/>
      </c>
      <c r="AM610" s="628" t="str">
        <f t="shared" si="1853"/>
        <v/>
      </c>
      <c r="AN610" s="628" t="str">
        <f t="shared" si="1853"/>
        <v/>
      </c>
      <c r="AO610" s="628">
        <f t="shared" si="1853"/>
        <v>90</v>
      </c>
      <c r="AP610" s="628">
        <f t="shared" si="1853"/>
        <v>350</v>
      </c>
      <c r="AQ610" s="628" t="str">
        <f t="shared" si="1853"/>
        <v/>
      </c>
      <c r="AR610" s="628" t="str">
        <f t="shared" si="1853"/>
        <v/>
      </c>
      <c r="AS610" s="628" t="str">
        <f t="shared" si="1853"/>
        <v/>
      </c>
      <c r="AT610" s="628" t="str">
        <f t="shared" si="1853"/>
        <v/>
      </c>
      <c r="AU610" s="628" t="str">
        <f t="shared" si="1853"/>
        <v/>
      </c>
      <c r="AV610" s="628" t="str">
        <f t="shared" si="1853"/>
        <v/>
      </c>
      <c r="AW610" s="628" t="str">
        <f t="shared" si="1853"/>
        <v/>
      </c>
      <c r="AX610" s="628" t="str">
        <f t="shared" si="1853"/>
        <v/>
      </c>
      <c r="AY610" s="628" t="str">
        <f t="shared" si="1853"/>
        <v/>
      </c>
      <c r="AZ610" s="628" t="str">
        <f t="shared" si="1853"/>
        <v/>
      </c>
      <c r="BA610" s="628" t="str">
        <f t="shared" si="1853"/>
        <v/>
      </c>
      <c r="BB610" s="628" t="str">
        <f t="shared" si="1853"/>
        <v/>
      </c>
      <c r="BC610" s="716"/>
      <c r="BD610" s="628">
        <f t="shared" ref="BD610:BT610" si="1854">IF(BD609="","",BD606*BD609)</f>
        <v>750</v>
      </c>
      <c r="BE610" s="628" t="str">
        <f t="shared" si="1854"/>
        <v/>
      </c>
      <c r="BF610" s="628" t="str">
        <f t="shared" si="1854"/>
        <v/>
      </c>
      <c r="BG610" s="628" t="str">
        <f t="shared" si="1854"/>
        <v/>
      </c>
      <c r="BH610" s="628" t="str">
        <f t="shared" si="1854"/>
        <v/>
      </c>
      <c r="BI610" s="628">
        <f t="shared" si="1854"/>
        <v>1404</v>
      </c>
      <c r="BJ610" s="628" t="str">
        <f t="shared" si="1854"/>
        <v/>
      </c>
      <c r="BK610" s="628" t="str">
        <f t="shared" si="1854"/>
        <v/>
      </c>
      <c r="BL610" s="628" t="str">
        <f t="shared" si="1854"/>
        <v/>
      </c>
      <c r="BM610" s="628" t="str">
        <f t="shared" si="1854"/>
        <v/>
      </c>
      <c r="BN610" s="628" t="str">
        <f t="shared" si="1854"/>
        <v/>
      </c>
      <c r="BO610" s="628" t="str">
        <f t="shared" si="1854"/>
        <v/>
      </c>
      <c r="BP610" s="628" t="str">
        <f t="shared" si="1854"/>
        <v/>
      </c>
      <c r="BQ610" s="628" t="str">
        <f t="shared" si="1854"/>
        <v/>
      </c>
      <c r="BR610" s="628" t="str">
        <f t="shared" si="1854"/>
        <v/>
      </c>
      <c r="BS610" s="628" t="str">
        <f t="shared" si="1854"/>
        <v/>
      </c>
      <c r="BT610" s="628" t="str">
        <f t="shared" si="1854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si="1849"/>
        <v/>
      </c>
      <c r="CE610" s="1347" t="str">
        <f t="shared" si="1850"/>
        <v/>
      </c>
      <c r="CF610" s="1348" t="str">
        <f t="shared" si="1850"/>
        <v/>
      </c>
      <c r="CG610" s="1348" t="str">
        <f t="shared" si="1850"/>
        <v/>
      </c>
      <c r="CH610" s="1348" t="str">
        <f t="shared" si="1850"/>
        <v/>
      </c>
      <c r="CI610" s="1348" t="str">
        <f t="shared" si="1850"/>
        <v/>
      </c>
      <c r="CJ610" s="1348" t="str">
        <f t="shared" si="1850"/>
        <v/>
      </c>
      <c r="CK610" s="1349" t="str">
        <f t="shared" si="1850"/>
        <v/>
      </c>
      <c r="CL610" s="1349">
        <f t="shared" si="1850"/>
        <v>750</v>
      </c>
      <c r="CM610" s="1349">
        <f t="shared" si="1850"/>
        <v>1404</v>
      </c>
      <c r="CN610" s="1348" t="str">
        <f t="shared" si="1850"/>
        <v/>
      </c>
      <c r="CO610" s="1348" t="str">
        <f t="shared" si="1850"/>
        <v/>
      </c>
      <c r="CP610" s="1348" t="str">
        <f t="shared" si="1850"/>
        <v/>
      </c>
      <c r="CQ610" s="1348" t="str">
        <f t="shared" si="1850"/>
        <v/>
      </c>
      <c r="CR610" s="1348" t="str">
        <f t="shared" si="1850"/>
        <v/>
      </c>
      <c r="CS610" s="1347" t="str">
        <f t="shared" si="1850"/>
        <v/>
      </c>
      <c r="CT610" s="1350" t="str">
        <f t="shared" si="1850"/>
        <v/>
      </c>
      <c r="CU610" s="547" t="str">
        <f t="shared" si="1835"/>
        <v/>
      </c>
      <c r="CV610" s="548" t="str">
        <f t="shared" si="1835"/>
        <v/>
      </c>
      <c r="CW610" s="549" t="str">
        <f t="shared" si="1835"/>
        <v/>
      </c>
      <c r="CX610" s="549" t="str">
        <f t="shared" si="1835"/>
        <v/>
      </c>
      <c r="CY610" s="549" t="str">
        <f t="shared" si="1835"/>
        <v/>
      </c>
      <c r="CZ610" s="549" t="str">
        <f t="shared" si="1835"/>
        <v/>
      </c>
      <c r="DA610" s="549" t="str">
        <f t="shared" si="1835"/>
        <v/>
      </c>
      <c r="DB610" s="550" t="str">
        <f t="shared" si="1835"/>
        <v/>
      </c>
      <c r="DC610" s="550">
        <f t="shared" si="1835"/>
        <v>750</v>
      </c>
      <c r="DD610" s="550">
        <f t="shared" si="1835"/>
        <v>1404</v>
      </c>
      <c r="DE610" s="549" t="str">
        <f t="shared" si="1836"/>
        <v/>
      </c>
      <c r="DF610" s="549" t="str">
        <f t="shared" si="1836"/>
        <v/>
      </c>
      <c r="DG610" s="549" t="str">
        <f t="shared" si="1836"/>
        <v/>
      </c>
      <c r="DH610" s="549" t="str">
        <f t="shared" si="1836"/>
        <v/>
      </c>
      <c r="DI610" s="549" t="str">
        <f t="shared" si="1836"/>
        <v/>
      </c>
      <c r="DJ610" s="548" t="str">
        <f t="shared" si="1836"/>
        <v/>
      </c>
      <c r="DK610" s="547" t="str">
        <f t="shared" si="1836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3" t="s">
        <v>744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6" t="str">
        <f t="shared" ref="CD612:CS613" si="185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55"/>
        <v/>
      </c>
      <c r="CF612" s="1348" t="str">
        <f t="shared" si="1855"/>
        <v/>
      </c>
      <c r="CG612" s="1348" t="str">
        <f t="shared" si="1855"/>
        <v/>
      </c>
      <c r="CH612" s="1348" t="str">
        <f t="shared" si="1855"/>
        <v/>
      </c>
      <c r="CI612" s="1348" t="str">
        <f t="shared" si="1855"/>
        <v/>
      </c>
      <c r="CJ612" s="1348" t="str">
        <f t="shared" si="1855"/>
        <v/>
      </c>
      <c r="CK612" s="1349">
        <f t="shared" si="1855"/>
        <v>12</v>
      </c>
      <c r="CL612" s="1349">
        <f t="shared" si="1855"/>
        <v>60</v>
      </c>
      <c r="CM612" s="1349">
        <f t="shared" si="1855"/>
        <v>240</v>
      </c>
      <c r="CN612" s="1348" t="str">
        <f t="shared" si="1855"/>
        <v/>
      </c>
      <c r="CO612" s="1348" t="str">
        <f t="shared" si="1855"/>
        <v/>
      </c>
      <c r="CP612" s="1348" t="str">
        <f t="shared" si="1855"/>
        <v/>
      </c>
      <c r="CQ612" s="1348" t="str">
        <f t="shared" si="1855"/>
        <v/>
      </c>
      <c r="CR612" s="1348" t="str">
        <f t="shared" si="1855"/>
        <v/>
      </c>
      <c r="CS612" s="1347" t="str">
        <f t="shared" si="1855"/>
        <v/>
      </c>
      <c r="CT612" s="1350" t="str">
        <f t="shared" ref="CE612:CT614" si="185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5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57"/>
        <v/>
      </c>
      <c r="CW612" s="549" t="str">
        <f t="shared" si="1857"/>
        <v/>
      </c>
      <c r="CX612" s="549" t="str">
        <f t="shared" si="1857"/>
        <v/>
      </c>
      <c r="CY612" s="549" t="str">
        <f t="shared" si="1857"/>
        <v/>
      </c>
      <c r="CZ612" s="549" t="str">
        <f t="shared" si="1857"/>
        <v/>
      </c>
      <c r="DA612" s="549" t="str">
        <f t="shared" si="1857"/>
        <v/>
      </c>
      <c r="DB612" s="550">
        <f t="shared" si="1857"/>
        <v>12</v>
      </c>
      <c r="DC612" s="550">
        <f t="shared" si="1857"/>
        <v>60</v>
      </c>
      <c r="DD612" s="550">
        <f t="shared" si="1857"/>
        <v>240</v>
      </c>
      <c r="DE612" s="549" t="str">
        <f t="shared" ref="DE612:DK616" si="185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58"/>
        <v/>
      </c>
      <c r="DG612" s="549" t="str">
        <f t="shared" si="1858"/>
        <v/>
      </c>
      <c r="DH612" s="549" t="str">
        <f t="shared" si="1858"/>
        <v/>
      </c>
      <c r="DI612" s="549" t="str">
        <f t="shared" si="1858"/>
        <v/>
      </c>
      <c r="DJ612" s="548" t="str">
        <f t="shared" si="1858"/>
        <v/>
      </c>
      <c r="DK612" s="547" t="str">
        <f t="shared" si="1858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$H$1 &amp; "/kg"</f>
        <v>kcal/kg</v>
      </c>
      <c r="B613" s="609">
        <f>840*$K$1</f>
        <v>840</v>
      </c>
      <c r="C613" s="609">
        <f t="shared" ref="C613:R613" si="1859">840*$K$1</f>
        <v>840</v>
      </c>
      <c r="D613" s="609">
        <f t="shared" si="1859"/>
        <v>840</v>
      </c>
      <c r="E613" s="609">
        <f t="shared" si="1859"/>
        <v>840</v>
      </c>
      <c r="F613" s="609">
        <f t="shared" si="1859"/>
        <v>840</v>
      </c>
      <c r="G613" s="609">
        <v>3090</v>
      </c>
      <c r="H613" s="609">
        <f t="shared" si="1859"/>
        <v>840</v>
      </c>
      <c r="I613" s="609">
        <v>840</v>
      </c>
      <c r="J613" s="609">
        <f t="shared" si="1859"/>
        <v>840</v>
      </c>
      <c r="K613" s="609">
        <f t="shared" si="1859"/>
        <v>840</v>
      </c>
      <c r="L613" s="609">
        <f t="shared" si="1859"/>
        <v>840</v>
      </c>
      <c r="M613" s="609">
        <f t="shared" si="1859"/>
        <v>840</v>
      </c>
      <c r="N613" s="609">
        <f t="shared" si="1859"/>
        <v>840</v>
      </c>
      <c r="O613" s="609">
        <f t="shared" si="1859"/>
        <v>840</v>
      </c>
      <c r="P613" s="609">
        <f t="shared" si="1859"/>
        <v>840</v>
      </c>
      <c r="Q613" s="609">
        <f t="shared" si="1859"/>
        <v>840</v>
      </c>
      <c r="R613" s="609">
        <f t="shared" si="1859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60">840*$K$1</f>
        <v>840</v>
      </c>
      <c r="X613" s="609">
        <f t="shared" si="1860"/>
        <v>840</v>
      </c>
      <c r="Y613" s="609">
        <f t="shared" si="1860"/>
        <v>840</v>
      </c>
      <c r="Z613" s="609">
        <f t="shared" si="1860"/>
        <v>840</v>
      </c>
      <c r="AA613" s="609">
        <f t="shared" si="1860"/>
        <v>840</v>
      </c>
      <c r="AB613" s="609">
        <f t="shared" si="1860"/>
        <v>840</v>
      </c>
      <c r="AC613" s="609">
        <f t="shared" si="1860"/>
        <v>840</v>
      </c>
      <c r="AD613" s="609">
        <f t="shared" si="1860"/>
        <v>840</v>
      </c>
      <c r="AE613" s="609">
        <f t="shared" si="1860"/>
        <v>840</v>
      </c>
      <c r="AF613" s="609">
        <f t="shared" si="1860"/>
        <v>840</v>
      </c>
      <c r="AG613" s="609">
        <f t="shared" si="1860"/>
        <v>840</v>
      </c>
      <c r="AH613" s="609">
        <f t="shared" si="1860"/>
        <v>840</v>
      </c>
      <c r="AI613" s="609">
        <f t="shared" si="1860"/>
        <v>840</v>
      </c>
      <c r="AJ613" s="609">
        <f t="shared" si="1860"/>
        <v>840</v>
      </c>
      <c r="AK613" s="716"/>
      <c r="AL613" s="609">
        <f>840*$K$1</f>
        <v>840</v>
      </c>
      <c r="AM613" s="609">
        <f t="shared" ref="AM613:BB613" si="1861">840*$K$1</f>
        <v>840</v>
      </c>
      <c r="AN613" s="609">
        <f t="shared" si="1861"/>
        <v>840</v>
      </c>
      <c r="AO613" s="609">
        <f t="shared" si="1861"/>
        <v>840</v>
      </c>
      <c r="AP613" s="609">
        <f t="shared" si="1861"/>
        <v>840</v>
      </c>
      <c r="AQ613" s="609">
        <f t="shared" si="1861"/>
        <v>840</v>
      </c>
      <c r="AR613" s="609">
        <f t="shared" si="1861"/>
        <v>840</v>
      </c>
      <c r="AS613" s="609">
        <f t="shared" si="1861"/>
        <v>840</v>
      </c>
      <c r="AT613" s="609">
        <f t="shared" si="1861"/>
        <v>840</v>
      </c>
      <c r="AU613" s="609">
        <f t="shared" si="1861"/>
        <v>840</v>
      </c>
      <c r="AV613" s="609">
        <f t="shared" si="1861"/>
        <v>840</v>
      </c>
      <c r="AW613" s="609">
        <f t="shared" si="1861"/>
        <v>840</v>
      </c>
      <c r="AX613" s="609">
        <f t="shared" si="1861"/>
        <v>840</v>
      </c>
      <c r="AY613" s="609">
        <f t="shared" si="1861"/>
        <v>840</v>
      </c>
      <c r="AZ613" s="609">
        <f t="shared" si="1861"/>
        <v>840</v>
      </c>
      <c r="BA613" s="609">
        <f t="shared" si="1861"/>
        <v>840</v>
      </c>
      <c r="BB613" s="609">
        <f t="shared" si="1861"/>
        <v>840</v>
      </c>
      <c r="BC613" s="716"/>
      <c r="BD613" s="609">
        <f>840*$K$1</f>
        <v>840</v>
      </c>
      <c r="BE613" s="609">
        <f t="shared" ref="BE613:BY613" si="1862">840*$K$1</f>
        <v>840</v>
      </c>
      <c r="BF613" s="609">
        <f t="shared" si="1862"/>
        <v>840</v>
      </c>
      <c r="BG613" s="609">
        <f t="shared" si="1862"/>
        <v>840</v>
      </c>
      <c r="BH613" s="609">
        <f t="shared" si="1862"/>
        <v>840</v>
      </c>
      <c r="BI613" s="609">
        <f t="shared" si="1862"/>
        <v>840</v>
      </c>
      <c r="BJ613" s="609">
        <f t="shared" si="1862"/>
        <v>840</v>
      </c>
      <c r="BK613" s="609">
        <f t="shared" si="1862"/>
        <v>840</v>
      </c>
      <c r="BL613" s="609">
        <f t="shared" si="1862"/>
        <v>840</v>
      </c>
      <c r="BM613" s="609">
        <f t="shared" si="1862"/>
        <v>840</v>
      </c>
      <c r="BN613" s="609">
        <f t="shared" si="1862"/>
        <v>840</v>
      </c>
      <c r="BO613" s="609">
        <f t="shared" si="1862"/>
        <v>840</v>
      </c>
      <c r="BP613" s="609">
        <f t="shared" si="1862"/>
        <v>840</v>
      </c>
      <c r="BQ613" s="609">
        <f t="shared" si="1862"/>
        <v>840</v>
      </c>
      <c r="BR613" s="609">
        <f t="shared" si="1862"/>
        <v>840</v>
      </c>
      <c r="BS613" s="609">
        <f t="shared" si="1862"/>
        <v>840</v>
      </c>
      <c r="BT613" s="609">
        <f t="shared" si="1862"/>
        <v>840</v>
      </c>
      <c r="BU613" s="716"/>
      <c r="BV613" s="609">
        <f t="shared" si="1862"/>
        <v>840</v>
      </c>
      <c r="BW613" s="609">
        <f t="shared" si="1862"/>
        <v>840</v>
      </c>
      <c r="BX613" s="609">
        <f t="shared" si="1862"/>
        <v>840</v>
      </c>
      <c r="BY613" s="609">
        <f t="shared" si="1862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6">
        <f t="shared" si="1855"/>
        <v>840</v>
      </c>
      <c r="CE613" s="1347">
        <f t="shared" si="1856"/>
        <v>840</v>
      </c>
      <c r="CF613" s="1348">
        <f t="shared" si="1856"/>
        <v>840</v>
      </c>
      <c r="CG613" s="1348">
        <f t="shared" si="1856"/>
        <v>840</v>
      </c>
      <c r="CH613" s="1348">
        <f t="shared" si="1856"/>
        <v>840</v>
      </c>
      <c r="CI613" s="1348">
        <f t="shared" si="1856"/>
        <v>840</v>
      </c>
      <c r="CJ613" s="1348">
        <f t="shared" si="1856"/>
        <v>840</v>
      </c>
      <c r="CK613" s="1349">
        <f t="shared" si="1856"/>
        <v>840</v>
      </c>
      <c r="CL613" s="1349">
        <f t="shared" si="1856"/>
        <v>840</v>
      </c>
      <c r="CM613" s="1349">
        <f t="shared" si="1856"/>
        <v>840</v>
      </c>
      <c r="CN613" s="1348">
        <f t="shared" si="1856"/>
        <v>840</v>
      </c>
      <c r="CO613" s="1348">
        <f t="shared" si="1856"/>
        <v>840</v>
      </c>
      <c r="CP613" s="1348">
        <f t="shared" si="1856"/>
        <v>840</v>
      </c>
      <c r="CQ613" s="1348">
        <f t="shared" si="1856"/>
        <v>840</v>
      </c>
      <c r="CR613" s="1348">
        <f t="shared" si="1856"/>
        <v>840</v>
      </c>
      <c r="CS613" s="1347">
        <f t="shared" si="1856"/>
        <v>840</v>
      </c>
      <c r="CT613" s="1350">
        <f t="shared" si="1856"/>
        <v>840</v>
      </c>
      <c r="CU613" s="547">
        <f t="shared" si="1857"/>
        <v>840</v>
      </c>
      <c r="CV613" s="548">
        <f t="shared" si="1857"/>
        <v>840</v>
      </c>
      <c r="CW613" s="549">
        <f t="shared" si="1857"/>
        <v>840</v>
      </c>
      <c r="CX613" s="549">
        <f t="shared" si="1857"/>
        <v>840</v>
      </c>
      <c r="CY613" s="549">
        <f t="shared" si="1857"/>
        <v>840</v>
      </c>
      <c r="CZ613" s="549">
        <f t="shared" si="1857"/>
        <v>840</v>
      </c>
      <c r="DA613" s="549">
        <f t="shared" si="1857"/>
        <v>840</v>
      </c>
      <c r="DB613" s="550">
        <f t="shared" si="1857"/>
        <v>840</v>
      </c>
      <c r="DC613" s="550">
        <f t="shared" si="1857"/>
        <v>840</v>
      </c>
      <c r="DD613" s="550">
        <f t="shared" si="1857"/>
        <v>840</v>
      </c>
      <c r="DE613" s="549">
        <f t="shared" si="1858"/>
        <v>840</v>
      </c>
      <c r="DF613" s="549">
        <f t="shared" si="1858"/>
        <v>840</v>
      </c>
      <c r="DG613" s="549">
        <f t="shared" si="1858"/>
        <v>840</v>
      </c>
      <c r="DH613" s="549">
        <f t="shared" si="1858"/>
        <v>840</v>
      </c>
      <c r="DI613" s="549">
        <f t="shared" si="1858"/>
        <v>840</v>
      </c>
      <c r="DJ613" s="548">
        <f t="shared" si="1858"/>
        <v>840</v>
      </c>
      <c r="DK613" s="547">
        <f t="shared" si="1858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 (%)"</f>
        <v>kcal (%)</v>
      </c>
      <c r="B614" s="631" t="str">
        <f t="shared" ref="B614:R614" si="1863">IF(B612="","",B612*B613/B$46/365/$G$1)</f>
        <v/>
      </c>
      <c r="C614" s="631" t="str">
        <f t="shared" si="1863"/>
        <v/>
      </c>
      <c r="D614" s="631" t="str">
        <f t="shared" si="1863"/>
        <v/>
      </c>
      <c r="E614" s="631">
        <f t="shared" si="1863"/>
        <v>7.3059360730593605E-3</v>
      </c>
      <c r="F614" s="631" t="str">
        <f t="shared" si="1863"/>
        <v/>
      </c>
      <c r="G614" s="631">
        <f t="shared" si="1863"/>
        <v>0.13975212002609264</v>
      </c>
      <c r="H614" s="631">
        <f t="shared" si="1863"/>
        <v>7.5981735159817354E-3</v>
      </c>
      <c r="I614" s="631">
        <f t="shared" si="1863"/>
        <v>4.2739726027397262E-3</v>
      </c>
      <c r="J614" s="631" t="str">
        <f t="shared" si="1863"/>
        <v/>
      </c>
      <c r="K614" s="631" t="str">
        <f t="shared" si="1863"/>
        <v/>
      </c>
      <c r="L614" s="631" t="str">
        <f t="shared" si="1863"/>
        <v/>
      </c>
      <c r="M614" s="631" t="str">
        <f t="shared" si="1863"/>
        <v/>
      </c>
      <c r="N614" s="631" t="str">
        <f t="shared" si="1863"/>
        <v/>
      </c>
      <c r="O614" s="631" t="str">
        <f t="shared" si="1863"/>
        <v/>
      </c>
      <c r="P614" s="631" t="str">
        <f t="shared" si="1863"/>
        <v/>
      </c>
      <c r="Q614" s="631" t="str">
        <f t="shared" si="1863"/>
        <v/>
      </c>
      <c r="R614" s="631" t="str">
        <f t="shared" si="1863"/>
        <v/>
      </c>
      <c r="S614" s="716"/>
      <c r="T614" s="631" t="str">
        <f t="shared" ref="T614:AJ614" si="1864">IF(T612="","",T612*T613/T$46/365/$G$1)</f>
        <v/>
      </c>
      <c r="U614" s="631">
        <f t="shared" si="1864"/>
        <v>2.6875407697325507E-2</v>
      </c>
      <c r="V614" s="631">
        <f t="shared" si="1864"/>
        <v>8.0626223091976503E-3</v>
      </c>
      <c r="W614" s="631" t="str">
        <f t="shared" si="1864"/>
        <v/>
      </c>
      <c r="X614" s="631" t="str">
        <f t="shared" si="1864"/>
        <v/>
      </c>
      <c r="Y614" s="631" t="str">
        <f t="shared" si="1864"/>
        <v/>
      </c>
      <c r="Z614" s="631" t="str">
        <f t="shared" si="1864"/>
        <v/>
      </c>
      <c r="AA614" s="631" t="str">
        <f t="shared" si="1864"/>
        <v/>
      </c>
      <c r="AB614" s="631" t="str">
        <f t="shared" si="1864"/>
        <v/>
      </c>
      <c r="AC614" s="631" t="str">
        <f t="shared" si="1864"/>
        <v/>
      </c>
      <c r="AD614" s="631" t="str">
        <f t="shared" si="1864"/>
        <v/>
      </c>
      <c r="AE614" s="631" t="str">
        <f t="shared" si="1864"/>
        <v/>
      </c>
      <c r="AF614" s="631" t="str">
        <f t="shared" si="1864"/>
        <v/>
      </c>
      <c r="AG614" s="631" t="str">
        <f t="shared" si="1864"/>
        <v/>
      </c>
      <c r="AH614" s="631" t="str">
        <f t="shared" si="1864"/>
        <v/>
      </c>
      <c r="AI614" s="631" t="str">
        <f t="shared" si="1864"/>
        <v/>
      </c>
      <c r="AJ614" s="631" t="str">
        <f t="shared" si="1864"/>
        <v/>
      </c>
      <c r="AK614" s="716"/>
      <c r="AL614" s="631">
        <f t="shared" ref="AL614:BB614" si="1865">IF(AL612="","",AL612*AL613/AL$46/365/$G$1)</f>
        <v>8.2191780821917813E-4</v>
      </c>
      <c r="AM614" s="631" t="str">
        <f t="shared" si="1865"/>
        <v/>
      </c>
      <c r="AN614" s="631">
        <f t="shared" si="1865"/>
        <v>3.7573385518590995E-3</v>
      </c>
      <c r="AO614" s="631" t="str">
        <f t="shared" si="1865"/>
        <v/>
      </c>
      <c r="AP614" s="631" t="str">
        <f t="shared" si="1865"/>
        <v/>
      </c>
      <c r="AQ614" s="631" t="str">
        <f t="shared" si="1865"/>
        <v/>
      </c>
      <c r="AR614" s="631">
        <f t="shared" si="1865"/>
        <v>3.2876712328767125E-3</v>
      </c>
      <c r="AS614" s="631">
        <f t="shared" si="1865"/>
        <v>5.4794520547945206E-3</v>
      </c>
      <c r="AT614" s="631">
        <f t="shared" si="1865"/>
        <v>1.5655577299412916E-4</v>
      </c>
      <c r="AU614" s="631" t="str">
        <f t="shared" si="1865"/>
        <v/>
      </c>
      <c r="AV614" s="631" t="str">
        <f t="shared" si="1865"/>
        <v/>
      </c>
      <c r="AW614" s="631" t="str">
        <f t="shared" si="1865"/>
        <v/>
      </c>
      <c r="AX614" s="631" t="str">
        <f t="shared" si="1865"/>
        <v/>
      </c>
      <c r="AY614" s="631" t="str">
        <f t="shared" si="1865"/>
        <v/>
      </c>
      <c r="AZ614" s="631" t="str">
        <f t="shared" si="1865"/>
        <v/>
      </c>
      <c r="BA614" s="631" t="str">
        <f t="shared" si="1865"/>
        <v/>
      </c>
      <c r="BB614" s="631" t="str">
        <f t="shared" si="1865"/>
        <v/>
      </c>
      <c r="BC614" s="716"/>
      <c r="BD614" s="631" t="str">
        <f t="shared" ref="BD614:BT614" si="1866">IF(BD612="","",BD612*BD613/BD$46/365/$G$1)</f>
        <v/>
      </c>
      <c r="BE614" s="631">
        <f t="shared" si="1866"/>
        <v>1.7534246575342465E-2</v>
      </c>
      <c r="BF614" s="631" t="str">
        <f t="shared" si="1866"/>
        <v/>
      </c>
      <c r="BG614" s="631" t="str">
        <f t="shared" si="1866"/>
        <v/>
      </c>
      <c r="BH614" s="631" t="str">
        <f t="shared" si="1866"/>
        <v/>
      </c>
      <c r="BI614" s="631">
        <f t="shared" si="1866"/>
        <v>1.315068493150685E-3</v>
      </c>
      <c r="BJ614" s="631">
        <f t="shared" si="1866"/>
        <v>9.3933463796477493E-3</v>
      </c>
      <c r="BK614" s="631" t="str">
        <f t="shared" si="1866"/>
        <v/>
      </c>
      <c r="BL614" s="631" t="str">
        <f t="shared" si="1866"/>
        <v/>
      </c>
      <c r="BM614" s="631" t="str">
        <f t="shared" si="1866"/>
        <v/>
      </c>
      <c r="BN614" s="631" t="str">
        <f t="shared" si="1866"/>
        <v/>
      </c>
      <c r="BO614" s="631" t="str">
        <f t="shared" si="1866"/>
        <v/>
      </c>
      <c r="BP614" s="631" t="str">
        <f t="shared" si="1866"/>
        <v/>
      </c>
      <c r="BQ614" s="631" t="str">
        <f t="shared" si="1866"/>
        <v/>
      </c>
      <c r="BR614" s="631" t="str">
        <f t="shared" si="1866"/>
        <v/>
      </c>
      <c r="BS614" s="631" t="str">
        <f t="shared" si="1866"/>
        <v/>
      </c>
      <c r="BT614" s="631" t="str">
        <f t="shared" si="1866"/>
        <v/>
      </c>
      <c r="BU614" s="716"/>
      <c r="BV614" s="631">
        <f>IF(BV612="","",BV612*BV613/BV$46/365/$G$1)</f>
        <v>1.5655577299412918E-2</v>
      </c>
      <c r="BW614" s="631">
        <f>IF(BW612="","",BW612*BW613/BW$46/365/$G$1)</f>
        <v>1.3698630136986301E-2</v>
      </c>
      <c r="BX614" s="631">
        <f>IF(BX612="","",BX612*BX613/BX$46/365/$G$1)</f>
        <v>6.5753424657534251E-3</v>
      </c>
      <c r="BY614" s="631">
        <f>IF(BY612="","",BY612*BY613/BY$46/365/$G$1)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56"/>
        <v/>
      </c>
      <c r="CF614" s="1353" t="str">
        <f t="shared" si="1856"/>
        <v/>
      </c>
      <c r="CG614" s="1353" t="str">
        <f t="shared" si="1856"/>
        <v/>
      </c>
      <c r="CH614" s="1353" t="str">
        <f t="shared" si="1856"/>
        <v/>
      </c>
      <c r="CI614" s="1353" t="str">
        <f t="shared" si="1856"/>
        <v/>
      </c>
      <c r="CJ614" s="1353" t="str">
        <f t="shared" si="1856"/>
        <v/>
      </c>
      <c r="CK614" s="1354">
        <f t="shared" si="1856"/>
        <v>1.315068493150685E-3</v>
      </c>
      <c r="CL614" s="1354">
        <f t="shared" si="1856"/>
        <v>9.3933463796477493E-3</v>
      </c>
      <c r="CM614" s="1354">
        <f t="shared" si="1856"/>
        <v>1.7534246575342465E-2</v>
      </c>
      <c r="CN614" s="1353" t="str">
        <f t="shared" si="1856"/>
        <v/>
      </c>
      <c r="CO614" s="1353" t="str">
        <f t="shared" si="1856"/>
        <v/>
      </c>
      <c r="CP614" s="1353" t="str">
        <f t="shared" si="1856"/>
        <v/>
      </c>
      <c r="CQ614" s="1353" t="str">
        <f t="shared" si="1856"/>
        <v/>
      </c>
      <c r="CR614" s="1353" t="str">
        <f t="shared" si="1856"/>
        <v/>
      </c>
      <c r="CS614" s="1352" t="str">
        <f t="shared" si="1856"/>
        <v/>
      </c>
      <c r="CT614" s="1355" t="str">
        <f t="shared" si="1856"/>
        <v/>
      </c>
      <c r="CU614" s="535" t="str">
        <f t="shared" si="1857"/>
        <v/>
      </c>
      <c r="CV614" s="536" t="str">
        <f t="shared" si="1857"/>
        <v/>
      </c>
      <c r="CW614" s="537" t="str">
        <f t="shared" si="1857"/>
        <v/>
      </c>
      <c r="CX614" s="537" t="str">
        <f t="shared" si="1857"/>
        <v/>
      </c>
      <c r="CY614" s="537" t="str">
        <f t="shared" si="1857"/>
        <v/>
      </c>
      <c r="CZ614" s="537" t="str">
        <f t="shared" si="1857"/>
        <v/>
      </c>
      <c r="DA614" s="537" t="str">
        <f t="shared" si="1857"/>
        <v/>
      </c>
      <c r="DB614" s="538">
        <f t="shared" si="1857"/>
        <v>1.315068493150685E-3</v>
      </c>
      <c r="DC614" s="538">
        <f t="shared" si="1857"/>
        <v>9.3933463796477493E-3</v>
      </c>
      <c r="DD614" s="538">
        <f t="shared" si="1857"/>
        <v>1.7534246575342465E-2</v>
      </c>
      <c r="DE614" s="537" t="str">
        <f t="shared" si="1858"/>
        <v/>
      </c>
      <c r="DF614" s="537" t="str">
        <f t="shared" si="1858"/>
        <v/>
      </c>
      <c r="DG614" s="537" t="str">
        <f t="shared" si="1858"/>
        <v/>
      </c>
      <c r="DH614" s="537" t="str">
        <f t="shared" si="1858"/>
        <v/>
      </c>
      <c r="DI614" s="537" t="str">
        <f t="shared" si="1858"/>
        <v/>
      </c>
      <c r="DJ614" s="536" t="str">
        <f t="shared" si="1858"/>
        <v/>
      </c>
      <c r="DK614" s="535" t="str">
        <f t="shared" si="1858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6" t="str">
        <f t="shared" ref="CD615:CS616" si="186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67"/>
        <v/>
      </c>
      <c r="CF615" s="1348" t="str">
        <f t="shared" si="1867"/>
        <v/>
      </c>
      <c r="CG615" s="1348" t="str">
        <f t="shared" si="1867"/>
        <v/>
      </c>
      <c r="CH615" s="1348" t="str">
        <f t="shared" si="1867"/>
        <v/>
      </c>
      <c r="CI615" s="1348" t="str">
        <f t="shared" si="1867"/>
        <v/>
      </c>
      <c r="CJ615" s="1348" t="str">
        <f t="shared" si="1867"/>
        <v/>
      </c>
      <c r="CK615" s="1349">
        <f t="shared" si="1867"/>
        <v>2.5</v>
      </c>
      <c r="CL615" s="1349">
        <f t="shared" si="1867"/>
        <v>8</v>
      </c>
      <c r="CM615" s="1349">
        <f t="shared" si="1867"/>
        <v>180</v>
      </c>
      <c r="CN615" s="1348" t="str">
        <f t="shared" si="1867"/>
        <v/>
      </c>
      <c r="CO615" s="1348" t="str">
        <f t="shared" si="1867"/>
        <v/>
      </c>
      <c r="CP615" s="1348" t="str">
        <f t="shared" si="1867"/>
        <v/>
      </c>
      <c r="CQ615" s="1348" t="str">
        <f t="shared" si="1867"/>
        <v/>
      </c>
      <c r="CR615" s="1348" t="str">
        <f t="shared" si="1867"/>
        <v/>
      </c>
      <c r="CS615" s="1347" t="str">
        <f t="shared" si="1867"/>
        <v/>
      </c>
      <c r="CT615" s="1350" t="str">
        <f t="shared" ref="CE615:CT616" si="186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57"/>
        <v/>
      </c>
      <c r="CV615" s="548" t="str">
        <f t="shared" si="1857"/>
        <v/>
      </c>
      <c r="CW615" s="549" t="str">
        <f t="shared" si="1857"/>
        <v/>
      </c>
      <c r="CX615" s="549" t="str">
        <f t="shared" si="1857"/>
        <v/>
      </c>
      <c r="CY615" s="549" t="str">
        <f t="shared" si="1857"/>
        <v/>
      </c>
      <c r="CZ615" s="549" t="str">
        <f t="shared" si="1857"/>
        <v/>
      </c>
      <c r="DA615" s="549" t="str">
        <f t="shared" si="1857"/>
        <v/>
      </c>
      <c r="DB615" s="550">
        <f t="shared" si="1857"/>
        <v>2.5</v>
      </c>
      <c r="DC615" s="550">
        <f t="shared" si="1857"/>
        <v>8</v>
      </c>
      <c r="DD615" s="550">
        <f t="shared" si="1857"/>
        <v>180</v>
      </c>
      <c r="DE615" s="549" t="str">
        <f t="shared" si="1858"/>
        <v/>
      </c>
      <c r="DF615" s="549" t="str">
        <f t="shared" si="1858"/>
        <v/>
      </c>
      <c r="DG615" s="549" t="str">
        <f t="shared" si="1858"/>
        <v/>
      </c>
      <c r="DH615" s="549" t="str">
        <f t="shared" si="1858"/>
        <v/>
      </c>
      <c r="DI615" s="549" t="str">
        <f t="shared" si="1858"/>
        <v/>
      </c>
      <c r="DJ615" s="548" t="str">
        <f t="shared" si="1858"/>
        <v/>
      </c>
      <c r="DK615" s="547" t="str">
        <f t="shared" si="1858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69">IF(B615="","",B612*B615)</f>
        <v/>
      </c>
      <c r="C616" s="628" t="str">
        <f t="shared" si="1869"/>
        <v/>
      </c>
      <c r="D616" s="628" t="str">
        <f t="shared" si="1869"/>
        <v/>
      </c>
      <c r="E616" s="628">
        <f t="shared" si="1869"/>
        <v>1000</v>
      </c>
      <c r="F616" s="628" t="str">
        <f t="shared" si="1869"/>
        <v/>
      </c>
      <c r="G616" s="628">
        <f t="shared" si="1869"/>
        <v>1040</v>
      </c>
      <c r="H616" s="628">
        <f t="shared" si="1869"/>
        <v>312</v>
      </c>
      <c r="I616" s="628">
        <f t="shared" si="1869"/>
        <v>468</v>
      </c>
      <c r="J616" s="628" t="str">
        <f t="shared" si="1869"/>
        <v/>
      </c>
      <c r="K616" s="628" t="str">
        <f t="shared" si="1869"/>
        <v/>
      </c>
      <c r="L616" s="628" t="str">
        <f t="shared" si="1869"/>
        <v/>
      </c>
      <c r="M616" s="628" t="str">
        <f t="shared" si="1869"/>
        <v/>
      </c>
      <c r="N616" s="628" t="str">
        <f t="shared" si="1869"/>
        <v/>
      </c>
      <c r="O616" s="628" t="str">
        <f t="shared" si="1869"/>
        <v/>
      </c>
      <c r="P616" s="628" t="str">
        <f t="shared" si="1869"/>
        <v/>
      </c>
      <c r="Q616" s="628" t="str">
        <f t="shared" si="1869"/>
        <v/>
      </c>
      <c r="R616" s="628" t="str">
        <f t="shared" si="1869"/>
        <v/>
      </c>
      <c r="S616" s="716"/>
      <c r="T616" s="628" t="str">
        <f t="shared" ref="T616:AJ616" si="1870">IF(T615="","",T612*T615)</f>
        <v/>
      </c>
      <c r="U616" s="628">
        <f t="shared" si="1870"/>
        <v>360</v>
      </c>
      <c r="V616" s="628">
        <f t="shared" si="1870"/>
        <v>240</v>
      </c>
      <c r="W616" s="628" t="str">
        <f t="shared" si="1870"/>
        <v/>
      </c>
      <c r="X616" s="628" t="str">
        <f t="shared" si="1870"/>
        <v/>
      </c>
      <c r="Y616" s="628" t="str">
        <f t="shared" si="1870"/>
        <v/>
      </c>
      <c r="Z616" s="628" t="str">
        <f t="shared" si="1870"/>
        <v/>
      </c>
      <c r="AA616" s="628" t="str">
        <f t="shared" si="1870"/>
        <v/>
      </c>
      <c r="AB616" s="628" t="str">
        <f t="shared" si="1870"/>
        <v/>
      </c>
      <c r="AC616" s="628" t="str">
        <f t="shared" si="1870"/>
        <v/>
      </c>
      <c r="AD616" s="628" t="str">
        <f t="shared" si="1870"/>
        <v/>
      </c>
      <c r="AE616" s="628" t="str">
        <f t="shared" si="1870"/>
        <v/>
      </c>
      <c r="AF616" s="628" t="str">
        <f t="shared" si="1870"/>
        <v/>
      </c>
      <c r="AG616" s="628" t="str">
        <f t="shared" si="1870"/>
        <v/>
      </c>
      <c r="AH616" s="628" t="str">
        <f t="shared" si="1870"/>
        <v/>
      </c>
      <c r="AI616" s="628" t="str">
        <f t="shared" si="1870"/>
        <v/>
      </c>
      <c r="AJ616" s="628" t="str">
        <f t="shared" si="1870"/>
        <v/>
      </c>
      <c r="AK616" s="716"/>
      <c r="AL616" s="628">
        <f t="shared" ref="AL616:BB616" si="1871">IF(AL615="","",AL612*AL615)</f>
        <v>108</v>
      </c>
      <c r="AM616" s="628">
        <f t="shared" si="1871"/>
        <v>0</v>
      </c>
      <c r="AN616" s="628">
        <f t="shared" si="1871"/>
        <v>480</v>
      </c>
      <c r="AO616" s="628" t="str">
        <f t="shared" si="1871"/>
        <v/>
      </c>
      <c r="AP616" s="628" t="str">
        <f t="shared" si="1871"/>
        <v/>
      </c>
      <c r="AQ616" s="628" t="str">
        <f t="shared" si="1871"/>
        <v/>
      </c>
      <c r="AR616" s="628">
        <f t="shared" si="1871"/>
        <v>288</v>
      </c>
      <c r="AS616" s="628">
        <f t="shared" si="1871"/>
        <v>360</v>
      </c>
      <c r="AT616" s="628">
        <f t="shared" si="1871"/>
        <v>168</v>
      </c>
      <c r="AU616" s="628" t="str">
        <f t="shared" si="1871"/>
        <v/>
      </c>
      <c r="AV616" s="628" t="str">
        <f t="shared" si="1871"/>
        <v/>
      </c>
      <c r="AW616" s="628" t="str">
        <f t="shared" si="1871"/>
        <v/>
      </c>
      <c r="AX616" s="628" t="str">
        <f t="shared" si="1871"/>
        <v/>
      </c>
      <c r="AY616" s="628" t="str">
        <f t="shared" si="1871"/>
        <v/>
      </c>
      <c r="AZ616" s="628" t="str">
        <f t="shared" si="1871"/>
        <v/>
      </c>
      <c r="BA616" s="628" t="str">
        <f t="shared" si="1871"/>
        <v/>
      </c>
      <c r="BB616" s="628" t="str">
        <f t="shared" si="1871"/>
        <v/>
      </c>
      <c r="BC616" s="716"/>
      <c r="BD616" s="628" t="str">
        <f t="shared" ref="BD616:BT616" si="1872">IF(BD615="","",BD612*BD615)</f>
        <v/>
      </c>
      <c r="BE616" s="628">
        <f t="shared" si="1872"/>
        <v>600</v>
      </c>
      <c r="BF616" s="628" t="str">
        <f t="shared" si="1872"/>
        <v/>
      </c>
      <c r="BG616" s="628" t="str">
        <f t="shared" si="1872"/>
        <v/>
      </c>
      <c r="BH616" s="628" t="str">
        <f t="shared" si="1872"/>
        <v/>
      </c>
      <c r="BI616" s="628">
        <f t="shared" si="1872"/>
        <v>2160</v>
      </c>
      <c r="BJ616" s="628">
        <f t="shared" si="1872"/>
        <v>480</v>
      </c>
      <c r="BK616" s="628" t="str">
        <f t="shared" si="1872"/>
        <v/>
      </c>
      <c r="BL616" s="628" t="str">
        <f t="shared" si="1872"/>
        <v/>
      </c>
      <c r="BM616" s="628" t="str">
        <f t="shared" si="1872"/>
        <v/>
      </c>
      <c r="BN616" s="628" t="str">
        <f t="shared" si="1872"/>
        <v/>
      </c>
      <c r="BO616" s="628" t="str">
        <f t="shared" si="1872"/>
        <v/>
      </c>
      <c r="BP616" s="628" t="str">
        <f t="shared" si="1872"/>
        <v/>
      </c>
      <c r="BQ616" s="628" t="str">
        <f t="shared" si="1872"/>
        <v/>
      </c>
      <c r="BR616" s="628" t="str">
        <f t="shared" si="1872"/>
        <v/>
      </c>
      <c r="BS616" s="628" t="str">
        <f t="shared" si="1872"/>
        <v/>
      </c>
      <c r="BT616" s="628" t="str">
        <f t="shared" si="1872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6" t="str">
        <f t="shared" si="1867"/>
        <v/>
      </c>
      <c r="CE616" s="1347" t="str">
        <f t="shared" si="1868"/>
        <v/>
      </c>
      <c r="CF616" s="1348" t="str">
        <f t="shared" si="1868"/>
        <v/>
      </c>
      <c r="CG616" s="1348" t="str">
        <f t="shared" si="1868"/>
        <v/>
      </c>
      <c r="CH616" s="1348" t="str">
        <f t="shared" si="1868"/>
        <v/>
      </c>
      <c r="CI616" s="1348" t="str">
        <f t="shared" si="1868"/>
        <v/>
      </c>
      <c r="CJ616" s="1348" t="str">
        <f t="shared" si="1868"/>
        <v/>
      </c>
      <c r="CK616" s="1349">
        <f t="shared" si="1868"/>
        <v>480</v>
      </c>
      <c r="CL616" s="1349">
        <f t="shared" si="1868"/>
        <v>600</v>
      </c>
      <c r="CM616" s="1349">
        <f t="shared" si="1868"/>
        <v>2160</v>
      </c>
      <c r="CN616" s="1348" t="str">
        <f t="shared" si="1868"/>
        <v/>
      </c>
      <c r="CO616" s="1348" t="str">
        <f t="shared" si="1868"/>
        <v/>
      </c>
      <c r="CP616" s="1348" t="str">
        <f t="shared" si="1868"/>
        <v/>
      </c>
      <c r="CQ616" s="1348" t="str">
        <f t="shared" si="1868"/>
        <v/>
      </c>
      <c r="CR616" s="1348" t="str">
        <f t="shared" si="1868"/>
        <v/>
      </c>
      <c r="CS616" s="1347" t="str">
        <f t="shared" si="1868"/>
        <v/>
      </c>
      <c r="CT616" s="1350" t="str">
        <f t="shared" si="1868"/>
        <v/>
      </c>
      <c r="CU616" s="547" t="str">
        <f t="shared" si="1857"/>
        <v/>
      </c>
      <c r="CV616" s="548" t="str">
        <f t="shared" si="1857"/>
        <v/>
      </c>
      <c r="CW616" s="549" t="str">
        <f t="shared" si="1857"/>
        <v/>
      </c>
      <c r="CX616" s="549" t="str">
        <f t="shared" si="1857"/>
        <v/>
      </c>
      <c r="CY616" s="549" t="str">
        <f t="shared" si="1857"/>
        <v/>
      </c>
      <c r="CZ616" s="549" t="str">
        <f t="shared" si="1857"/>
        <v/>
      </c>
      <c r="DA616" s="549" t="str">
        <f t="shared" si="1857"/>
        <v/>
      </c>
      <c r="DB616" s="550">
        <f t="shared" si="1857"/>
        <v>480</v>
      </c>
      <c r="DC616" s="550">
        <f t="shared" si="1857"/>
        <v>600</v>
      </c>
      <c r="DD616" s="550">
        <f t="shared" si="1857"/>
        <v>2160</v>
      </c>
      <c r="DE616" s="549" t="str">
        <f t="shared" si="1858"/>
        <v/>
      </c>
      <c r="DF616" s="549" t="str">
        <f t="shared" si="1858"/>
        <v/>
      </c>
      <c r="DG616" s="549" t="str">
        <f t="shared" si="1858"/>
        <v/>
      </c>
      <c r="DH616" s="549" t="str">
        <f t="shared" si="1858"/>
        <v/>
      </c>
      <c r="DI616" s="549" t="str">
        <f t="shared" si="1858"/>
        <v/>
      </c>
      <c r="DJ616" s="548" t="str">
        <f t="shared" si="1858"/>
        <v/>
      </c>
      <c r="DK616" s="547" t="str">
        <f t="shared" si="1858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3" t="s">
        <v>745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6" t="str">
        <f t="shared" ref="CD618:CS619" si="18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73"/>
        <v/>
      </c>
      <c r="CF618" s="1348" t="str">
        <f t="shared" si="1873"/>
        <v/>
      </c>
      <c r="CG618" s="1348" t="str">
        <f t="shared" si="1873"/>
        <v/>
      </c>
      <c r="CH618" s="1348" t="str">
        <f t="shared" si="1873"/>
        <v/>
      </c>
      <c r="CI618" s="1348" t="str">
        <f t="shared" si="1873"/>
        <v/>
      </c>
      <c r="CJ618" s="1348" t="str">
        <f t="shared" si="1873"/>
        <v/>
      </c>
      <c r="CK618" s="1349" t="str">
        <f t="shared" si="1873"/>
        <v/>
      </c>
      <c r="CL618" s="1349">
        <f t="shared" si="1873"/>
        <v>7.2</v>
      </c>
      <c r="CM618" s="1349">
        <f t="shared" si="1873"/>
        <v>216</v>
      </c>
      <c r="CN618" s="1348" t="str">
        <f t="shared" si="1873"/>
        <v/>
      </c>
      <c r="CO618" s="1348" t="str">
        <f t="shared" si="1873"/>
        <v/>
      </c>
      <c r="CP618" s="1348" t="str">
        <f t="shared" si="1873"/>
        <v/>
      </c>
      <c r="CQ618" s="1348" t="str">
        <f t="shared" si="1873"/>
        <v/>
      </c>
      <c r="CR618" s="1348" t="str">
        <f t="shared" si="1873"/>
        <v/>
      </c>
      <c r="CS618" s="1347" t="str">
        <f t="shared" si="1873"/>
        <v/>
      </c>
      <c r="CT618" s="1350" t="str">
        <f t="shared" ref="CE618:CT620" si="18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75"/>
        <v/>
      </c>
      <c r="CW618" s="549" t="str">
        <f t="shared" si="1875"/>
        <v/>
      </c>
      <c r="CX618" s="549" t="str">
        <f t="shared" si="1875"/>
        <v/>
      </c>
      <c r="CY618" s="549" t="str">
        <f t="shared" si="1875"/>
        <v/>
      </c>
      <c r="CZ618" s="549" t="str">
        <f t="shared" si="1875"/>
        <v/>
      </c>
      <c r="DA618" s="549" t="str">
        <f t="shared" si="1875"/>
        <v/>
      </c>
      <c r="DB618" s="550" t="str">
        <f t="shared" si="1875"/>
        <v/>
      </c>
      <c r="DC618" s="550">
        <f t="shared" si="1875"/>
        <v>7.2</v>
      </c>
      <c r="DD618" s="550">
        <f t="shared" si="1875"/>
        <v>216</v>
      </c>
      <c r="DE618" s="549" t="str">
        <f t="shared" ref="DE618:DK622" si="18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76"/>
        <v/>
      </c>
      <c r="DG618" s="549" t="str">
        <f t="shared" si="1876"/>
        <v/>
      </c>
      <c r="DH618" s="549" t="str">
        <f t="shared" si="1876"/>
        <v/>
      </c>
      <c r="DI618" s="549" t="str">
        <f t="shared" si="1876"/>
        <v/>
      </c>
      <c r="DJ618" s="548" t="str">
        <f t="shared" si="1876"/>
        <v/>
      </c>
      <c r="DK618" s="547" t="str">
        <f t="shared" si="1876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$H$1 &amp; "/kg"</f>
        <v>kcal/kg</v>
      </c>
      <c r="B619" s="609">
        <f>5790*$K$1</f>
        <v>5790</v>
      </c>
      <c r="C619" s="609">
        <f t="shared" ref="C619:R619" si="1877">5790*$K$1</f>
        <v>5790</v>
      </c>
      <c r="D619" s="609">
        <f t="shared" si="1877"/>
        <v>5790</v>
      </c>
      <c r="E619" s="609">
        <f t="shared" si="1877"/>
        <v>5790</v>
      </c>
      <c r="F619" s="609">
        <f t="shared" si="1877"/>
        <v>5790</v>
      </c>
      <c r="G619" s="609">
        <f t="shared" si="1877"/>
        <v>5790</v>
      </c>
      <c r="H619" s="609">
        <f t="shared" si="1877"/>
        <v>5790</v>
      </c>
      <c r="I619" s="609">
        <f t="shared" si="1877"/>
        <v>5790</v>
      </c>
      <c r="J619" s="609">
        <f t="shared" si="1877"/>
        <v>5790</v>
      </c>
      <c r="K619" s="609">
        <f t="shared" si="1877"/>
        <v>5790</v>
      </c>
      <c r="L619" s="609">
        <f t="shared" si="1877"/>
        <v>5790</v>
      </c>
      <c r="M619" s="609">
        <f t="shared" si="1877"/>
        <v>5790</v>
      </c>
      <c r="N619" s="609">
        <f t="shared" si="1877"/>
        <v>5790</v>
      </c>
      <c r="O619" s="609">
        <f t="shared" si="1877"/>
        <v>5790</v>
      </c>
      <c r="P619" s="609">
        <f t="shared" si="1877"/>
        <v>5790</v>
      </c>
      <c r="Q619" s="609">
        <f t="shared" si="1877"/>
        <v>5790</v>
      </c>
      <c r="R619" s="609">
        <f t="shared" si="1877"/>
        <v>5790</v>
      </c>
      <c r="S619" s="716"/>
      <c r="T619" s="609">
        <f>5790*$K$1</f>
        <v>5790</v>
      </c>
      <c r="U619" s="609">
        <f t="shared" ref="U619:AJ619" si="1878">5790*$K$1</f>
        <v>5790</v>
      </c>
      <c r="V619" s="609">
        <f t="shared" si="1878"/>
        <v>5790</v>
      </c>
      <c r="W619" s="609">
        <f t="shared" si="1878"/>
        <v>5790</v>
      </c>
      <c r="X619" s="609">
        <f t="shared" si="1878"/>
        <v>5790</v>
      </c>
      <c r="Y619" s="609">
        <f t="shared" si="1878"/>
        <v>5790</v>
      </c>
      <c r="Z619" s="609">
        <f t="shared" si="1878"/>
        <v>5790</v>
      </c>
      <c r="AA619" s="609">
        <f t="shared" si="1878"/>
        <v>5790</v>
      </c>
      <c r="AB619" s="609">
        <f t="shared" si="1878"/>
        <v>5790</v>
      </c>
      <c r="AC619" s="609">
        <f t="shared" si="1878"/>
        <v>5790</v>
      </c>
      <c r="AD619" s="609">
        <f t="shared" si="1878"/>
        <v>5790</v>
      </c>
      <c r="AE619" s="609">
        <f t="shared" si="1878"/>
        <v>5790</v>
      </c>
      <c r="AF619" s="609">
        <f t="shared" si="1878"/>
        <v>5790</v>
      </c>
      <c r="AG619" s="609">
        <f t="shared" si="1878"/>
        <v>5790</v>
      </c>
      <c r="AH619" s="609">
        <f t="shared" si="1878"/>
        <v>5790</v>
      </c>
      <c r="AI619" s="609">
        <f t="shared" si="1878"/>
        <v>5790</v>
      </c>
      <c r="AJ619" s="609">
        <f t="shared" si="1878"/>
        <v>5790</v>
      </c>
      <c r="AK619" s="716"/>
      <c r="AL619" s="609">
        <f>5790*$K$1</f>
        <v>5790</v>
      </c>
      <c r="AM619" s="609">
        <f t="shared" ref="AM619:BB619" si="1879">5790*$K$1</f>
        <v>5790</v>
      </c>
      <c r="AN619" s="609">
        <f t="shared" si="1879"/>
        <v>5790</v>
      </c>
      <c r="AO619" s="609">
        <f t="shared" si="1879"/>
        <v>5790</v>
      </c>
      <c r="AP619" s="609">
        <f t="shared" si="1879"/>
        <v>5790</v>
      </c>
      <c r="AQ619" s="609">
        <f t="shared" si="1879"/>
        <v>5790</v>
      </c>
      <c r="AR619" s="609">
        <f t="shared" si="1879"/>
        <v>5790</v>
      </c>
      <c r="AS619" s="609">
        <f t="shared" si="1879"/>
        <v>5790</v>
      </c>
      <c r="AT619" s="609">
        <f t="shared" si="1879"/>
        <v>5790</v>
      </c>
      <c r="AU619" s="609">
        <f t="shared" si="1879"/>
        <v>5790</v>
      </c>
      <c r="AV619" s="609">
        <f t="shared" si="1879"/>
        <v>5790</v>
      </c>
      <c r="AW619" s="609">
        <f t="shared" si="1879"/>
        <v>5790</v>
      </c>
      <c r="AX619" s="609">
        <f t="shared" si="1879"/>
        <v>5790</v>
      </c>
      <c r="AY619" s="609">
        <f t="shared" si="1879"/>
        <v>5790</v>
      </c>
      <c r="AZ619" s="609">
        <f t="shared" si="1879"/>
        <v>5790</v>
      </c>
      <c r="BA619" s="609">
        <f t="shared" si="1879"/>
        <v>5790</v>
      </c>
      <c r="BB619" s="609">
        <f t="shared" si="1879"/>
        <v>5790</v>
      </c>
      <c r="BC619" s="716"/>
      <c r="BD619" s="609">
        <f>5790*$K$1</f>
        <v>5790</v>
      </c>
      <c r="BE619" s="609">
        <f t="shared" ref="BE619:BY619" si="1880">5790*$K$1</f>
        <v>5790</v>
      </c>
      <c r="BF619" s="609">
        <f t="shared" si="1880"/>
        <v>5790</v>
      </c>
      <c r="BG619" s="609">
        <f t="shared" si="1880"/>
        <v>5790</v>
      </c>
      <c r="BH619" s="609">
        <f t="shared" si="1880"/>
        <v>5790</v>
      </c>
      <c r="BI619" s="609">
        <f t="shared" si="1880"/>
        <v>5790</v>
      </c>
      <c r="BJ619" s="609">
        <f t="shared" si="1880"/>
        <v>5790</v>
      </c>
      <c r="BK619" s="609">
        <f t="shared" si="1880"/>
        <v>5790</v>
      </c>
      <c r="BL619" s="609">
        <f t="shared" si="1880"/>
        <v>5790</v>
      </c>
      <c r="BM619" s="609">
        <f t="shared" si="1880"/>
        <v>5790</v>
      </c>
      <c r="BN619" s="609">
        <f t="shared" si="1880"/>
        <v>5790</v>
      </c>
      <c r="BO619" s="609">
        <f t="shared" si="1880"/>
        <v>5790</v>
      </c>
      <c r="BP619" s="609">
        <f t="shared" si="1880"/>
        <v>5790</v>
      </c>
      <c r="BQ619" s="609">
        <f t="shared" si="1880"/>
        <v>5790</v>
      </c>
      <c r="BR619" s="609">
        <f t="shared" si="1880"/>
        <v>5790</v>
      </c>
      <c r="BS619" s="609">
        <f t="shared" si="1880"/>
        <v>5790</v>
      </c>
      <c r="BT619" s="609">
        <f t="shared" si="1880"/>
        <v>5790</v>
      </c>
      <c r="BU619" s="716"/>
      <c r="BV619" s="609">
        <f t="shared" si="1880"/>
        <v>5790</v>
      </c>
      <c r="BW619" s="609">
        <f t="shared" si="1880"/>
        <v>5790</v>
      </c>
      <c r="BX619" s="609">
        <f t="shared" si="1880"/>
        <v>5790</v>
      </c>
      <c r="BY619" s="609">
        <f t="shared" si="1880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6">
        <f t="shared" si="1873"/>
        <v>5790</v>
      </c>
      <c r="CE619" s="1347">
        <f t="shared" si="1874"/>
        <v>5790</v>
      </c>
      <c r="CF619" s="1348">
        <f t="shared" si="1874"/>
        <v>5790</v>
      </c>
      <c r="CG619" s="1348">
        <f t="shared" si="1874"/>
        <v>5790</v>
      </c>
      <c r="CH619" s="1348">
        <f t="shared" si="1874"/>
        <v>5790</v>
      </c>
      <c r="CI619" s="1348">
        <f t="shared" si="1874"/>
        <v>5790</v>
      </c>
      <c r="CJ619" s="1348">
        <f t="shared" si="1874"/>
        <v>5790</v>
      </c>
      <c r="CK619" s="1349">
        <f t="shared" si="1874"/>
        <v>5790</v>
      </c>
      <c r="CL619" s="1349">
        <f t="shared" si="1874"/>
        <v>5790</v>
      </c>
      <c r="CM619" s="1349">
        <f t="shared" si="1874"/>
        <v>5790</v>
      </c>
      <c r="CN619" s="1348">
        <f t="shared" si="1874"/>
        <v>5790</v>
      </c>
      <c r="CO619" s="1348">
        <f t="shared" si="1874"/>
        <v>5790</v>
      </c>
      <c r="CP619" s="1348">
        <f t="shared" si="1874"/>
        <v>5790</v>
      </c>
      <c r="CQ619" s="1348">
        <f t="shared" si="1874"/>
        <v>5790</v>
      </c>
      <c r="CR619" s="1348">
        <f t="shared" si="1874"/>
        <v>5790</v>
      </c>
      <c r="CS619" s="1347">
        <f t="shared" si="1874"/>
        <v>5790</v>
      </c>
      <c r="CT619" s="1350">
        <f t="shared" si="1874"/>
        <v>5790</v>
      </c>
      <c r="CU619" s="547">
        <f t="shared" si="1875"/>
        <v>5790</v>
      </c>
      <c r="CV619" s="548">
        <f t="shared" si="1875"/>
        <v>5790</v>
      </c>
      <c r="CW619" s="549">
        <f t="shared" si="1875"/>
        <v>5790</v>
      </c>
      <c r="CX619" s="549">
        <f t="shared" si="1875"/>
        <v>5790</v>
      </c>
      <c r="CY619" s="549">
        <f t="shared" si="1875"/>
        <v>5790</v>
      </c>
      <c r="CZ619" s="549">
        <f t="shared" si="1875"/>
        <v>5790</v>
      </c>
      <c r="DA619" s="549">
        <f t="shared" si="1875"/>
        <v>5790</v>
      </c>
      <c r="DB619" s="550">
        <f t="shared" si="1875"/>
        <v>5790</v>
      </c>
      <c r="DC619" s="550">
        <f t="shared" si="1875"/>
        <v>5790</v>
      </c>
      <c r="DD619" s="550">
        <f t="shared" si="1875"/>
        <v>5790</v>
      </c>
      <c r="DE619" s="549">
        <f t="shared" si="1876"/>
        <v>5790</v>
      </c>
      <c r="DF619" s="549">
        <f t="shared" si="1876"/>
        <v>5790</v>
      </c>
      <c r="DG619" s="549">
        <f t="shared" si="1876"/>
        <v>5790</v>
      </c>
      <c r="DH619" s="549">
        <f t="shared" si="1876"/>
        <v>5790</v>
      </c>
      <c r="DI619" s="549">
        <f t="shared" si="1876"/>
        <v>5790</v>
      </c>
      <c r="DJ619" s="548">
        <f t="shared" si="1876"/>
        <v>5790</v>
      </c>
      <c r="DK619" s="547">
        <f t="shared" si="1876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 (%)"</f>
        <v>kcal (%)</v>
      </c>
      <c r="B620" s="631" t="str">
        <f t="shared" ref="B620:R620" si="1881">IF(B618="","",B618*B619/B$46/365/$G$1)</f>
        <v/>
      </c>
      <c r="C620" s="631" t="str">
        <f t="shared" si="1881"/>
        <v/>
      </c>
      <c r="D620" s="631" t="str">
        <f t="shared" si="1881"/>
        <v/>
      </c>
      <c r="E620" s="631" t="str">
        <f t="shared" si="1881"/>
        <v/>
      </c>
      <c r="F620" s="631" t="str">
        <f t="shared" si="1881"/>
        <v/>
      </c>
      <c r="G620" s="631" t="str">
        <f t="shared" si="1881"/>
        <v/>
      </c>
      <c r="H620" s="631" t="str">
        <f t="shared" si="1881"/>
        <v/>
      </c>
      <c r="I620" s="631" t="str">
        <f t="shared" si="1881"/>
        <v/>
      </c>
      <c r="J620" s="631" t="str">
        <f t="shared" si="1881"/>
        <v/>
      </c>
      <c r="K620" s="631" t="str">
        <f t="shared" si="1881"/>
        <v/>
      </c>
      <c r="L620" s="631" t="str">
        <f t="shared" si="1881"/>
        <v/>
      </c>
      <c r="M620" s="631" t="str">
        <f t="shared" si="1881"/>
        <v/>
      </c>
      <c r="N620" s="631" t="str">
        <f t="shared" si="1881"/>
        <v/>
      </c>
      <c r="O620" s="631" t="str">
        <f t="shared" si="1881"/>
        <v/>
      </c>
      <c r="P620" s="631" t="str">
        <f t="shared" si="1881"/>
        <v/>
      </c>
      <c r="Q620" s="631" t="str">
        <f t="shared" si="1881"/>
        <v/>
      </c>
      <c r="R620" s="631" t="str">
        <f t="shared" si="1881"/>
        <v/>
      </c>
      <c r="S620" s="716"/>
      <c r="T620" s="631" t="str">
        <f t="shared" ref="T620:AJ620" si="1882">IF(T618="","",T618*T619/T$46/365/$G$1)</f>
        <v/>
      </c>
      <c r="U620" s="631">
        <f t="shared" si="1882"/>
        <v>5.0358773646444879E-2</v>
      </c>
      <c r="V620" s="631" t="str">
        <f t="shared" si="1882"/>
        <v/>
      </c>
      <c r="W620" s="631">
        <f t="shared" si="1882"/>
        <v>1.1330724070450097E-2</v>
      </c>
      <c r="X620" s="631" t="str">
        <f t="shared" si="1882"/>
        <v/>
      </c>
      <c r="Y620" s="631" t="str">
        <f t="shared" si="1882"/>
        <v/>
      </c>
      <c r="Z620" s="631" t="str">
        <f t="shared" si="1882"/>
        <v/>
      </c>
      <c r="AA620" s="631" t="str">
        <f t="shared" si="1882"/>
        <v/>
      </c>
      <c r="AB620" s="631" t="str">
        <f t="shared" si="1882"/>
        <v/>
      </c>
      <c r="AC620" s="631" t="str">
        <f t="shared" si="1882"/>
        <v/>
      </c>
      <c r="AD620" s="631" t="str">
        <f t="shared" si="1882"/>
        <v/>
      </c>
      <c r="AE620" s="631" t="str">
        <f t="shared" si="1882"/>
        <v/>
      </c>
      <c r="AF620" s="631" t="str">
        <f t="shared" si="1882"/>
        <v/>
      </c>
      <c r="AG620" s="631" t="str">
        <f t="shared" si="1882"/>
        <v/>
      </c>
      <c r="AH620" s="631" t="str">
        <f t="shared" si="1882"/>
        <v/>
      </c>
      <c r="AI620" s="631" t="str">
        <f t="shared" si="1882"/>
        <v/>
      </c>
      <c r="AJ620" s="631" t="str">
        <f t="shared" si="1882"/>
        <v/>
      </c>
      <c r="AK620" s="716"/>
      <c r="AL620" s="631">
        <f t="shared" ref="AL620:BB620" si="1883">IF(AL618="","",AL618*AL619/AL$46/365/$G$1)</f>
        <v>1.8884540117416831E-3</v>
      </c>
      <c r="AM620" s="631">
        <f t="shared" si="1883"/>
        <v>0.12086105675146772</v>
      </c>
      <c r="AN620" s="631">
        <f t="shared" si="1883"/>
        <v>1.942409840648588E-2</v>
      </c>
      <c r="AO620" s="631" t="str">
        <f t="shared" si="1883"/>
        <v/>
      </c>
      <c r="AP620" s="631" t="str">
        <f t="shared" si="1883"/>
        <v/>
      </c>
      <c r="AQ620" s="631" t="str">
        <f t="shared" si="1883"/>
        <v/>
      </c>
      <c r="AR620" s="631" t="str">
        <f t="shared" si="1883"/>
        <v/>
      </c>
      <c r="AS620" s="631" t="str">
        <f t="shared" si="1883"/>
        <v/>
      </c>
      <c r="AT620" s="631" t="str">
        <f t="shared" si="1883"/>
        <v/>
      </c>
      <c r="AU620" s="631" t="str">
        <f t="shared" si="1883"/>
        <v/>
      </c>
      <c r="AV620" s="631" t="str">
        <f t="shared" si="1883"/>
        <v/>
      </c>
      <c r="AW620" s="631" t="str">
        <f t="shared" si="1883"/>
        <v/>
      </c>
      <c r="AX620" s="631" t="str">
        <f t="shared" si="1883"/>
        <v/>
      </c>
      <c r="AY620" s="631" t="str">
        <f t="shared" si="1883"/>
        <v/>
      </c>
      <c r="AZ620" s="631" t="str">
        <f t="shared" si="1883"/>
        <v/>
      </c>
      <c r="BA620" s="631" t="str">
        <f t="shared" si="1883"/>
        <v/>
      </c>
      <c r="BB620" s="631" t="str">
        <f t="shared" si="1883"/>
        <v/>
      </c>
      <c r="BC620" s="716"/>
      <c r="BD620" s="631" t="str">
        <f t="shared" ref="BD620:BT620" si="1884">IF(BD618="","",BD618*BD619/BD$46/365/$G$1)</f>
        <v/>
      </c>
      <c r="BE620" s="631" t="str">
        <f t="shared" si="1884"/>
        <v/>
      </c>
      <c r="BF620" s="631" t="str">
        <f t="shared" si="1884"/>
        <v/>
      </c>
      <c r="BG620" s="631">
        <f t="shared" si="1884"/>
        <v>4.5322896281800393E-3</v>
      </c>
      <c r="BH620" s="631" t="str">
        <f t="shared" si="1884"/>
        <v/>
      </c>
      <c r="BI620" s="631" t="str">
        <f t="shared" si="1884"/>
        <v/>
      </c>
      <c r="BJ620" s="631" t="str">
        <f t="shared" si="1884"/>
        <v/>
      </c>
      <c r="BK620" s="631" t="str">
        <f t="shared" si="1884"/>
        <v/>
      </c>
      <c r="BL620" s="631">
        <f t="shared" si="1884"/>
        <v>0.16316242661448141</v>
      </c>
      <c r="BM620" s="631" t="str">
        <f t="shared" si="1884"/>
        <v/>
      </c>
      <c r="BN620" s="631" t="str">
        <f t="shared" si="1884"/>
        <v/>
      </c>
      <c r="BO620" s="631" t="str">
        <f t="shared" si="1884"/>
        <v/>
      </c>
      <c r="BP620" s="631" t="str">
        <f t="shared" si="1884"/>
        <v/>
      </c>
      <c r="BQ620" s="631" t="str">
        <f t="shared" si="1884"/>
        <v/>
      </c>
      <c r="BR620" s="631" t="str">
        <f t="shared" si="1884"/>
        <v/>
      </c>
      <c r="BS620" s="631" t="str">
        <f t="shared" si="1884"/>
        <v/>
      </c>
      <c r="BT620" s="631" t="str">
        <f t="shared" si="1884"/>
        <v/>
      </c>
      <c r="BU620" s="716"/>
      <c r="BV620" s="631" t="str">
        <f>IF(BV618="","",BV618*BV619/BV$46/365/$G$1)</f>
        <v/>
      </c>
      <c r="BW620" s="631">
        <f>IF(BW618="","",BW618*BW619/BW$46/365/$G$1)</f>
        <v>1.1330724070450097E-2</v>
      </c>
      <c r="BX620" s="631">
        <f>IF(BX618="","",BX618*BX619/BX$46/365/$G$1)</f>
        <v>7.5538160469667322E-3</v>
      </c>
      <c r="BY620" s="631">
        <f>IF(BY618="","",BY618*BY619/BY$46/365/$G$1)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74"/>
        <v/>
      </c>
      <c r="CF620" s="1353" t="str">
        <f t="shared" si="1874"/>
        <v/>
      </c>
      <c r="CG620" s="1353" t="str">
        <f t="shared" si="1874"/>
        <v/>
      </c>
      <c r="CH620" s="1353" t="str">
        <f t="shared" si="1874"/>
        <v/>
      </c>
      <c r="CI620" s="1353" t="str">
        <f t="shared" si="1874"/>
        <v/>
      </c>
      <c r="CJ620" s="1353" t="str">
        <f t="shared" si="1874"/>
        <v/>
      </c>
      <c r="CK620" s="1354" t="str">
        <f t="shared" si="1874"/>
        <v/>
      </c>
      <c r="CL620" s="1354">
        <f t="shared" si="1874"/>
        <v>4.5322896281800393E-3</v>
      </c>
      <c r="CM620" s="1354">
        <f t="shared" si="1874"/>
        <v>0.16316242661448141</v>
      </c>
      <c r="CN620" s="1353" t="str">
        <f t="shared" si="1874"/>
        <v/>
      </c>
      <c r="CO620" s="1353" t="str">
        <f t="shared" si="1874"/>
        <v/>
      </c>
      <c r="CP620" s="1353" t="str">
        <f t="shared" si="1874"/>
        <v/>
      </c>
      <c r="CQ620" s="1353" t="str">
        <f t="shared" si="1874"/>
        <v/>
      </c>
      <c r="CR620" s="1353" t="str">
        <f t="shared" si="1874"/>
        <v/>
      </c>
      <c r="CS620" s="1352" t="str">
        <f t="shared" si="1874"/>
        <v/>
      </c>
      <c r="CT620" s="1355" t="str">
        <f t="shared" si="1874"/>
        <v/>
      </c>
      <c r="CU620" s="535" t="str">
        <f t="shared" si="1875"/>
        <v/>
      </c>
      <c r="CV620" s="536" t="str">
        <f t="shared" si="1875"/>
        <v/>
      </c>
      <c r="CW620" s="537" t="str">
        <f t="shared" si="1875"/>
        <v/>
      </c>
      <c r="CX620" s="537" t="str">
        <f t="shared" si="1875"/>
        <v/>
      </c>
      <c r="CY620" s="537" t="str">
        <f t="shared" si="1875"/>
        <v/>
      </c>
      <c r="CZ620" s="537" t="str">
        <f t="shared" si="1875"/>
        <v/>
      </c>
      <c r="DA620" s="537" t="str">
        <f t="shared" si="1875"/>
        <v/>
      </c>
      <c r="DB620" s="538" t="str">
        <f t="shared" si="1875"/>
        <v/>
      </c>
      <c r="DC620" s="538">
        <f t="shared" si="1875"/>
        <v>4.5322896281800393E-3</v>
      </c>
      <c r="DD620" s="538">
        <f t="shared" si="1875"/>
        <v>0.16316242661448141</v>
      </c>
      <c r="DE620" s="537" t="str">
        <f t="shared" si="1876"/>
        <v/>
      </c>
      <c r="DF620" s="537" t="str">
        <f t="shared" si="1876"/>
        <v/>
      </c>
      <c r="DG620" s="537" t="str">
        <f t="shared" si="1876"/>
        <v/>
      </c>
      <c r="DH620" s="537" t="str">
        <f t="shared" si="1876"/>
        <v/>
      </c>
      <c r="DI620" s="537" t="str">
        <f t="shared" si="1876"/>
        <v/>
      </c>
      <c r="DJ620" s="536" t="str">
        <f t="shared" si="1876"/>
        <v/>
      </c>
      <c r="DK620" s="535" t="str">
        <f t="shared" si="1876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6" t="str">
        <f t="shared" ref="CD621:CS622" si="188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85"/>
        <v/>
      </c>
      <c r="CF621" s="1348" t="str">
        <f t="shared" si="1885"/>
        <v/>
      </c>
      <c r="CG621" s="1348" t="str">
        <f t="shared" si="1885"/>
        <v/>
      </c>
      <c r="CH621" s="1348" t="str">
        <f t="shared" si="1885"/>
        <v/>
      </c>
      <c r="CI621" s="1348" t="str">
        <f t="shared" si="1885"/>
        <v/>
      </c>
      <c r="CJ621" s="1348" t="str">
        <f t="shared" si="1885"/>
        <v/>
      </c>
      <c r="CK621" s="1349" t="str">
        <f t="shared" si="1885"/>
        <v/>
      </c>
      <c r="CL621" s="1349">
        <f t="shared" si="1885"/>
        <v>1.6659999999999999</v>
      </c>
      <c r="CM621" s="1349">
        <f t="shared" si="1885"/>
        <v>16.666699999999999</v>
      </c>
      <c r="CN621" s="1348" t="str">
        <f t="shared" si="1885"/>
        <v/>
      </c>
      <c r="CO621" s="1348" t="str">
        <f t="shared" si="1885"/>
        <v/>
      </c>
      <c r="CP621" s="1348" t="str">
        <f t="shared" si="1885"/>
        <v/>
      </c>
      <c r="CQ621" s="1348" t="str">
        <f t="shared" si="1885"/>
        <v/>
      </c>
      <c r="CR621" s="1348" t="str">
        <f t="shared" si="1885"/>
        <v/>
      </c>
      <c r="CS621" s="1347" t="str">
        <f t="shared" si="1885"/>
        <v/>
      </c>
      <c r="CT621" s="1350" t="str">
        <f t="shared" ref="CE621:CT622" si="188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75"/>
        <v/>
      </c>
      <c r="CV621" s="548" t="str">
        <f t="shared" si="1875"/>
        <v/>
      </c>
      <c r="CW621" s="549" t="str">
        <f t="shared" si="1875"/>
        <v/>
      </c>
      <c r="CX621" s="549" t="str">
        <f t="shared" si="1875"/>
        <v/>
      </c>
      <c r="CY621" s="549" t="str">
        <f t="shared" si="1875"/>
        <v/>
      </c>
      <c r="CZ621" s="549" t="str">
        <f t="shared" si="1875"/>
        <v/>
      </c>
      <c r="DA621" s="549" t="str">
        <f t="shared" si="1875"/>
        <v/>
      </c>
      <c r="DB621" s="550" t="str">
        <f t="shared" si="1875"/>
        <v/>
      </c>
      <c r="DC621" s="550">
        <f t="shared" si="1875"/>
        <v>1.6659999999999999</v>
      </c>
      <c r="DD621" s="550">
        <f t="shared" si="1875"/>
        <v>16.666699999999999</v>
      </c>
      <c r="DE621" s="549" t="str">
        <f t="shared" si="1876"/>
        <v/>
      </c>
      <c r="DF621" s="549" t="str">
        <f t="shared" si="1876"/>
        <v/>
      </c>
      <c r="DG621" s="549" t="str">
        <f t="shared" si="1876"/>
        <v/>
      </c>
      <c r="DH621" s="549" t="str">
        <f t="shared" si="1876"/>
        <v/>
      </c>
      <c r="DI621" s="549" t="str">
        <f t="shared" si="1876"/>
        <v/>
      </c>
      <c r="DJ621" s="548" t="str">
        <f t="shared" si="1876"/>
        <v/>
      </c>
      <c r="DK621" s="547" t="str">
        <f t="shared" si="1876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87">IF(B621="","",B618*B621)</f>
        <v/>
      </c>
      <c r="C622" s="628" t="str">
        <f t="shared" si="1887"/>
        <v/>
      </c>
      <c r="D622" s="628" t="str">
        <f t="shared" si="1887"/>
        <v/>
      </c>
      <c r="E622" s="628" t="str">
        <f t="shared" si="1887"/>
        <v/>
      </c>
      <c r="F622" s="628" t="str">
        <f t="shared" si="1887"/>
        <v/>
      </c>
      <c r="G622" s="628" t="str">
        <f t="shared" si="1887"/>
        <v/>
      </c>
      <c r="H622" s="628" t="str">
        <f t="shared" si="1887"/>
        <v/>
      </c>
      <c r="I622" s="628" t="str">
        <f t="shared" si="1887"/>
        <v/>
      </c>
      <c r="J622" s="628" t="str">
        <f t="shared" si="1887"/>
        <v/>
      </c>
      <c r="K622" s="628" t="str">
        <f t="shared" si="1887"/>
        <v/>
      </c>
      <c r="L622" s="628" t="str">
        <f t="shared" si="1887"/>
        <v/>
      </c>
      <c r="M622" s="628" t="str">
        <f t="shared" si="1887"/>
        <v/>
      </c>
      <c r="N622" s="628" t="str">
        <f t="shared" si="1887"/>
        <v/>
      </c>
      <c r="O622" s="628" t="str">
        <f t="shared" si="1887"/>
        <v/>
      </c>
      <c r="P622" s="628" t="str">
        <f t="shared" si="1887"/>
        <v/>
      </c>
      <c r="Q622" s="628" t="str">
        <f t="shared" si="1887"/>
        <v/>
      </c>
      <c r="R622" s="628" t="str">
        <f t="shared" si="1887"/>
        <v/>
      </c>
      <c r="S622" s="716"/>
      <c r="T622" s="628" t="str">
        <f t="shared" ref="T622:AJ622" si="1888">IF(T621="","",T618*T621)</f>
        <v/>
      </c>
      <c r="U622" s="628">
        <f t="shared" si="1888"/>
        <v>240</v>
      </c>
      <c r="V622" s="628" t="str">
        <f t="shared" si="1888"/>
        <v/>
      </c>
      <c r="W622" s="628">
        <f t="shared" si="1888"/>
        <v>120</v>
      </c>
      <c r="X622" s="628" t="str">
        <f t="shared" si="1888"/>
        <v/>
      </c>
      <c r="Y622" s="628" t="str">
        <f t="shared" si="1888"/>
        <v/>
      </c>
      <c r="Z622" s="628" t="str">
        <f t="shared" si="1888"/>
        <v/>
      </c>
      <c r="AA622" s="628" t="str">
        <f t="shared" si="1888"/>
        <v/>
      </c>
      <c r="AB622" s="628" t="str">
        <f t="shared" si="1888"/>
        <v/>
      </c>
      <c r="AC622" s="628" t="str">
        <f t="shared" si="1888"/>
        <v/>
      </c>
      <c r="AD622" s="628" t="str">
        <f t="shared" si="1888"/>
        <v/>
      </c>
      <c r="AE622" s="628" t="str">
        <f t="shared" si="1888"/>
        <v/>
      </c>
      <c r="AF622" s="628" t="str">
        <f t="shared" si="1888"/>
        <v/>
      </c>
      <c r="AG622" s="628" t="str">
        <f t="shared" si="1888"/>
        <v/>
      </c>
      <c r="AH622" s="628" t="str">
        <f t="shared" si="1888"/>
        <v/>
      </c>
      <c r="AI622" s="628" t="str">
        <f t="shared" si="1888"/>
        <v/>
      </c>
      <c r="AJ622" s="628" t="str">
        <f t="shared" si="1888"/>
        <v/>
      </c>
      <c r="AK622" s="716"/>
      <c r="AL622" s="628">
        <f t="shared" ref="AL622:BB622" si="1889">IF(AL621="","",AL618*AL621)</f>
        <v>20</v>
      </c>
      <c r="AM622" s="628">
        <f t="shared" si="1889"/>
        <v>240</v>
      </c>
      <c r="AN622" s="628">
        <f t="shared" si="1889"/>
        <v>288</v>
      </c>
      <c r="AO622" s="628" t="str">
        <f t="shared" si="1889"/>
        <v/>
      </c>
      <c r="AP622" s="628" t="str">
        <f t="shared" si="1889"/>
        <v/>
      </c>
      <c r="AQ622" s="628" t="str">
        <f t="shared" si="1889"/>
        <v/>
      </c>
      <c r="AR622" s="628" t="str">
        <f t="shared" si="1889"/>
        <v/>
      </c>
      <c r="AS622" s="628" t="str">
        <f t="shared" si="1889"/>
        <v/>
      </c>
      <c r="AT622" s="628" t="str">
        <f t="shared" si="1889"/>
        <v/>
      </c>
      <c r="AU622" s="628" t="str">
        <f t="shared" si="1889"/>
        <v/>
      </c>
      <c r="AV622" s="628" t="str">
        <f t="shared" si="1889"/>
        <v/>
      </c>
      <c r="AW622" s="628" t="str">
        <f t="shared" si="1889"/>
        <v/>
      </c>
      <c r="AX622" s="628" t="str">
        <f t="shared" si="1889"/>
        <v/>
      </c>
      <c r="AY622" s="628" t="str">
        <f t="shared" si="1889"/>
        <v/>
      </c>
      <c r="AZ622" s="628" t="str">
        <f t="shared" si="1889"/>
        <v/>
      </c>
      <c r="BA622" s="628" t="str">
        <f t="shared" si="1889"/>
        <v/>
      </c>
      <c r="BB622" s="628" t="str">
        <f t="shared" si="1889"/>
        <v/>
      </c>
      <c r="BC622" s="716"/>
      <c r="BD622" s="628" t="str">
        <f t="shared" ref="BD622:BT622" si="1890">IF(BD621="","",BD618*BD621)</f>
        <v/>
      </c>
      <c r="BE622" s="628" t="str">
        <f t="shared" si="1890"/>
        <v/>
      </c>
      <c r="BF622" s="628" t="str">
        <f t="shared" si="1890"/>
        <v/>
      </c>
      <c r="BG622" s="628">
        <f t="shared" si="1890"/>
        <v>120.00023999999999</v>
      </c>
      <c r="BH622" s="628" t="str">
        <f t="shared" si="1890"/>
        <v/>
      </c>
      <c r="BI622" s="628" t="str">
        <f t="shared" si="1890"/>
        <v/>
      </c>
      <c r="BJ622" s="628" t="str">
        <f t="shared" si="1890"/>
        <v/>
      </c>
      <c r="BK622" s="628" t="str">
        <f t="shared" si="1890"/>
        <v/>
      </c>
      <c r="BL622" s="628">
        <f t="shared" si="1890"/>
        <v>359.85599999999999</v>
      </c>
      <c r="BM622" s="628" t="str">
        <f t="shared" si="1890"/>
        <v/>
      </c>
      <c r="BN622" s="628" t="str">
        <f t="shared" si="1890"/>
        <v/>
      </c>
      <c r="BO622" s="628" t="str">
        <f t="shared" si="1890"/>
        <v/>
      </c>
      <c r="BP622" s="628" t="str">
        <f t="shared" si="1890"/>
        <v/>
      </c>
      <c r="BQ622" s="628" t="str">
        <f t="shared" si="1890"/>
        <v/>
      </c>
      <c r="BR622" s="628" t="str">
        <f t="shared" si="1890"/>
        <v/>
      </c>
      <c r="BS622" s="628" t="str">
        <f t="shared" si="1890"/>
        <v/>
      </c>
      <c r="BT622" s="628" t="str">
        <f t="shared" si="1890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6" t="str">
        <f t="shared" si="1885"/>
        <v/>
      </c>
      <c r="CE622" s="1347" t="str">
        <f t="shared" si="1886"/>
        <v/>
      </c>
      <c r="CF622" s="1348" t="str">
        <f t="shared" si="1886"/>
        <v/>
      </c>
      <c r="CG622" s="1348" t="str">
        <f t="shared" si="1886"/>
        <v/>
      </c>
      <c r="CH622" s="1348" t="str">
        <f t="shared" si="1886"/>
        <v/>
      </c>
      <c r="CI622" s="1348" t="str">
        <f t="shared" si="1886"/>
        <v/>
      </c>
      <c r="CJ622" s="1348" t="str">
        <f t="shared" si="1886"/>
        <v/>
      </c>
      <c r="CK622" s="1349" t="str">
        <f t="shared" si="1886"/>
        <v/>
      </c>
      <c r="CL622" s="1349">
        <f t="shared" si="1886"/>
        <v>120.00023999999999</v>
      </c>
      <c r="CM622" s="1349">
        <f t="shared" si="1886"/>
        <v>359.85599999999999</v>
      </c>
      <c r="CN622" s="1348" t="str">
        <f t="shared" si="1886"/>
        <v/>
      </c>
      <c r="CO622" s="1348" t="str">
        <f t="shared" si="1886"/>
        <v/>
      </c>
      <c r="CP622" s="1348" t="str">
        <f t="shared" si="1886"/>
        <v/>
      </c>
      <c r="CQ622" s="1348" t="str">
        <f t="shared" si="1886"/>
        <v/>
      </c>
      <c r="CR622" s="1348" t="str">
        <f t="shared" si="1886"/>
        <v/>
      </c>
      <c r="CS622" s="1347" t="str">
        <f t="shared" si="1886"/>
        <v/>
      </c>
      <c r="CT622" s="1350" t="str">
        <f t="shared" si="1886"/>
        <v/>
      </c>
      <c r="CU622" s="547" t="str">
        <f t="shared" si="1875"/>
        <v/>
      </c>
      <c r="CV622" s="548" t="str">
        <f t="shared" si="1875"/>
        <v/>
      </c>
      <c r="CW622" s="549" t="str">
        <f t="shared" si="1875"/>
        <v/>
      </c>
      <c r="CX622" s="549" t="str">
        <f t="shared" si="1875"/>
        <v/>
      </c>
      <c r="CY622" s="549" t="str">
        <f t="shared" si="1875"/>
        <v/>
      </c>
      <c r="CZ622" s="549" t="str">
        <f t="shared" si="1875"/>
        <v/>
      </c>
      <c r="DA622" s="549" t="str">
        <f t="shared" si="1875"/>
        <v/>
      </c>
      <c r="DB622" s="550" t="str">
        <f t="shared" si="1875"/>
        <v/>
      </c>
      <c r="DC622" s="550">
        <f t="shared" si="1875"/>
        <v>120.00023999999999</v>
      </c>
      <c r="DD622" s="550">
        <f t="shared" si="1875"/>
        <v>359.85599999999999</v>
      </c>
      <c r="DE622" s="549" t="str">
        <f t="shared" si="1876"/>
        <v/>
      </c>
      <c r="DF622" s="549" t="str">
        <f t="shared" si="1876"/>
        <v/>
      </c>
      <c r="DG622" s="549" t="str">
        <f t="shared" si="1876"/>
        <v/>
      </c>
      <c r="DH622" s="549" t="str">
        <f t="shared" si="1876"/>
        <v/>
      </c>
      <c r="DI622" s="549" t="str">
        <f t="shared" si="1876"/>
        <v/>
      </c>
      <c r="DJ622" s="548" t="str">
        <f t="shared" si="1876"/>
        <v/>
      </c>
      <c r="DK622" s="547" t="str">
        <f t="shared" si="1876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3" t="s">
        <v>743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6" t="str">
        <f t="shared" ref="CD624:CS625" si="18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91"/>
        <v/>
      </c>
      <c r="CF624" s="1348" t="str">
        <f t="shared" si="1891"/>
        <v/>
      </c>
      <c r="CG624" s="1348" t="str">
        <f t="shared" si="1891"/>
        <v/>
      </c>
      <c r="CH624" s="1348" t="str">
        <f t="shared" si="1891"/>
        <v/>
      </c>
      <c r="CI624" s="1348" t="str">
        <f t="shared" si="1891"/>
        <v/>
      </c>
      <c r="CJ624" s="1348">
        <f t="shared" si="1891"/>
        <v>14.4</v>
      </c>
      <c r="CK624" s="1349">
        <f t="shared" si="1891"/>
        <v>24</v>
      </c>
      <c r="CL624" s="1349">
        <f t="shared" si="1891"/>
        <v>40</v>
      </c>
      <c r="CM624" s="1349">
        <f t="shared" si="1891"/>
        <v>120</v>
      </c>
      <c r="CN624" s="1348">
        <f t="shared" si="1891"/>
        <v>120</v>
      </c>
      <c r="CO624" s="1348">
        <f t="shared" si="1891"/>
        <v>120</v>
      </c>
      <c r="CP624" s="1348" t="str">
        <f t="shared" si="1891"/>
        <v/>
      </c>
      <c r="CQ624" s="1348" t="str">
        <f t="shared" si="1891"/>
        <v/>
      </c>
      <c r="CR624" s="1348" t="str">
        <f t="shared" si="1891"/>
        <v/>
      </c>
      <c r="CS624" s="1347" t="str">
        <f t="shared" si="1891"/>
        <v/>
      </c>
      <c r="CT624" s="1350" t="str">
        <f t="shared" ref="CE624:CT626" si="18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93"/>
        <v/>
      </c>
      <c r="CW624" s="549" t="str">
        <f t="shared" si="1893"/>
        <v/>
      </c>
      <c r="CX624" s="549" t="str">
        <f t="shared" si="1893"/>
        <v/>
      </c>
      <c r="CY624" s="549" t="str">
        <f t="shared" si="1893"/>
        <v/>
      </c>
      <c r="CZ624" s="549" t="str">
        <f t="shared" si="1893"/>
        <v/>
      </c>
      <c r="DA624" s="549">
        <f t="shared" si="1893"/>
        <v>14.4</v>
      </c>
      <c r="DB624" s="550">
        <f t="shared" si="1893"/>
        <v>24</v>
      </c>
      <c r="DC624" s="550">
        <f t="shared" si="1893"/>
        <v>40</v>
      </c>
      <c r="DD624" s="550">
        <f t="shared" si="1893"/>
        <v>120</v>
      </c>
      <c r="DE624" s="549">
        <f t="shared" ref="DE624:DK628" si="18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94"/>
        <v>120</v>
      </c>
      <c r="DG624" s="549" t="str">
        <f t="shared" si="1894"/>
        <v/>
      </c>
      <c r="DH624" s="549" t="str">
        <f t="shared" si="1894"/>
        <v/>
      </c>
      <c r="DI624" s="549" t="str">
        <f t="shared" si="1894"/>
        <v/>
      </c>
      <c r="DJ624" s="548" t="str">
        <f t="shared" si="1894"/>
        <v/>
      </c>
      <c r="DK624" s="547" t="str">
        <f t="shared" si="1894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$H$1 &amp; "/kg"</f>
        <v>kcal/kg</v>
      </c>
      <c r="B625" s="609">
        <f>3390*$K$1</f>
        <v>3390</v>
      </c>
      <c r="C625" s="609">
        <f t="shared" ref="C625:R625" si="1895">3390*$K$1</f>
        <v>3390</v>
      </c>
      <c r="D625" s="609">
        <f t="shared" si="1895"/>
        <v>3390</v>
      </c>
      <c r="E625" s="609">
        <f t="shared" si="1895"/>
        <v>3390</v>
      </c>
      <c r="F625" s="609">
        <f t="shared" si="1895"/>
        <v>3390</v>
      </c>
      <c r="G625" s="609">
        <f t="shared" si="1895"/>
        <v>3390</v>
      </c>
      <c r="H625" s="609">
        <f t="shared" si="1895"/>
        <v>3390</v>
      </c>
      <c r="I625" s="609">
        <f t="shared" si="1895"/>
        <v>3390</v>
      </c>
      <c r="J625" s="609">
        <f t="shared" si="1895"/>
        <v>3390</v>
      </c>
      <c r="K625" s="609">
        <f t="shared" si="1895"/>
        <v>3390</v>
      </c>
      <c r="L625" s="609">
        <f t="shared" si="1895"/>
        <v>3390</v>
      </c>
      <c r="M625" s="609">
        <f t="shared" si="1895"/>
        <v>3390</v>
      </c>
      <c r="N625" s="609">
        <f t="shared" si="1895"/>
        <v>3390</v>
      </c>
      <c r="O625" s="609">
        <f t="shared" si="1895"/>
        <v>3390</v>
      </c>
      <c r="P625" s="609">
        <f t="shared" si="1895"/>
        <v>3390</v>
      </c>
      <c r="Q625" s="609">
        <f t="shared" si="1895"/>
        <v>3390</v>
      </c>
      <c r="R625" s="609">
        <f t="shared" si="1895"/>
        <v>3390</v>
      </c>
      <c r="S625" s="716"/>
      <c r="T625" s="609">
        <f>3390*$K$1</f>
        <v>3390</v>
      </c>
      <c r="U625" s="609">
        <f t="shared" ref="U625:AJ625" si="1896">3390*$K$1</f>
        <v>3390</v>
      </c>
      <c r="V625" s="609">
        <f t="shared" si="1896"/>
        <v>3390</v>
      </c>
      <c r="W625" s="609">
        <f t="shared" si="1896"/>
        <v>3390</v>
      </c>
      <c r="X625" s="609">
        <f t="shared" si="1896"/>
        <v>3390</v>
      </c>
      <c r="Y625" s="609">
        <f t="shared" si="1896"/>
        <v>3390</v>
      </c>
      <c r="Z625" s="609">
        <f t="shared" si="1896"/>
        <v>3390</v>
      </c>
      <c r="AA625" s="609">
        <f t="shared" si="1896"/>
        <v>3390</v>
      </c>
      <c r="AB625" s="609">
        <f t="shared" si="1896"/>
        <v>3390</v>
      </c>
      <c r="AC625" s="609">
        <f t="shared" si="1896"/>
        <v>3390</v>
      </c>
      <c r="AD625" s="609">
        <f t="shared" si="1896"/>
        <v>3390</v>
      </c>
      <c r="AE625" s="609">
        <f t="shared" si="1896"/>
        <v>3390</v>
      </c>
      <c r="AF625" s="609">
        <f t="shared" si="1896"/>
        <v>3390</v>
      </c>
      <c r="AG625" s="609">
        <f t="shared" si="1896"/>
        <v>3390</v>
      </c>
      <c r="AH625" s="609">
        <f t="shared" si="1896"/>
        <v>3390</v>
      </c>
      <c r="AI625" s="609">
        <f t="shared" si="1896"/>
        <v>3390</v>
      </c>
      <c r="AJ625" s="609">
        <f t="shared" si="1896"/>
        <v>3390</v>
      </c>
      <c r="AK625" s="716"/>
      <c r="AL625" s="609">
        <f>3390*$K$1</f>
        <v>3390</v>
      </c>
      <c r="AM625" s="609">
        <f t="shared" ref="AM625:BB625" si="1897">3390*$K$1</f>
        <v>3390</v>
      </c>
      <c r="AN625" s="609">
        <f t="shared" si="1897"/>
        <v>3390</v>
      </c>
      <c r="AO625" s="609">
        <f t="shared" si="1897"/>
        <v>3390</v>
      </c>
      <c r="AP625" s="609">
        <f t="shared" si="1897"/>
        <v>3390</v>
      </c>
      <c r="AQ625" s="609">
        <f t="shared" si="1897"/>
        <v>3390</v>
      </c>
      <c r="AR625" s="609">
        <f t="shared" si="1897"/>
        <v>3390</v>
      </c>
      <c r="AS625" s="609">
        <f t="shared" si="1897"/>
        <v>3390</v>
      </c>
      <c r="AT625" s="609">
        <f t="shared" si="1897"/>
        <v>3390</v>
      </c>
      <c r="AU625" s="609">
        <f t="shared" si="1897"/>
        <v>3390</v>
      </c>
      <c r="AV625" s="609">
        <f t="shared" si="1897"/>
        <v>3390</v>
      </c>
      <c r="AW625" s="609">
        <f t="shared" si="1897"/>
        <v>3390</v>
      </c>
      <c r="AX625" s="609">
        <f t="shared" si="1897"/>
        <v>3390</v>
      </c>
      <c r="AY625" s="609">
        <f t="shared" si="1897"/>
        <v>3390</v>
      </c>
      <c r="AZ625" s="609">
        <f t="shared" si="1897"/>
        <v>3390</v>
      </c>
      <c r="BA625" s="609">
        <f t="shared" si="1897"/>
        <v>3390</v>
      </c>
      <c r="BB625" s="609">
        <f t="shared" si="1897"/>
        <v>3390</v>
      </c>
      <c r="BC625" s="716"/>
      <c r="BD625" s="609">
        <f>3390*$K$1</f>
        <v>3390</v>
      </c>
      <c r="BE625" s="609">
        <f t="shared" ref="BE625:BY625" si="1898">3390*$K$1</f>
        <v>3390</v>
      </c>
      <c r="BF625" s="609">
        <f t="shared" si="1898"/>
        <v>3390</v>
      </c>
      <c r="BG625" s="609">
        <f t="shared" si="1898"/>
        <v>3390</v>
      </c>
      <c r="BH625" s="609">
        <f t="shared" si="1898"/>
        <v>3390</v>
      </c>
      <c r="BI625" s="609">
        <f t="shared" si="1898"/>
        <v>3390</v>
      </c>
      <c r="BJ625" s="609">
        <f t="shared" si="1898"/>
        <v>3390</v>
      </c>
      <c r="BK625" s="609">
        <f t="shared" si="1898"/>
        <v>3390</v>
      </c>
      <c r="BL625" s="609">
        <f t="shared" si="1898"/>
        <v>3390</v>
      </c>
      <c r="BM625" s="609">
        <f t="shared" si="1898"/>
        <v>3390</v>
      </c>
      <c r="BN625" s="609">
        <f t="shared" si="1898"/>
        <v>3390</v>
      </c>
      <c r="BO625" s="609">
        <f t="shared" si="1898"/>
        <v>3390</v>
      </c>
      <c r="BP625" s="609">
        <f t="shared" si="1898"/>
        <v>3390</v>
      </c>
      <c r="BQ625" s="609">
        <f t="shared" si="1898"/>
        <v>3390</v>
      </c>
      <c r="BR625" s="609">
        <f t="shared" si="1898"/>
        <v>3390</v>
      </c>
      <c r="BS625" s="609">
        <f t="shared" si="1898"/>
        <v>3390</v>
      </c>
      <c r="BT625" s="609">
        <f t="shared" si="1898"/>
        <v>3390</v>
      </c>
      <c r="BU625" s="716"/>
      <c r="BV625" s="609">
        <f t="shared" si="1898"/>
        <v>3390</v>
      </c>
      <c r="BW625" s="609">
        <f t="shared" si="1898"/>
        <v>3390</v>
      </c>
      <c r="BX625" s="609">
        <f t="shared" si="1898"/>
        <v>3390</v>
      </c>
      <c r="BY625" s="609">
        <f t="shared" si="1898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6">
        <f t="shared" si="1891"/>
        <v>3390</v>
      </c>
      <c r="CE625" s="1347">
        <f t="shared" si="1892"/>
        <v>3390</v>
      </c>
      <c r="CF625" s="1348">
        <f t="shared" si="1892"/>
        <v>3390</v>
      </c>
      <c r="CG625" s="1348">
        <f t="shared" si="1892"/>
        <v>3390</v>
      </c>
      <c r="CH625" s="1348">
        <f t="shared" si="1892"/>
        <v>3390</v>
      </c>
      <c r="CI625" s="1348">
        <f t="shared" si="1892"/>
        <v>3390</v>
      </c>
      <c r="CJ625" s="1348">
        <f t="shared" si="1892"/>
        <v>3390</v>
      </c>
      <c r="CK625" s="1349">
        <f t="shared" si="1892"/>
        <v>3390</v>
      </c>
      <c r="CL625" s="1349">
        <f t="shared" si="1892"/>
        <v>3390</v>
      </c>
      <c r="CM625" s="1349">
        <f t="shared" si="1892"/>
        <v>3390</v>
      </c>
      <c r="CN625" s="1348">
        <f t="shared" si="1892"/>
        <v>3390</v>
      </c>
      <c r="CO625" s="1348">
        <f t="shared" si="1892"/>
        <v>3390</v>
      </c>
      <c r="CP625" s="1348">
        <f t="shared" si="1892"/>
        <v>3390</v>
      </c>
      <c r="CQ625" s="1348">
        <f t="shared" si="1892"/>
        <v>3390</v>
      </c>
      <c r="CR625" s="1348">
        <f t="shared" si="1892"/>
        <v>3390</v>
      </c>
      <c r="CS625" s="1347">
        <f t="shared" si="1892"/>
        <v>3390</v>
      </c>
      <c r="CT625" s="1350">
        <f t="shared" si="1892"/>
        <v>3390</v>
      </c>
      <c r="CU625" s="547">
        <f t="shared" si="1893"/>
        <v>3390</v>
      </c>
      <c r="CV625" s="548">
        <f t="shared" si="1893"/>
        <v>3390</v>
      </c>
      <c r="CW625" s="549">
        <f t="shared" si="1893"/>
        <v>3390</v>
      </c>
      <c r="CX625" s="549">
        <f t="shared" si="1893"/>
        <v>3390</v>
      </c>
      <c r="CY625" s="549">
        <f t="shared" si="1893"/>
        <v>3390</v>
      </c>
      <c r="CZ625" s="549">
        <f t="shared" si="1893"/>
        <v>3390</v>
      </c>
      <c r="DA625" s="549">
        <f t="shared" si="1893"/>
        <v>3390</v>
      </c>
      <c r="DB625" s="550">
        <f t="shared" si="1893"/>
        <v>3390</v>
      </c>
      <c r="DC625" s="550">
        <f t="shared" si="1893"/>
        <v>3390</v>
      </c>
      <c r="DD625" s="550">
        <f t="shared" si="1893"/>
        <v>3390</v>
      </c>
      <c r="DE625" s="549">
        <f t="shared" si="1894"/>
        <v>3390</v>
      </c>
      <c r="DF625" s="549">
        <f t="shared" si="1894"/>
        <v>3390</v>
      </c>
      <c r="DG625" s="549">
        <f t="shared" si="1894"/>
        <v>3390</v>
      </c>
      <c r="DH625" s="549">
        <f t="shared" si="1894"/>
        <v>3390</v>
      </c>
      <c r="DI625" s="549">
        <f t="shared" si="1894"/>
        <v>3390</v>
      </c>
      <c r="DJ625" s="548">
        <f t="shared" si="1894"/>
        <v>3390</v>
      </c>
      <c r="DK625" s="547">
        <f t="shared" si="1894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 (%)"</f>
        <v>kcal (%)</v>
      </c>
      <c r="B626" s="631" t="str">
        <f t="shared" ref="B626:R626" si="1899">IF(B624="","",B624*B625/B$46/365/$G$1)</f>
        <v/>
      </c>
      <c r="C626" s="631" t="str">
        <f t="shared" si="1899"/>
        <v/>
      </c>
      <c r="D626" s="631" t="str">
        <f t="shared" si="1899"/>
        <v/>
      </c>
      <c r="E626" s="631" t="str">
        <f t="shared" si="1899"/>
        <v/>
      </c>
      <c r="F626" s="631" t="str">
        <f t="shared" si="1899"/>
        <v/>
      </c>
      <c r="G626" s="631">
        <f t="shared" si="1899"/>
        <v>1.6511415525114155E-2</v>
      </c>
      <c r="H626" s="631">
        <f t="shared" si="1899"/>
        <v>2.2998043052837574E-2</v>
      </c>
      <c r="I626" s="631">
        <f t="shared" si="1899"/>
        <v>3.8919765166340506E-2</v>
      </c>
      <c r="J626" s="631">
        <f t="shared" si="1899"/>
        <v>8.2135868045848468E-3</v>
      </c>
      <c r="K626" s="631" t="str">
        <f t="shared" si="1899"/>
        <v/>
      </c>
      <c r="L626" s="631" t="str">
        <f t="shared" si="1899"/>
        <v/>
      </c>
      <c r="M626" s="631" t="str">
        <f t="shared" si="1899"/>
        <v/>
      </c>
      <c r="N626" s="631" t="str">
        <f t="shared" si="1899"/>
        <v/>
      </c>
      <c r="O626" s="631" t="str">
        <f t="shared" si="1899"/>
        <v/>
      </c>
      <c r="P626" s="631" t="str">
        <f t="shared" si="1899"/>
        <v/>
      </c>
      <c r="Q626" s="631" t="str">
        <f t="shared" si="1899"/>
        <v/>
      </c>
      <c r="R626" s="631" t="str">
        <f t="shared" si="1899"/>
        <v/>
      </c>
      <c r="S626" s="716"/>
      <c r="T626" s="631" t="str">
        <f t="shared" ref="T626:AJ626" si="1900">IF(T624="","",T624*T625/T$46/365/$G$1)</f>
        <v/>
      </c>
      <c r="U626" s="631">
        <f t="shared" si="1900"/>
        <v>4.4227005870841494E-3</v>
      </c>
      <c r="V626" s="631">
        <f t="shared" si="1900"/>
        <v>0.14152641878669278</v>
      </c>
      <c r="W626" s="631">
        <f t="shared" si="1900"/>
        <v>2.6536203522504891E-2</v>
      </c>
      <c r="X626" s="631" t="str">
        <f t="shared" si="1900"/>
        <v/>
      </c>
      <c r="Y626" s="631" t="str">
        <f t="shared" si="1900"/>
        <v/>
      </c>
      <c r="Z626" s="631" t="str">
        <f t="shared" si="1900"/>
        <v/>
      </c>
      <c r="AA626" s="631" t="str">
        <f t="shared" si="1900"/>
        <v/>
      </c>
      <c r="AB626" s="631">
        <f t="shared" si="1900"/>
        <v>5.3072407045009788E-3</v>
      </c>
      <c r="AC626" s="631" t="str">
        <f t="shared" si="1900"/>
        <v/>
      </c>
      <c r="AD626" s="631" t="str">
        <f t="shared" si="1900"/>
        <v/>
      </c>
      <c r="AE626" s="631" t="str">
        <f t="shared" si="1900"/>
        <v/>
      </c>
      <c r="AF626" s="631" t="str">
        <f t="shared" si="1900"/>
        <v/>
      </c>
      <c r="AG626" s="631" t="str">
        <f t="shared" si="1900"/>
        <v/>
      </c>
      <c r="AH626" s="631" t="str">
        <f t="shared" si="1900"/>
        <v/>
      </c>
      <c r="AI626" s="631" t="str">
        <f t="shared" si="1900"/>
        <v/>
      </c>
      <c r="AJ626" s="631" t="str">
        <f t="shared" si="1900"/>
        <v/>
      </c>
      <c r="AK626" s="716"/>
      <c r="AL626" s="631">
        <f t="shared" ref="AL626:BB626" si="1901">IF(AL624="","",AL624*AL625/AL$46/365/$G$1)</f>
        <v>2.2113502935420747E-3</v>
      </c>
      <c r="AM626" s="631">
        <f t="shared" si="1901"/>
        <v>7.0763209393346391E-2</v>
      </c>
      <c r="AN626" s="631">
        <f t="shared" si="1901"/>
        <v>7.5817724350013983E-3</v>
      </c>
      <c r="AO626" s="631">
        <f t="shared" si="1901"/>
        <v>4.4227005870841494E-3</v>
      </c>
      <c r="AP626" s="631">
        <f t="shared" si="1901"/>
        <v>2.2113502935420744E-2</v>
      </c>
      <c r="AQ626" s="631" t="str">
        <f t="shared" si="1901"/>
        <v/>
      </c>
      <c r="AR626" s="631">
        <f t="shared" si="1901"/>
        <v>6.6340508806262228E-3</v>
      </c>
      <c r="AS626" s="631">
        <f t="shared" si="1901"/>
        <v>2.6536203522504891E-2</v>
      </c>
      <c r="AT626" s="631">
        <f t="shared" si="1901"/>
        <v>7.5817724350013983E-3</v>
      </c>
      <c r="AU626" s="631" t="str">
        <f t="shared" si="1901"/>
        <v/>
      </c>
      <c r="AV626" s="631" t="str">
        <f t="shared" si="1901"/>
        <v/>
      </c>
      <c r="AW626" s="631" t="str">
        <f t="shared" si="1901"/>
        <v/>
      </c>
      <c r="AX626" s="631" t="str">
        <f t="shared" si="1901"/>
        <v/>
      </c>
      <c r="AY626" s="631" t="str">
        <f t="shared" si="1901"/>
        <v/>
      </c>
      <c r="AZ626" s="631" t="str">
        <f t="shared" si="1901"/>
        <v/>
      </c>
      <c r="BA626" s="631" t="str">
        <f t="shared" si="1901"/>
        <v/>
      </c>
      <c r="BB626" s="631" t="str">
        <f t="shared" si="1901"/>
        <v/>
      </c>
      <c r="BC626" s="716"/>
      <c r="BD626" s="631">
        <f t="shared" ref="BD626:BT626" si="1902">IF(BD624="","",BD624*BD625/BD$46/365/$G$1)</f>
        <v>3.5381604696673195E-2</v>
      </c>
      <c r="BE626" s="631">
        <f t="shared" si="1902"/>
        <v>3.5381604696673195E-2</v>
      </c>
      <c r="BF626" s="631">
        <f t="shared" si="1902"/>
        <v>0.13268101761252446</v>
      </c>
      <c r="BG626" s="631" t="str">
        <f t="shared" si="1902"/>
        <v/>
      </c>
      <c r="BH626" s="631" t="str">
        <f t="shared" si="1902"/>
        <v/>
      </c>
      <c r="BI626" s="631">
        <f t="shared" si="1902"/>
        <v>6.3686888454011744E-3</v>
      </c>
      <c r="BJ626" s="631">
        <f t="shared" si="1902"/>
        <v>1.5163544870002797E-2</v>
      </c>
      <c r="BK626" s="631">
        <f t="shared" si="1902"/>
        <v>1.4742335290280496E-2</v>
      </c>
      <c r="BL626" s="631" t="str">
        <f t="shared" si="1902"/>
        <v/>
      </c>
      <c r="BM626" s="631" t="str">
        <f t="shared" si="1902"/>
        <v/>
      </c>
      <c r="BN626" s="631" t="str">
        <f t="shared" si="1902"/>
        <v/>
      </c>
      <c r="BO626" s="631" t="str">
        <f t="shared" si="1902"/>
        <v/>
      </c>
      <c r="BP626" s="631" t="str">
        <f t="shared" si="1902"/>
        <v/>
      </c>
      <c r="BQ626" s="631" t="str">
        <f t="shared" si="1902"/>
        <v/>
      </c>
      <c r="BR626" s="631" t="str">
        <f t="shared" si="1902"/>
        <v/>
      </c>
      <c r="BS626" s="631" t="str">
        <f t="shared" si="1902"/>
        <v/>
      </c>
      <c r="BT626" s="631" t="str">
        <f t="shared" si="1902"/>
        <v/>
      </c>
      <c r="BU626" s="716"/>
      <c r="BV626" s="631">
        <f>IF(BV624="","",BV624*BV625/BV$46/365/$G$1)</f>
        <v>3.5381604696673195E-2</v>
      </c>
      <c r="BW626" s="631">
        <f>IF(BW624="","",BW624*BW625/BW$46/365/$G$1)</f>
        <v>2.6536203522504891E-2</v>
      </c>
      <c r="BX626" s="631">
        <f>IF(BX624="","",BX624*BX625/BX$46/365/$G$1)</f>
        <v>2.6536203522504891E-2</v>
      </c>
      <c r="BY626" s="631">
        <f>IF(BY624="","",BY624*BY625/BY$46/365/$G$1)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92"/>
        <v/>
      </c>
      <c r="CF626" s="1353" t="str">
        <f t="shared" si="1892"/>
        <v/>
      </c>
      <c r="CG626" s="1353" t="str">
        <f t="shared" si="1892"/>
        <v/>
      </c>
      <c r="CH626" s="1353" t="str">
        <f t="shared" si="1892"/>
        <v/>
      </c>
      <c r="CI626" s="1353" t="str">
        <f t="shared" si="1892"/>
        <v/>
      </c>
      <c r="CJ626" s="1353">
        <f t="shared" si="1892"/>
        <v>6.3686888454011744E-3</v>
      </c>
      <c r="CK626" s="1354">
        <f t="shared" si="1892"/>
        <v>1.4742335290280496E-2</v>
      </c>
      <c r="CL626" s="1354">
        <f t="shared" si="1892"/>
        <v>1.5163544870002797E-2</v>
      </c>
      <c r="CM626" s="1354">
        <f t="shared" si="1892"/>
        <v>3.5381604696673195E-2</v>
      </c>
      <c r="CN626" s="1353">
        <f t="shared" si="1892"/>
        <v>3.5381604696673195E-2</v>
      </c>
      <c r="CO626" s="1353">
        <f t="shared" si="1892"/>
        <v>0.13268101761252446</v>
      </c>
      <c r="CP626" s="1353" t="str">
        <f t="shared" si="1892"/>
        <v/>
      </c>
      <c r="CQ626" s="1353" t="str">
        <f t="shared" si="1892"/>
        <v/>
      </c>
      <c r="CR626" s="1353" t="str">
        <f t="shared" si="1892"/>
        <v/>
      </c>
      <c r="CS626" s="1352" t="str">
        <f t="shared" si="1892"/>
        <v/>
      </c>
      <c r="CT626" s="1355" t="str">
        <f t="shared" si="1892"/>
        <v/>
      </c>
      <c r="CU626" s="535" t="str">
        <f t="shared" si="1893"/>
        <v/>
      </c>
      <c r="CV626" s="536" t="str">
        <f t="shared" si="1893"/>
        <v/>
      </c>
      <c r="CW626" s="537" t="str">
        <f t="shared" si="1893"/>
        <v/>
      </c>
      <c r="CX626" s="537" t="str">
        <f t="shared" si="1893"/>
        <v/>
      </c>
      <c r="CY626" s="537" t="str">
        <f t="shared" si="1893"/>
        <v/>
      </c>
      <c r="CZ626" s="537" t="str">
        <f t="shared" si="1893"/>
        <v/>
      </c>
      <c r="DA626" s="537">
        <f t="shared" si="1893"/>
        <v>6.3686888454011744E-3</v>
      </c>
      <c r="DB626" s="538">
        <f t="shared" si="1893"/>
        <v>1.4742335290280496E-2</v>
      </c>
      <c r="DC626" s="538">
        <f t="shared" si="1893"/>
        <v>1.5163544870002797E-2</v>
      </c>
      <c r="DD626" s="538">
        <f t="shared" si="1893"/>
        <v>3.5381604696673195E-2</v>
      </c>
      <c r="DE626" s="537">
        <f t="shared" si="1894"/>
        <v>3.5381604696673195E-2</v>
      </c>
      <c r="DF626" s="537">
        <f t="shared" si="1894"/>
        <v>0.13268101761252446</v>
      </c>
      <c r="DG626" s="537" t="str">
        <f t="shared" si="1894"/>
        <v/>
      </c>
      <c r="DH626" s="537" t="str">
        <f t="shared" si="1894"/>
        <v/>
      </c>
      <c r="DI626" s="537" t="str">
        <f t="shared" si="1894"/>
        <v/>
      </c>
      <c r="DJ626" s="536" t="str">
        <f t="shared" si="1894"/>
        <v/>
      </c>
      <c r="DK626" s="535" t="str">
        <f t="shared" si="1894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6" t="str">
        <f t="shared" ref="CD627:CS628" si="19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903"/>
        <v/>
      </c>
      <c r="CF627" s="1348" t="str">
        <f t="shared" si="1903"/>
        <v/>
      </c>
      <c r="CG627" s="1348" t="str">
        <f t="shared" si="1903"/>
        <v/>
      </c>
      <c r="CH627" s="1348" t="str">
        <f t="shared" si="1903"/>
        <v/>
      </c>
      <c r="CI627" s="1348" t="str">
        <f t="shared" si="1903"/>
        <v/>
      </c>
      <c r="CJ627" s="1348">
        <f t="shared" si="1903"/>
        <v>1.25</v>
      </c>
      <c r="CK627" s="1349">
        <f t="shared" si="1903"/>
        <v>2</v>
      </c>
      <c r="CL627" s="1349">
        <f t="shared" si="1903"/>
        <v>2.5</v>
      </c>
      <c r="CM627" s="1349">
        <f t="shared" si="1903"/>
        <v>2.5</v>
      </c>
      <c r="CN627" s="1348">
        <f t="shared" si="1903"/>
        <v>22.5</v>
      </c>
      <c r="CO627" s="1348" t="str">
        <f t="shared" si="1903"/>
        <v/>
      </c>
      <c r="CP627" s="1348" t="str">
        <f t="shared" si="1903"/>
        <v/>
      </c>
      <c r="CQ627" s="1348" t="str">
        <f t="shared" si="1903"/>
        <v/>
      </c>
      <c r="CR627" s="1348" t="str">
        <f t="shared" si="1903"/>
        <v/>
      </c>
      <c r="CS627" s="1347" t="str">
        <f t="shared" si="1903"/>
        <v/>
      </c>
      <c r="CT627" s="1350" t="str">
        <f t="shared" ref="CE627:CT628" si="19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93"/>
        <v/>
      </c>
      <c r="CV627" s="548" t="str">
        <f t="shared" si="1893"/>
        <v/>
      </c>
      <c r="CW627" s="549" t="str">
        <f t="shared" si="1893"/>
        <v/>
      </c>
      <c r="CX627" s="549" t="str">
        <f t="shared" si="1893"/>
        <v/>
      </c>
      <c r="CY627" s="549" t="str">
        <f t="shared" si="1893"/>
        <v/>
      </c>
      <c r="CZ627" s="549" t="str">
        <f t="shared" si="1893"/>
        <v/>
      </c>
      <c r="DA627" s="549">
        <f t="shared" si="1893"/>
        <v>1.25</v>
      </c>
      <c r="DB627" s="550">
        <f t="shared" si="1893"/>
        <v>2</v>
      </c>
      <c r="DC627" s="550">
        <f t="shared" si="1893"/>
        <v>2.5</v>
      </c>
      <c r="DD627" s="550">
        <f t="shared" si="1893"/>
        <v>2.5</v>
      </c>
      <c r="DE627" s="549">
        <f t="shared" si="1894"/>
        <v>22.5</v>
      </c>
      <c r="DF627" s="549" t="str">
        <f t="shared" si="1894"/>
        <v/>
      </c>
      <c r="DG627" s="549" t="str">
        <f t="shared" si="1894"/>
        <v/>
      </c>
      <c r="DH627" s="549" t="str">
        <f t="shared" si="1894"/>
        <v/>
      </c>
      <c r="DI627" s="549" t="str">
        <f t="shared" si="1894"/>
        <v/>
      </c>
      <c r="DJ627" s="548" t="str">
        <f t="shared" si="1894"/>
        <v/>
      </c>
      <c r="DK627" s="547" t="str">
        <f t="shared" si="1894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905">IF(B627="","",B624*B627)</f>
        <v/>
      </c>
      <c r="C628" s="628" t="str">
        <f t="shared" si="1905"/>
        <v/>
      </c>
      <c r="D628" s="628" t="str">
        <f t="shared" si="1905"/>
        <v/>
      </c>
      <c r="E628" s="628" t="str">
        <f t="shared" si="1905"/>
        <v/>
      </c>
      <c r="F628" s="628" t="str">
        <f t="shared" si="1905"/>
        <v/>
      </c>
      <c r="G628" s="628">
        <f t="shared" si="1905"/>
        <v>560</v>
      </c>
      <c r="H628" s="628">
        <f t="shared" si="1905"/>
        <v>195</v>
      </c>
      <c r="I628" s="628">
        <f t="shared" si="1905"/>
        <v>1408</v>
      </c>
      <c r="J628" s="628">
        <f t="shared" si="1905"/>
        <v>130</v>
      </c>
      <c r="K628" s="628" t="str">
        <f t="shared" si="1905"/>
        <v/>
      </c>
      <c r="L628" s="628" t="str">
        <f t="shared" si="1905"/>
        <v/>
      </c>
      <c r="M628" s="628" t="str">
        <f t="shared" si="1905"/>
        <v/>
      </c>
      <c r="N628" s="628" t="str">
        <f t="shared" si="1905"/>
        <v/>
      </c>
      <c r="O628" s="628" t="str">
        <f t="shared" si="1905"/>
        <v/>
      </c>
      <c r="P628" s="628" t="str">
        <f t="shared" si="1905"/>
        <v/>
      </c>
      <c r="Q628" s="628" t="str">
        <f t="shared" si="1905"/>
        <v/>
      </c>
      <c r="R628" s="628" t="str">
        <f t="shared" si="1905"/>
        <v/>
      </c>
      <c r="S628" s="716"/>
      <c r="T628" s="628" t="str">
        <f t="shared" ref="T628:AJ628" si="1906">IF(T627="","",T624*T627)</f>
        <v/>
      </c>
      <c r="U628" s="628">
        <f t="shared" si="1906"/>
        <v>360</v>
      </c>
      <c r="V628" s="628">
        <f t="shared" si="1906"/>
        <v>720</v>
      </c>
      <c r="W628" s="628">
        <f t="shared" si="1906"/>
        <v>480</v>
      </c>
      <c r="X628" s="628" t="str">
        <f t="shared" si="1906"/>
        <v/>
      </c>
      <c r="Y628" s="628" t="str">
        <f t="shared" si="1906"/>
        <v/>
      </c>
      <c r="Z628" s="628" t="str">
        <f t="shared" si="1906"/>
        <v/>
      </c>
      <c r="AA628" s="628" t="str">
        <f t="shared" si="1906"/>
        <v/>
      </c>
      <c r="AB628" s="628">
        <f t="shared" si="1906"/>
        <v>156</v>
      </c>
      <c r="AC628" s="628" t="str">
        <f t="shared" si="1906"/>
        <v/>
      </c>
      <c r="AD628" s="628" t="str">
        <f t="shared" si="1906"/>
        <v/>
      </c>
      <c r="AE628" s="628" t="str">
        <f t="shared" si="1906"/>
        <v/>
      </c>
      <c r="AF628" s="628" t="str">
        <f t="shared" si="1906"/>
        <v/>
      </c>
      <c r="AG628" s="628" t="str">
        <f t="shared" si="1906"/>
        <v/>
      </c>
      <c r="AH628" s="628" t="str">
        <f t="shared" si="1906"/>
        <v/>
      </c>
      <c r="AI628" s="628" t="str">
        <f t="shared" si="1906"/>
        <v/>
      </c>
      <c r="AJ628" s="628" t="str">
        <f t="shared" si="1906"/>
        <v/>
      </c>
      <c r="AK628" s="716"/>
      <c r="AL628" s="628">
        <f t="shared" ref="AL628:BB628" si="1907">IF(AL627="","",AL624*AL627)</f>
        <v>72</v>
      </c>
      <c r="AM628" s="628">
        <f t="shared" si="1907"/>
        <v>240</v>
      </c>
      <c r="AN628" s="628">
        <f t="shared" si="1907"/>
        <v>240</v>
      </c>
      <c r="AO628" s="628">
        <f t="shared" si="1907"/>
        <v>14.64</v>
      </c>
      <c r="AP628" s="628">
        <f t="shared" si="1907"/>
        <v>360</v>
      </c>
      <c r="AQ628" s="628" t="str">
        <f t="shared" si="1907"/>
        <v/>
      </c>
      <c r="AR628" s="628">
        <f t="shared" si="1907"/>
        <v>240</v>
      </c>
      <c r="AS628" s="628">
        <f t="shared" si="1907"/>
        <v>1440</v>
      </c>
      <c r="AT628" s="628">
        <f t="shared" si="1907"/>
        <v>60</v>
      </c>
      <c r="AU628" s="628" t="str">
        <f t="shared" si="1907"/>
        <v/>
      </c>
      <c r="AV628" s="628" t="str">
        <f t="shared" si="1907"/>
        <v/>
      </c>
      <c r="AW628" s="628" t="str">
        <f t="shared" si="1907"/>
        <v/>
      </c>
      <c r="AX628" s="628" t="str">
        <f t="shared" si="1907"/>
        <v/>
      </c>
      <c r="AY628" s="628" t="str">
        <f t="shared" si="1907"/>
        <v/>
      </c>
      <c r="AZ628" s="628" t="str">
        <f t="shared" si="1907"/>
        <v/>
      </c>
      <c r="BA628" s="628" t="str">
        <f t="shared" si="1907"/>
        <v/>
      </c>
      <c r="BB628" s="628" t="str">
        <f t="shared" si="1907"/>
        <v/>
      </c>
      <c r="BC628" s="716"/>
      <c r="BD628" s="628">
        <f t="shared" ref="BD628:BT628" si="1908">IF(BD627="","",BD624*BD627)</f>
        <v>300</v>
      </c>
      <c r="BE628" s="628">
        <f t="shared" si="1908"/>
        <v>240</v>
      </c>
      <c r="BF628" s="628">
        <f t="shared" si="1908"/>
        <v>300</v>
      </c>
      <c r="BG628" s="628" t="str">
        <f t="shared" si="1908"/>
        <v/>
      </c>
      <c r="BH628" s="628" t="str">
        <f t="shared" si="1908"/>
        <v/>
      </c>
      <c r="BI628" s="628" t="str">
        <f t="shared" si="1908"/>
        <v/>
      </c>
      <c r="BJ628" s="628">
        <f t="shared" si="1908"/>
        <v>540</v>
      </c>
      <c r="BK628" s="628">
        <f t="shared" si="1908"/>
        <v>50</v>
      </c>
      <c r="BL628" s="628" t="str">
        <f t="shared" si="1908"/>
        <v/>
      </c>
      <c r="BM628" s="628" t="str">
        <f t="shared" si="1908"/>
        <v/>
      </c>
      <c r="BN628" s="628" t="str">
        <f t="shared" si="1908"/>
        <v/>
      </c>
      <c r="BO628" s="628" t="str">
        <f t="shared" si="1908"/>
        <v/>
      </c>
      <c r="BP628" s="628" t="str">
        <f t="shared" si="1908"/>
        <v/>
      </c>
      <c r="BQ628" s="628" t="str">
        <f t="shared" si="1908"/>
        <v/>
      </c>
      <c r="BR628" s="628" t="str">
        <f t="shared" si="1908"/>
        <v/>
      </c>
      <c r="BS628" s="628" t="str">
        <f t="shared" si="1908"/>
        <v/>
      </c>
      <c r="BT628" s="628" t="str">
        <f t="shared" si="1908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6" t="str">
        <f t="shared" si="1903"/>
        <v/>
      </c>
      <c r="CE628" s="1347" t="str">
        <f t="shared" si="1904"/>
        <v/>
      </c>
      <c r="CF628" s="1348" t="str">
        <f t="shared" si="1904"/>
        <v/>
      </c>
      <c r="CG628" s="1348" t="str">
        <f t="shared" si="1904"/>
        <v/>
      </c>
      <c r="CH628" s="1348" t="str">
        <f t="shared" si="1904"/>
        <v/>
      </c>
      <c r="CI628" s="1348" t="str">
        <f t="shared" si="1904"/>
        <v/>
      </c>
      <c r="CJ628" s="1348">
        <f t="shared" si="1904"/>
        <v>50</v>
      </c>
      <c r="CK628" s="1349">
        <f t="shared" si="1904"/>
        <v>240</v>
      </c>
      <c r="CL628" s="1349">
        <f t="shared" si="1904"/>
        <v>300</v>
      </c>
      <c r="CM628" s="1349">
        <f t="shared" si="1904"/>
        <v>300</v>
      </c>
      <c r="CN628" s="1348">
        <f t="shared" si="1904"/>
        <v>540</v>
      </c>
      <c r="CO628" s="1348" t="str">
        <f t="shared" si="1904"/>
        <v/>
      </c>
      <c r="CP628" s="1348" t="str">
        <f t="shared" si="1904"/>
        <v/>
      </c>
      <c r="CQ628" s="1348" t="str">
        <f t="shared" si="1904"/>
        <v/>
      </c>
      <c r="CR628" s="1348" t="str">
        <f t="shared" si="1904"/>
        <v/>
      </c>
      <c r="CS628" s="1347" t="str">
        <f t="shared" si="1904"/>
        <v/>
      </c>
      <c r="CT628" s="1350" t="str">
        <f t="shared" si="1904"/>
        <v/>
      </c>
      <c r="CU628" s="547" t="str">
        <f t="shared" si="1893"/>
        <v/>
      </c>
      <c r="CV628" s="548" t="str">
        <f t="shared" si="1893"/>
        <v/>
      </c>
      <c r="CW628" s="549" t="str">
        <f t="shared" si="1893"/>
        <v/>
      </c>
      <c r="CX628" s="549" t="str">
        <f t="shared" si="1893"/>
        <v/>
      </c>
      <c r="CY628" s="549" t="str">
        <f t="shared" si="1893"/>
        <v/>
      </c>
      <c r="CZ628" s="549" t="str">
        <f t="shared" si="1893"/>
        <v/>
      </c>
      <c r="DA628" s="549">
        <f t="shared" si="1893"/>
        <v>50</v>
      </c>
      <c r="DB628" s="550">
        <f t="shared" si="1893"/>
        <v>240</v>
      </c>
      <c r="DC628" s="550">
        <f t="shared" si="1893"/>
        <v>300</v>
      </c>
      <c r="DD628" s="550">
        <f t="shared" si="1893"/>
        <v>300</v>
      </c>
      <c r="DE628" s="549">
        <f t="shared" si="1894"/>
        <v>540</v>
      </c>
      <c r="DF628" s="549" t="str">
        <f t="shared" si="1894"/>
        <v/>
      </c>
      <c r="DG628" s="549" t="str">
        <f t="shared" si="1894"/>
        <v/>
      </c>
      <c r="DH628" s="549" t="str">
        <f t="shared" si="1894"/>
        <v/>
      </c>
      <c r="DI628" s="549" t="str">
        <f t="shared" si="1894"/>
        <v/>
      </c>
      <c r="DJ628" s="548" t="str">
        <f t="shared" si="1894"/>
        <v/>
      </c>
      <c r="DK628" s="547" t="str">
        <f t="shared" si="1894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3" t="s">
        <v>746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6" t="str">
        <f t="shared" ref="CD630:CS631" si="190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909"/>
        <v/>
      </c>
      <c r="CF630" s="1348" t="str">
        <f t="shared" si="1909"/>
        <v/>
      </c>
      <c r="CG630" s="1348" t="str">
        <f t="shared" si="1909"/>
        <v/>
      </c>
      <c r="CH630" s="1348" t="str">
        <f t="shared" si="1909"/>
        <v/>
      </c>
      <c r="CI630" s="1348" t="str">
        <f t="shared" si="1909"/>
        <v/>
      </c>
      <c r="CJ630" s="1348" t="str">
        <f t="shared" si="1909"/>
        <v/>
      </c>
      <c r="CK630" s="1349" t="str">
        <f t="shared" si="1909"/>
        <v/>
      </c>
      <c r="CL630" s="1349" t="str">
        <f t="shared" si="1909"/>
        <v/>
      </c>
      <c r="CM630" s="1349" t="str">
        <f t="shared" si="1909"/>
        <v/>
      </c>
      <c r="CN630" s="1348" t="str">
        <f t="shared" si="1909"/>
        <v/>
      </c>
      <c r="CO630" s="1348" t="str">
        <f t="shared" si="1909"/>
        <v/>
      </c>
      <c r="CP630" s="1348" t="str">
        <f t="shared" si="1909"/>
        <v/>
      </c>
      <c r="CQ630" s="1348" t="str">
        <f t="shared" si="1909"/>
        <v/>
      </c>
      <c r="CR630" s="1348" t="str">
        <f t="shared" si="1909"/>
        <v/>
      </c>
      <c r="CS630" s="1347" t="str">
        <f t="shared" si="1909"/>
        <v/>
      </c>
      <c r="CT630" s="1350" t="str">
        <f t="shared" ref="CE630:CT632" si="191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91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911"/>
        <v/>
      </c>
      <c r="CW630" s="549" t="str">
        <f t="shared" si="1911"/>
        <v/>
      </c>
      <c r="CX630" s="549" t="str">
        <f t="shared" si="1911"/>
        <v/>
      </c>
      <c r="CY630" s="549" t="str">
        <f t="shared" si="1911"/>
        <v/>
      </c>
      <c r="CZ630" s="549" t="str">
        <f t="shared" si="1911"/>
        <v/>
      </c>
      <c r="DA630" s="549" t="str">
        <f t="shared" si="1911"/>
        <v/>
      </c>
      <c r="DB630" s="550" t="str">
        <f t="shared" si="1911"/>
        <v/>
      </c>
      <c r="DC630" s="550" t="str">
        <f t="shared" si="1911"/>
        <v/>
      </c>
      <c r="DD630" s="550" t="str">
        <f t="shared" si="1911"/>
        <v/>
      </c>
      <c r="DE630" s="549" t="str">
        <f t="shared" ref="DE630:DK634" si="191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912"/>
        <v/>
      </c>
      <c r="DG630" s="549" t="str">
        <f t="shared" si="1912"/>
        <v/>
      </c>
      <c r="DH630" s="549" t="str">
        <f t="shared" si="1912"/>
        <v/>
      </c>
      <c r="DI630" s="549" t="str">
        <f t="shared" si="1912"/>
        <v/>
      </c>
      <c r="DJ630" s="548" t="str">
        <f t="shared" si="1912"/>
        <v/>
      </c>
      <c r="DK630" s="547" t="str">
        <f t="shared" si="1912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$H$1 &amp; "/kg"</f>
        <v>kcal/kg</v>
      </c>
      <c r="B631" s="609">
        <f>470*$K$1</f>
        <v>470</v>
      </c>
      <c r="C631" s="609">
        <f t="shared" ref="C631:R631" si="1913">470*$K$1</f>
        <v>470</v>
      </c>
      <c r="D631" s="609">
        <f t="shared" si="1913"/>
        <v>470</v>
      </c>
      <c r="E631" s="609">
        <f t="shared" si="1913"/>
        <v>470</v>
      </c>
      <c r="F631" s="609">
        <f t="shared" si="1913"/>
        <v>470</v>
      </c>
      <c r="G631" s="609">
        <f t="shared" si="1913"/>
        <v>470</v>
      </c>
      <c r="H631" s="609">
        <f t="shared" si="1913"/>
        <v>470</v>
      </c>
      <c r="I631" s="609">
        <f t="shared" si="1913"/>
        <v>470</v>
      </c>
      <c r="J631" s="609">
        <f t="shared" si="1913"/>
        <v>470</v>
      </c>
      <c r="K631" s="609">
        <f t="shared" si="1913"/>
        <v>470</v>
      </c>
      <c r="L631" s="609">
        <f t="shared" si="1913"/>
        <v>470</v>
      </c>
      <c r="M631" s="609">
        <f t="shared" si="1913"/>
        <v>470</v>
      </c>
      <c r="N631" s="609">
        <f t="shared" si="1913"/>
        <v>470</v>
      </c>
      <c r="O631" s="609">
        <f t="shared" si="1913"/>
        <v>470</v>
      </c>
      <c r="P631" s="609">
        <f t="shared" si="1913"/>
        <v>470</v>
      </c>
      <c r="Q631" s="609">
        <f t="shared" si="1913"/>
        <v>470</v>
      </c>
      <c r="R631" s="609">
        <f t="shared" si="1913"/>
        <v>470</v>
      </c>
      <c r="S631" s="716"/>
      <c r="T631" s="609">
        <f>470*$K$1</f>
        <v>470</v>
      </c>
      <c r="U631" s="609">
        <f t="shared" ref="U631:AJ631" si="1914">470*$K$1</f>
        <v>470</v>
      </c>
      <c r="V631" s="609">
        <f t="shared" si="1914"/>
        <v>470</v>
      </c>
      <c r="W631" s="609">
        <f t="shared" si="1914"/>
        <v>470</v>
      </c>
      <c r="X631" s="609">
        <f t="shared" si="1914"/>
        <v>470</v>
      </c>
      <c r="Y631" s="609">
        <f t="shared" si="1914"/>
        <v>470</v>
      </c>
      <c r="Z631" s="609">
        <f t="shared" si="1914"/>
        <v>470</v>
      </c>
      <c r="AA631" s="609">
        <f t="shared" si="1914"/>
        <v>470</v>
      </c>
      <c r="AB631" s="609">
        <f t="shared" si="1914"/>
        <v>470</v>
      </c>
      <c r="AC631" s="609">
        <f t="shared" si="1914"/>
        <v>470</v>
      </c>
      <c r="AD631" s="609">
        <f t="shared" si="1914"/>
        <v>470</v>
      </c>
      <c r="AE631" s="609">
        <f t="shared" si="1914"/>
        <v>470</v>
      </c>
      <c r="AF631" s="609">
        <f t="shared" si="1914"/>
        <v>470</v>
      </c>
      <c r="AG631" s="609">
        <f t="shared" si="1914"/>
        <v>470</v>
      </c>
      <c r="AH631" s="609">
        <f t="shared" si="1914"/>
        <v>470</v>
      </c>
      <c r="AI631" s="609">
        <f t="shared" si="1914"/>
        <v>470</v>
      </c>
      <c r="AJ631" s="609">
        <f t="shared" si="1914"/>
        <v>470</v>
      </c>
      <c r="AK631" s="716"/>
      <c r="AL631" s="609">
        <f>470*$K$1</f>
        <v>470</v>
      </c>
      <c r="AM631" s="609">
        <f t="shared" ref="AM631:BB631" si="1915">470*$K$1</f>
        <v>470</v>
      </c>
      <c r="AN631" s="609">
        <f t="shared" si="1915"/>
        <v>470</v>
      </c>
      <c r="AO631" s="609">
        <f t="shared" si="1915"/>
        <v>470</v>
      </c>
      <c r="AP631" s="609">
        <f t="shared" si="1915"/>
        <v>470</v>
      </c>
      <c r="AQ631" s="609">
        <f t="shared" si="1915"/>
        <v>470</v>
      </c>
      <c r="AR631" s="609">
        <f t="shared" si="1915"/>
        <v>470</v>
      </c>
      <c r="AS631" s="609">
        <f t="shared" si="1915"/>
        <v>470</v>
      </c>
      <c r="AT631" s="609">
        <f t="shared" si="1915"/>
        <v>470</v>
      </c>
      <c r="AU631" s="609">
        <f t="shared" si="1915"/>
        <v>470</v>
      </c>
      <c r="AV631" s="609">
        <f t="shared" si="1915"/>
        <v>470</v>
      </c>
      <c r="AW631" s="609">
        <f t="shared" si="1915"/>
        <v>470</v>
      </c>
      <c r="AX631" s="609">
        <f t="shared" si="1915"/>
        <v>470</v>
      </c>
      <c r="AY631" s="609">
        <f t="shared" si="1915"/>
        <v>470</v>
      </c>
      <c r="AZ631" s="609">
        <f t="shared" si="1915"/>
        <v>470</v>
      </c>
      <c r="BA631" s="609">
        <f t="shared" si="1915"/>
        <v>470</v>
      </c>
      <c r="BB631" s="609">
        <f t="shared" si="1915"/>
        <v>470</v>
      </c>
      <c r="BC631" s="716"/>
      <c r="BD631" s="609">
        <f>470*$K$1</f>
        <v>470</v>
      </c>
      <c r="BE631" s="609">
        <f t="shared" ref="BE631:BY631" si="1916">470*$K$1</f>
        <v>470</v>
      </c>
      <c r="BF631" s="609">
        <f t="shared" si="1916"/>
        <v>470</v>
      </c>
      <c r="BG631" s="609">
        <f t="shared" si="1916"/>
        <v>470</v>
      </c>
      <c r="BH631" s="609">
        <f t="shared" si="1916"/>
        <v>470</v>
      </c>
      <c r="BI631" s="609">
        <f t="shared" si="1916"/>
        <v>470</v>
      </c>
      <c r="BJ631" s="609">
        <f t="shared" si="1916"/>
        <v>470</v>
      </c>
      <c r="BK631" s="609">
        <f t="shared" si="1916"/>
        <v>470</v>
      </c>
      <c r="BL631" s="609">
        <f t="shared" si="1916"/>
        <v>470</v>
      </c>
      <c r="BM631" s="609">
        <f t="shared" si="1916"/>
        <v>470</v>
      </c>
      <c r="BN631" s="609">
        <f t="shared" si="1916"/>
        <v>470</v>
      </c>
      <c r="BO631" s="609">
        <f t="shared" si="1916"/>
        <v>470</v>
      </c>
      <c r="BP631" s="609">
        <f t="shared" si="1916"/>
        <v>470</v>
      </c>
      <c r="BQ631" s="609">
        <f t="shared" si="1916"/>
        <v>470</v>
      </c>
      <c r="BR631" s="609">
        <f t="shared" si="1916"/>
        <v>470</v>
      </c>
      <c r="BS631" s="609">
        <f t="shared" si="1916"/>
        <v>470</v>
      </c>
      <c r="BT631" s="609">
        <f t="shared" si="1916"/>
        <v>470</v>
      </c>
      <c r="BU631" s="716"/>
      <c r="BV631" s="609">
        <f t="shared" si="1916"/>
        <v>470</v>
      </c>
      <c r="BW631" s="609">
        <f t="shared" si="1916"/>
        <v>470</v>
      </c>
      <c r="BX631" s="609">
        <f t="shared" si="1916"/>
        <v>470</v>
      </c>
      <c r="BY631" s="609">
        <f t="shared" si="1916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6">
        <f t="shared" si="1909"/>
        <v>470</v>
      </c>
      <c r="CE631" s="1347">
        <f t="shared" si="1910"/>
        <v>470</v>
      </c>
      <c r="CF631" s="1348">
        <f t="shared" si="1910"/>
        <v>470</v>
      </c>
      <c r="CG631" s="1348">
        <f t="shared" si="1910"/>
        <v>470</v>
      </c>
      <c r="CH631" s="1348">
        <f t="shared" si="1910"/>
        <v>470</v>
      </c>
      <c r="CI631" s="1348">
        <f t="shared" si="1910"/>
        <v>470</v>
      </c>
      <c r="CJ631" s="1348">
        <f t="shared" si="1910"/>
        <v>470</v>
      </c>
      <c r="CK631" s="1349">
        <f t="shared" si="1910"/>
        <v>470</v>
      </c>
      <c r="CL631" s="1349">
        <f t="shared" si="1910"/>
        <v>470</v>
      </c>
      <c r="CM631" s="1349">
        <f t="shared" si="1910"/>
        <v>470</v>
      </c>
      <c r="CN631" s="1348">
        <f t="shared" si="1910"/>
        <v>470</v>
      </c>
      <c r="CO631" s="1348">
        <f t="shared" si="1910"/>
        <v>470</v>
      </c>
      <c r="CP631" s="1348">
        <f t="shared" si="1910"/>
        <v>470</v>
      </c>
      <c r="CQ631" s="1348">
        <f t="shared" si="1910"/>
        <v>470</v>
      </c>
      <c r="CR631" s="1348">
        <f t="shared" si="1910"/>
        <v>470</v>
      </c>
      <c r="CS631" s="1347">
        <f t="shared" si="1910"/>
        <v>470</v>
      </c>
      <c r="CT631" s="1350">
        <f t="shared" si="1910"/>
        <v>470</v>
      </c>
      <c r="CU631" s="547">
        <f t="shared" si="1911"/>
        <v>470</v>
      </c>
      <c r="CV631" s="548">
        <f t="shared" si="1911"/>
        <v>470</v>
      </c>
      <c r="CW631" s="549">
        <f t="shared" si="1911"/>
        <v>470</v>
      </c>
      <c r="CX631" s="549">
        <f t="shared" si="1911"/>
        <v>470</v>
      </c>
      <c r="CY631" s="549">
        <f t="shared" si="1911"/>
        <v>470</v>
      </c>
      <c r="CZ631" s="549">
        <f t="shared" si="1911"/>
        <v>470</v>
      </c>
      <c r="DA631" s="549">
        <f t="shared" si="1911"/>
        <v>470</v>
      </c>
      <c r="DB631" s="550">
        <f t="shared" si="1911"/>
        <v>470</v>
      </c>
      <c r="DC631" s="550">
        <f t="shared" si="1911"/>
        <v>470</v>
      </c>
      <c r="DD631" s="550">
        <f t="shared" si="1911"/>
        <v>470</v>
      </c>
      <c r="DE631" s="549">
        <f t="shared" si="1912"/>
        <v>470</v>
      </c>
      <c r="DF631" s="549">
        <f t="shared" si="1912"/>
        <v>470</v>
      </c>
      <c r="DG631" s="549">
        <f t="shared" si="1912"/>
        <v>470</v>
      </c>
      <c r="DH631" s="549">
        <f t="shared" si="1912"/>
        <v>470</v>
      </c>
      <c r="DI631" s="549">
        <f t="shared" si="1912"/>
        <v>470</v>
      </c>
      <c r="DJ631" s="548">
        <f t="shared" si="1912"/>
        <v>470</v>
      </c>
      <c r="DK631" s="547">
        <f t="shared" si="1912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 (%)"</f>
        <v>kcal (%)</v>
      </c>
      <c r="B632" s="631" t="str">
        <f t="shared" ref="B632:R632" si="1917">IF(B630="","",B630*B631/B$46/365/$G$1)</f>
        <v/>
      </c>
      <c r="C632" s="631" t="str">
        <f t="shared" si="1917"/>
        <v/>
      </c>
      <c r="D632" s="631" t="str">
        <f t="shared" si="1917"/>
        <v/>
      </c>
      <c r="E632" s="631" t="str">
        <f t="shared" si="1917"/>
        <v/>
      </c>
      <c r="F632" s="631" t="str">
        <f t="shared" si="1917"/>
        <v/>
      </c>
      <c r="G632" s="631" t="str">
        <f t="shared" si="1917"/>
        <v/>
      </c>
      <c r="H632" s="631" t="str">
        <f t="shared" si="1917"/>
        <v/>
      </c>
      <c r="I632" s="631" t="str">
        <f t="shared" si="1917"/>
        <v/>
      </c>
      <c r="J632" s="631" t="str">
        <f t="shared" si="1917"/>
        <v/>
      </c>
      <c r="K632" s="631" t="str">
        <f t="shared" si="1917"/>
        <v/>
      </c>
      <c r="L632" s="631" t="str">
        <f t="shared" si="1917"/>
        <v/>
      </c>
      <c r="M632" s="631" t="str">
        <f t="shared" si="1917"/>
        <v/>
      </c>
      <c r="N632" s="631" t="str">
        <f t="shared" si="1917"/>
        <v/>
      </c>
      <c r="O632" s="631" t="str">
        <f t="shared" si="1917"/>
        <v/>
      </c>
      <c r="P632" s="631" t="str">
        <f t="shared" si="1917"/>
        <v/>
      </c>
      <c r="Q632" s="631" t="str">
        <f t="shared" si="1917"/>
        <v/>
      </c>
      <c r="R632" s="631" t="str">
        <f t="shared" si="1917"/>
        <v/>
      </c>
      <c r="S632" s="716"/>
      <c r="T632" s="631" t="str">
        <f t="shared" ref="T632:AJ632" si="1918">IF(T630="","",T630*T631/T$46/365/$G$1)</f>
        <v/>
      </c>
      <c r="U632" s="631" t="str">
        <f t="shared" si="1918"/>
        <v/>
      </c>
      <c r="V632" s="631" t="str">
        <f t="shared" si="1918"/>
        <v/>
      </c>
      <c r="W632" s="631" t="str">
        <f t="shared" si="1918"/>
        <v/>
      </c>
      <c r="X632" s="631" t="str">
        <f t="shared" si="1918"/>
        <v/>
      </c>
      <c r="Y632" s="631" t="str">
        <f t="shared" si="1918"/>
        <v/>
      </c>
      <c r="Z632" s="631" t="str">
        <f t="shared" si="1918"/>
        <v/>
      </c>
      <c r="AA632" s="631" t="str">
        <f t="shared" si="1918"/>
        <v/>
      </c>
      <c r="AB632" s="631" t="str">
        <f t="shared" si="1918"/>
        <v/>
      </c>
      <c r="AC632" s="631" t="str">
        <f t="shared" si="1918"/>
        <v/>
      </c>
      <c r="AD632" s="631" t="str">
        <f t="shared" si="1918"/>
        <v/>
      </c>
      <c r="AE632" s="631" t="str">
        <f t="shared" si="1918"/>
        <v/>
      </c>
      <c r="AF632" s="631" t="str">
        <f t="shared" si="1918"/>
        <v/>
      </c>
      <c r="AG632" s="631" t="str">
        <f t="shared" si="1918"/>
        <v/>
      </c>
      <c r="AH632" s="631" t="str">
        <f t="shared" si="1918"/>
        <v/>
      </c>
      <c r="AI632" s="631" t="str">
        <f t="shared" si="1918"/>
        <v/>
      </c>
      <c r="AJ632" s="631" t="str">
        <f t="shared" si="1918"/>
        <v/>
      </c>
      <c r="AK632" s="716"/>
      <c r="AL632" s="631" t="str">
        <f t="shared" ref="AL632:BB632" si="1919">IF(AL630="","",AL630*AL631/AL$46/365/$G$1)</f>
        <v/>
      </c>
      <c r="AM632" s="631" t="str">
        <f t="shared" si="1919"/>
        <v/>
      </c>
      <c r="AN632" s="631" t="str">
        <f t="shared" si="1919"/>
        <v/>
      </c>
      <c r="AO632" s="631" t="str">
        <f t="shared" si="1919"/>
        <v/>
      </c>
      <c r="AP632" s="631" t="str">
        <f t="shared" si="1919"/>
        <v/>
      </c>
      <c r="AQ632" s="631" t="str">
        <f t="shared" si="1919"/>
        <v/>
      </c>
      <c r="AR632" s="631" t="str">
        <f t="shared" si="1919"/>
        <v/>
      </c>
      <c r="AS632" s="631" t="str">
        <f t="shared" si="1919"/>
        <v/>
      </c>
      <c r="AT632" s="631" t="str">
        <f t="shared" si="1919"/>
        <v/>
      </c>
      <c r="AU632" s="631" t="str">
        <f t="shared" si="1919"/>
        <v/>
      </c>
      <c r="AV632" s="631" t="str">
        <f t="shared" si="1919"/>
        <v/>
      </c>
      <c r="AW632" s="631" t="str">
        <f t="shared" si="1919"/>
        <v/>
      </c>
      <c r="AX632" s="631" t="str">
        <f t="shared" si="1919"/>
        <v/>
      </c>
      <c r="AY632" s="631" t="str">
        <f t="shared" si="1919"/>
        <v/>
      </c>
      <c r="AZ632" s="631" t="str">
        <f t="shared" si="1919"/>
        <v/>
      </c>
      <c r="BA632" s="631" t="str">
        <f t="shared" si="1919"/>
        <v/>
      </c>
      <c r="BB632" s="631" t="str">
        <f t="shared" si="1919"/>
        <v/>
      </c>
      <c r="BC632" s="716"/>
      <c r="BD632" s="631" t="str">
        <f t="shared" ref="BD632:BT632" si="1920">IF(BD630="","",BD630*BD631/BD$46/365/$G$1)</f>
        <v/>
      </c>
      <c r="BE632" s="631" t="str">
        <f t="shared" si="1920"/>
        <v/>
      </c>
      <c r="BF632" s="631" t="str">
        <f t="shared" si="1920"/>
        <v/>
      </c>
      <c r="BG632" s="631" t="str">
        <f t="shared" si="1920"/>
        <v/>
      </c>
      <c r="BH632" s="631" t="str">
        <f t="shared" si="1920"/>
        <v/>
      </c>
      <c r="BI632" s="631" t="str">
        <f t="shared" si="1920"/>
        <v/>
      </c>
      <c r="BJ632" s="631" t="str">
        <f t="shared" si="1920"/>
        <v/>
      </c>
      <c r="BK632" s="631" t="str">
        <f t="shared" si="1920"/>
        <v/>
      </c>
      <c r="BL632" s="631" t="str">
        <f t="shared" si="1920"/>
        <v/>
      </c>
      <c r="BM632" s="631" t="str">
        <f t="shared" si="1920"/>
        <v/>
      </c>
      <c r="BN632" s="631" t="str">
        <f t="shared" si="1920"/>
        <v/>
      </c>
      <c r="BO632" s="631" t="str">
        <f t="shared" si="1920"/>
        <v/>
      </c>
      <c r="BP632" s="631" t="str">
        <f t="shared" si="1920"/>
        <v/>
      </c>
      <c r="BQ632" s="631" t="str">
        <f t="shared" si="1920"/>
        <v/>
      </c>
      <c r="BR632" s="631" t="str">
        <f t="shared" si="1920"/>
        <v/>
      </c>
      <c r="BS632" s="631" t="str">
        <f t="shared" si="1920"/>
        <v/>
      </c>
      <c r="BT632" s="631" t="str">
        <f t="shared" si="1920"/>
        <v/>
      </c>
      <c r="BU632" s="716"/>
      <c r="BV632" s="631" t="str">
        <f>IF(BV630="","",BV630*BV631/BV$46/365/$G$1)</f>
        <v/>
      </c>
      <c r="BW632" s="631" t="str">
        <f>IF(BW630="","",BW630*BW631/BW$46/365/$G$1)</f>
        <v/>
      </c>
      <c r="BX632" s="631" t="str">
        <f>IF(BX630="","",BX630*BX631/BX$46/365/$G$1)</f>
        <v/>
      </c>
      <c r="BY632" s="631" t="str">
        <f>IF(BY630="","",BY630*BY631/BY$46/365/$G$1)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910"/>
        <v/>
      </c>
      <c r="CF632" s="1353" t="str">
        <f t="shared" si="1910"/>
        <v/>
      </c>
      <c r="CG632" s="1353" t="str">
        <f t="shared" si="1910"/>
        <v/>
      </c>
      <c r="CH632" s="1353" t="str">
        <f t="shared" si="1910"/>
        <v/>
      </c>
      <c r="CI632" s="1353" t="str">
        <f t="shared" si="1910"/>
        <v/>
      </c>
      <c r="CJ632" s="1353" t="str">
        <f t="shared" si="1910"/>
        <v/>
      </c>
      <c r="CK632" s="1354" t="str">
        <f t="shared" si="1910"/>
        <v/>
      </c>
      <c r="CL632" s="1354" t="str">
        <f t="shared" si="1910"/>
        <v/>
      </c>
      <c r="CM632" s="1354" t="str">
        <f t="shared" si="1910"/>
        <v/>
      </c>
      <c r="CN632" s="1353" t="str">
        <f t="shared" si="1910"/>
        <v/>
      </c>
      <c r="CO632" s="1353" t="str">
        <f t="shared" si="1910"/>
        <v/>
      </c>
      <c r="CP632" s="1353" t="str">
        <f t="shared" si="1910"/>
        <v/>
      </c>
      <c r="CQ632" s="1353" t="str">
        <f t="shared" si="1910"/>
        <v/>
      </c>
      <c r="CR632" s="1353" t="str">
        <f t="shared" si="1910"/>
        <v/>
      </c>
      <c r="CS632" s="1352" t="str">
        <f t="shared" si="1910"/>
        <v/>
      </c>
      <c r="CT632" s="1355" t="str">
        <f t="shared" si="1910"/>
        <v/>
      </c>
      <c r="CU632" s="535" t="str">
        <f t="shared" si="1911"/>
        <v/>
      </c>
      <c r="CV632" s="536" t="str">
        <f t="shared" si="1911"/>
        <v/>
      </c>
      <c r="CW632" s="537" t="str">
        <f t="shared" si="1911"/>
        <v/>
      </c>
      <c r="CX632" s="537" t="str">
        <f t="shared" si="1911"/>
        <v/>
      </c>
      <c r="CY632" s="537" t="str">
        <f t="shared" si="1911"/>
        <v/>
      </c>
      <c r="CZ632" s="537" t="str">
        <f t="shared" si="1911"/>
        <v/>
      </c>
      <c r="DA632" s="537" t="str">
        <f t="shared" si="1911"/>
        <v/>
      </c>
      <c r="DB632" s="538" t="str">
        <f t="shared" si="1911"/>
        <v/>
      </c>
      <c r="DC632" s="538" t="str">
        <f t="shared" si="1911"/>
        <v/>
      </c>
      <c r="DD632" s="538" t="str">
        <f t="shared" si="1911"/>
        <v/>
      </c>
      <c r="DE632" s="537" t="str">
        <f t="shared" si="1912"/>
        <v/>
      </c>
      <c r="DF632" s="537" t="str">
        <f t="shared" si="1912"/>
        <v/>
      </c>
      <c r="DG632" s="537" t="str">
        <f t="shared" si="1912"/>
        <v/>
      </c>
      <c r="DH632" s="537" t="str">
        <f t="shared" si="1912"/>
        <v/>
      </c>
      <c r="DI632" s="537" t="str">
        <f t="shared" si="1912"/>
        <v/>
      </c>
      <c r="DJ632" s="536" t="str">
        <f t="shared" si="1912"/>
        <v/>
      </c>
      <c r="DK632" s="535" t="str">
        <f t="shared" si="1912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6" t="str">
        <f t="shared" ref="CD633:CS633" si="192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921"/>
        <v/>
      </c>
      <c r="CF633" s="1348" t="str">
        <f t="shared" si="1921"/>
        <v/>
      </c>
      <c r="CG633" s="1348" t="str">
        <f t="shared" si="1921"/>
        <v/>
      </c>
      <c r="CH633" s="1348" t="str">
        <f t="shared" si="1921"/>
        <v/>
      </c>
      <c r="CI633" s="1348" t="str">
        <f t="shared" si="1921"/>
        <v/>
      </c>
      <c r="CJ633" s="1348" t="str">
        <f t="shared" si="1921"/>
        <v/>
      </c>
      <c r="CK633" s="1349" t="str">
        <f t="shared" si="1921"/>
        <v/>
      </c>
      <c r="CL633" s="1349" t="str">
        <f t="shared" si="1921"/>
        <v/>
      </c>
      <c r="CM633" s="1349" t="str">
        <f t="shared" si="1921"/>
        <v/>
      </c>
      <c r="CN633" s="1348" t="str">
        <f t="shared" si="1921"/>
        <v/>
      </c>
      <c r="CO633" s="1348" t="str">
        <f t="shared" si="1921"/>
        <v/>
      </c>
      <c r="CP633" s="1348" t="str">
        <f t="shared" si="1921"/>
        <v/>
      </c>
      <c r="CQ633" s="1348" t="str">
        <f t="shared" si="1921"/>
        <v/>
      </c>
      <c r="CR633" s="1348" t="str">
        <f t="shared" si="1921"/>
        <v/>
      </c>
      <c r="CS633" s="1347" t="str">
        <f t="shared" si="1921"/>
        <v/>
      </c>
      <c r="CT633" s="1350" t="str">
        <f t="shared" ref="CE633:CT634" si="192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911"/>
        <v/>
      </c>
      <c r="CV633" s="548" t="str">
        <f t="shared" si="1911"/>
        <v/>
      </c>
      <c r="CW633" s="549" t="str">
        <f t="shared" si="1911"/>
        <v/>
      </c>
      <c r="CX633" s="549" t="str">
        <f t="shared" si="1911"/>
        <v/>
      </c>
      <c r="CY633" s="549" t="str">
        <f t="shared" si="1911"/>
        <v/>
      </c>
      <c r="CZ633" s="549" t="str">
        <f t="shared" si="1911"/>
        <v/>
      </c>
      <c r="DA633" s="549" t="str">
        <f t="shared" si="1911"/>
        <v/>
      </c>
      <c r="DB633" s="550" t="str">
        <f t="shared" si="1911"/>
        <v/>
      </c>
      <c r="DC633" s="550" t="str">
        <f t="shared" si="1911"/>
        <v/>
      </c>
      <c r="DD633" s="550" t="str">
        <f t="shared" si="1911"/>
        <v/>
      </c>
      <c r="DE633" s="549" t="str">
        <f t="shared" si="1912"/>
        <v/>
      </c>
      <c r="DF633" s="549" t="str">
        <f t="shared" si="1912"/>
        <v/>
      </c>
      <c r="DG633" s="549" t="str">
        <f t="shared" si="1912"/>
        <v/>
      </c>
      <c r="DH633" s="549" t="str">
        <f t="shared" si="1912"/>
        <v/>
      </c>
      <c r="DI633" s="549" t="str">
        <f t="shared" si="1912"/>
        <v/>
      </c>
      <c r="DJ633" s="548" t="str">
        <f t="shared" si="1912"/>
        <v/>
      </c>
      <c r="DK633" s="547" t="str">
        <f t="shared" si="1912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923">IF(B633="","",B630*B633)</f>
        <v/>
      </c>
      <c r="C634" s="628" t="str">
        <f t="shared" si="1923"/>
        <v/>
      </c>
      <c r="D634" s="628" t="str">
        <f t="shared" si="1923"/>
        <v/>
      </c>
      <c r="E634" s="628" t="str">
        <f t="shared" si="1923"/>
        <v/>
      </c>
      <c r="F634" s="628" t="str">
        <f t="shared" si="1923"/>
        <v/>
      </c>
      <c r="G634" s="628" t="str">
        <f t="shared" si="1923"/>
        <v/>
      </c>
      <c r="H634" s="628" t="str">
        <f t="shared" si="1923"/>
        <v/>
      </c>
      <c r="I634" s="628" t="str">
        <f t="shared" si="1923"/>
        <v/>
      </c>
      <c r="J634" s="628" t="str">
        <f t="shared" si="1923"/>
        <v/>
      </c>
      <c r="K634" s="628" t="str">
        <f t="shared" si="1923"/>
        <v/>
      </c>
      <c r="L634" s="628" t="str">
        <f t="shared" si="1923"/>
        <v/>
      </c>
      <c r="M634" s="628" t="str">
        <f t="shared" si="1923"/>
        <v/>
      </c>
      <c r="N634" s="628" t="str">
        <f t="shared" si="1923"/>
        <v/>
      </c>
      <c r="O634" s="628" t="str">
        <f t="shared" si="1923"/>
        <v/>
      </c>
      <c r="P634" s="628" t="str">
        <f t="shared" si="1923"/>
        <v/>
      </c>
      <c r="Q634" s="628" t="str">
        <f t="shared" si="1923"/>
        <v/>
      </c>
      <c r="R634" s="628" t="str">
        <f t="shared" si="1923"/>
        <v/>
      </c>
      <c r="S634" s="716"/>
      <c r="T634" s="628" t="str">
        <f t="shared" ref="T634:AJ634" si="1924">IF(T633="","",T630*T633)</f>
        <v/>
      </c>
      <c r="U634" s="628" t="str">
        <f t="shared" si="1924"/>
        <v/>
      </c>
      <c r="V634" s="628" t="str">
        <f t="shared" si="1924"/>
        <v/>
      </c>
      <c r="W634" s="628" t="str">
        <f t="shared" si="1924"/>
        <v/>
      </c>
      <c r="X634" s="628" t="str">
        <f t="shared" si="1924"/>
        <v/>
      </c>
      <c r="Y634" s="628" t="str">
        <f t="shared" si="1924"/>
        <v/>
      </c>
      <c r="Z634" s="628" t="str">
        <f t="shared" si="1924"/>
        <v/>
      </c>
      <c r="AA634" s="628" t="str">
        <f t="shared" si="1924"/>
        <v/>
      </c>
      <c r="AB634" s="628" t="str">
        <f t="shared" si="1924"/>
        <v/>
      </c>
      <c r="AC634" s="628" t="str">
        <f t="shared" si="1924"/>
        <v/>
      </c>
      <c r="AD634" s="628" t="str">
        <f t="shared" si="1924"/>
        <v/>
      </c>
      <c r="AE634" s="628" t="str">
        <f t="shared" si="1924"/>
        <v/>
      </c>
      <c r="AF634" s="628" t="str">
        <f t="shared" si="1924"/>
        <v/>
      </c>
      <c r="AG634" s="628" t="str">
        <f t="shared" si="1924"/>
        <v/>
      </c>
      <c r="AH634" s="628" t="str">
        <f t="shared" si="1924"/>
        <v/>
      </c>
      <c r="AI634" s="628" t="str">
        <f t="shared" si="1924"/>
        <v/>
      </c>
      <c r="AJ634" s="628" t="str">
        <f t="shared" si="1924"/>
        <v/>
      </c>
      <c r="AK634" s="716"/>
      <c r="AL634" s="628" t="str">
        <f t="shared" ref="AL634:BB634" si="1925">IF(AL633="","",AL630*AL633)</f>
        <v/>
      </c>
      <c r="AM634" s="628" t="str">
        <f t="shared" si="1925"/>
        <v/>
      </c>
      <c r="AN634" s="628" t="str">
        <f t="shared" si="1925"/>
        <v/>
      </c>
      <c r="AO634" s="628" t="str">
        <f t="shared" si="1925"/>
        <v/>
      </c>
      <c r="AP634" s="628" t="str">
        <f t="shared" si="1925"/>
        <v/>
      </c>
      <c r="AQ634" s="628" t="str">
        <f t="shared" si="1925"/>
        <v/>
      </c>
      <c r="AR634" s="628" t="str">
        <f t="shared" si="1925"/>
        <v/>
      </c>
      <c r="AS634" s="628" t="str">
        <f t="shared" si="1925"/>
        <v/>
      </c>
      <c r="AT634" s="628" t="str">
        <f t="shared" si="1925"/>
        <v/>
      </c>
      <c r="AU634" s="628" t="str">
        <f t="shared" si="1925"/>
        <v/>
      </c>
      <c r="AV634" s="628" t="str">
        <f t="shared" si="1925"/>
        <v/>
      </c>
      <c r="AW634" s="628" t="str">
        <f t="shared" si="1925"/>
        <v/>
      </c>
      <c r="AX634" s="628" t="str">
        <f t="shared" si="1925"/>
        <v/>
      </c>
      <c r="AY634" s="628" t="str">
        <f t="shared" si="1925"/>
        <v/>
      </c>
      <c r="AZ634" s="628" t="str">
        <f t="shared" si="1925"/>
        <v/>
      </c>
      <c r="BA634" s="628" t="str">
        <f t="shared" si="1925"/>
        <v/>
      </c>
      <c r="BB634" s="628" t="str">
        <f t="shared" si="1925"/>
        <v/>
      </c>
      <c r="BC634" s="716"/>
      <c r="BD634" s="628" t="str">
        <f t="shared" ref="BD634:BT634" si="1926">IF(BD633="","",BD630*BD633)</f>
        <v/>
      </c>
      <c r="BE634" s="628" t="str">
        <f t="shared" si="1926"/>
        <v/>
      </c>
      <c r="BF634" s="628" t="str">
        <f t="shared" si="1926"/>
        <v/>
      </c>
      <c r="BG634" s="628" t="str">
        <f t="shared" si="1926"/>
        <v/>
      </c>
      <c r="BH634" s="628" t="str">
        <f t="shared" si="1926"/>
        <v/>
      </c>
      <c r="BI634" s="628" t="str">
        <f t="shared" si="1926"/>
        <v/>
      </c>
      <c r="BJ634" s="628" t="str">
        <f t="shared" si="1926"/>
        <v/>
      </c>
      <c r="BK634" s="628" t="str">
        <f t="shared" si="1926"/>
        <v/>
      </c>
      <c r="BL634" s="628" t="str">
        <f t="shared" si="1926"/>
        <v/>
      </c>
      <c r="BM634" s="628" t="str">
        <f t="shared" si="1926"/>
        <v/>
      </c>
      <c r="BN634" s="628" t="str">
        <f t="shared" si="1926"/>
        <v/>
      </c>
      <c r="BO634" s="628" t="str">
        <f t="shared" si="1926"/>
        <v/>
      </c>
      <c r="BP634" s="628" t="str">
        <f t="shared" si="1926"/>
        <v/>
      </c>
      <c r="BQ634" s="628" t="str">
        <f t="shared" si="1926"/>
        <v/>
      </c>
      <c r="BR634" s="628" t="str">
        <f t="shared" si="1926"/>
        <v/>
      </c>
      <c r="BS634" s="628" t="str">
        <f t="shared" si="1926"/>
        <v/>
      </c>
      <c r="BT634" s="628" t="str">
        <f t="shared" si="1926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22"/>
        <v/>
      </c>
      <c r="CF634" s="1348" t="str">
        <f t="shared" si="1922"/>
        <v/>
      </c>
      <c r="CG634" s="1348" t="str">
        <f t="shared" si="1922"/>
        <v/>
      </c>
      <c r="CH634" s="1348" t="str">
        <f t="shared" si="1922"/>
        <v/>
      </c>
      <c r="CI634" s="1348" t="str">
        <f t="shared" si="1922"/>
        <v/>
      </c>
      <c r="CJ634" s="1348" t="str">
        <f t="shared" si="1922"/>
        <v/>
      </c>
      <c r="CK634" s="1349" t="str">
        <f t="shared" si="1922"/>
        <v/>
      </c>
      <c r="CL634" s="1349" t="str">
        <f t="shared" si="1922"/>
        <v/>
      </c>
      <c r="CM634" s="1349" t="str">
        <f t="shared" si="1922"/>
        <v/>
      </c>
      <c r="CN634" s="1348" t="str">
        <f t="shared" si="1922"/>
        <v/>
      </c>
      <c r="CO634" s="1348" t="str">
        <f t="shared" si="1922"/>
        <v/>
      </c>
      <c r="CP634" s="1348" t="str">
        <f t="shared" si="1922"/>
        <v/>
      </c>
      <c r="CQ634" s="1348" t="str">
        <f t="shared" si="1922"/>
        <v/>
      </c>
      <c r="CR634" s="1348" t="str">
        <f t="shared" si="1922"/>
        <v/>
      </c>
      <c r="CS634" s="1347" t="str">
        <f t="shared" si="1922"/>
        <v/>
      </c>
      <c r="CT634" s="1350" t="str">
        <f t="shared" si="1922"/>
        <v/>
      </c>
      <c r="CU634" s="547" t="str">
        <f t="shared" si="1911"/>
        <v/>
      </c>
      <c r="CV634" s="548" t="str">
        <f t="shared" si="1911"/>
        <v/>
      </c>
      <c r="CW634" s="549" t="str">
        <f t="shared" si="1911"/>
        <v/>
      </c>
      <c r="CX634" s="549" t="str">
        <f t="shared" si="1911"/>
        <v/>
      </c>
      <c r="CY634" s="549" t="str">
        <f t="shared" si="1911"/>
        <v/>
      </c>
      <c r="CZ634" s="549" t="str">
        <f t="shared" si="1911"/>
        <v/>
      </c>
      <c r="DA634" s="549" t="str">
        <f t="shared" si="1911"/>
        <v/>
      </c>
      <c r="DB634" s="550" t="str">
        <f t="shared" si="1911"/>
        <v/>
      </c>
      <c r="DC634" s="550" t="str">
        <f t="shared" si="1911"/>
        <v/>
      </c>
      <c r="DD634" s="550" t="str">
        <f t="shared" si="1911"/>
        <v/>
      </c>
      <c r="DE634" s="549" t="str">
        <f t="shared" si="1912"/>
        <v/>
      </c>
      <c r="DF634" s="549" t="str">
        <f t="shared" si="1912"/>
        <v/>
      </c>
      <c r="DG634" s="549" t="str">
        <f t="shared" si="1912"/>
        <v/>
      </c>
      <c r="DH634" s="549" t="str">
        <f t="shared" si="1912"/>
        <v/>
      </c>
      <c r="DI634" s="549" t="str">
        <f t="shared" si="1912"/>
        <v/>
      </c>
      <c r="DJ634" s="548" t="str">
        <f t="shared" si="1912"/>
        <v/>
      </c>
      <c r="DK634" s="547" t="str">
        <f t="shared" si="1912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927">IF(DL635&lt;3,"",(SUM(B635:R635)-MIN(B635:R635)-MAX(B635:R635))/(DL635-2))</f>
        <v/>
      </c>
      <c r="CA635" s="588" t="str">
        <f t="shared" ref="CA635:CA642" si="1928">IF(DM635&lt;3,"",(SUM(T635:AJ635)-MIN(T635:AJ635)-MAX(T635:AJ635))/(DM635-2))</f>
        <v/>
      </c>
      <c r="CB635" s="588" t="str">
        <f t="shared" ref="CB635:CB642" si="1929">IF(DN635&lt;3,"",(SUM(AL635:BB635)-MIN(AL635:BB635)-MAX(AL635:BB635))/(DN635-2))</f>
        <v/>
      </c>
      <c r="CC635" s="688" t="str">
        <f t="shared" ref="CC635:CC642" si="1930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927"/>
        <v/>
      </c>
      <c r="CA636" s="596" t="str">
        <f t="shared" si="1928"/>
        <v/>
      </c>
      <c r="CB636" s="596" t="str">
        <f t="shared" si="1929"/>
        <v/>
      </c>
      <c r="CC636" s="690" t="str">
        <f t="shared" si="1930"/>
        <v/>
      </c>
      <c r="CD636" s="1346" t="str">
        <f t="shared" ref="CD636:CM638" si="193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931"/>
        <v/>
      </c>
      <c r="CF636" s="1348" t="str">
        <f t="shared" si="1931"/>
        <v/>
      </c>
      <c r="CG636" s="1348" t="str">
        <f t="shared" si="1931"/>
        <v/>
      </c>
      <c r="CH636" s="1348" t="str">
        <f t="shared" si="1931"/>
        <v/>
      </c>
      <c r="CI636" s="1348" t="str">
        <f t="shared" si="1931"/>
        <v/>
      </c>
      <c r="CJ636" s="1348" t="str">
        <f t="shared" si="1931"/>
        <v/>
      </c>
      <c r="CK636" s="1349" t="str">
        <f t="shared" si="1931"/>
        <v/>
      </c>
      <c r="CL636" s="1349" t="str">
        <f t="shared" si="1931"/>
        <v/>
      </c>
      <c r="CM636" s="1349" t="str">
        <f t="shared" si="1931"/>
        <v/>
      </c>
      <c r="CN636" s="1348" t="str">
        <f t="shared" ref="CN636:CT638" si="193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932"/>
        <v/>
      </c>
      <c r="CP636" s="1348" t="str">
        <f t="shared" si="1932"/>
        <v/>
      </c>
      <c r="CQ636" s="1348" t="str">
        <f t="shared" si="1932"/>
        <v/>
      </c>
      <c r="CR636" s="1348" t="str">
        <f t="shared" si="1932"/>
        <v/>
      </c>
      <c r="CS636" s="1347" t="str">
        <f t="shared" si="1932"/>
        <v/>
      </c>
      <c r="CT636" s="1350" t="str">
        <f t="shared" si="1932"/>
        <v/>
      </c>
      <c r="CU636" s="547" t="str">
        <f t="shared" ref="CU636:CU641" si="193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93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93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93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93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93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3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4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4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4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4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4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4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4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4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4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4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50">COUNT(B636:R636)</f>
        <v>0</v>
      </c>
      <c r="DM636" s="106">
        <f t="shared" ref="DM636:DM641" si="1951">COUNT(T636:AJ636)</f>
        <v>0</v>
      </c>
      <c r="DN636" s="106">
        <f t="shared" ref="DN636:DN641" si="1952">COUNT(AL636:BB636)</f>
        <v>0</v>
      </c>
      <c r="DO636" s="106">
        <f t="shared" ref="DO636:DO641" si="1953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927"/>
        <v/>
      </c>
      <c r="CA637" s="596" t="str">
        <f t="shared" si="1928"/>
        <v/>
      </c>
      <c r="CB637" s="596" t="str">
        <f t="shared" si="1929"/>
        <v/>
      </c>
      <c r="CC637" s="690" t="str">
        <f t="shared" si="1930"/>
        <v/>
      </c>
      <c r="CD637" s="1346" t="str">
        <f t="shared" si="1931"/>
        <v/>
      </c>
      <c r="CE637" s="1347" t="str">
        <f t="shared" si="1931"/>
        <v/>
      </c>
      <c r="CF637" s="1348" t="str">
        <f t="shared" si="1931"/>
        <v/>
      </c>
      <c r="CG637" s="1348" t="str">
        <f t="shared" si="1931"/>
        <v/>
      </c>
      <c r="CH637" s="1348" t="str">
        <f t="shared" si="1931"/>
        <v/>
      </c>
      <c r="CI637" s="1348" t="str">
        <f t="shared" si="1931"/>
        <v/>
      </c>
      <c r="CJ637" s="1348" t="str">
        <f t="shared" si="1931"/>
        <v/>
      </c>
      <c r="CK637" s="1349" t="str">
        <f t="shared" si="1931"/>
        <v/>
      </c>
      <c r="CL637" s="1349" t="str">
        <f t="shared" si="1931"/>
        <v/>
      </c>
      <c r="CM637" s="1349" t="str">
        <f t="shared" si="1931"/>
        <v/>
      </c>
      <c r="CN637" s="1348" t="str">
        <f t="shared" si="1932"/>
        <v/>
      </c>
      <c r="CO637" s="1348" t="str">
        <f t="shared" si="1932"/>
        <v/>
      </c>
      <c r="CP637" s="1348" t="str">
        <f t="shared" si="1932"/>
        <v/>
      </c>
      <c r="CQ637" s="1348" t="str">
        <f t="shared" si="1932"/>
        <v/>
      </c>
      <c r="CR637" s="1348" t="str">
        <f t="shared" si="1932"/>
        <v/>
      </c>
      <c r="CS637" s="1347" t="str">
        <f t="shared" si="1932"/>
        <v/>
      </c>
      <c r="CT637" s="1350" t="str">
        <f t="shared" si="1932"/>
        <v/>
      </c>
      <c r="CU637" s="547" t="str">
        <f t="shared" si="1933"/>
        <v/>
      </c>
      <c r="CV637" s="548" t="str">
        <f t="shared" si="1934"/>
        <v/>
      </c>
      <c r="CW637" s="549" t="str">
        <f t="shared" si="1935"/>
        <v/>
      </c>
      <c r="CX637" s="549" t="str">
        <f t="shared" si="1936"/>
        <v/>
      </c>
      <c r="CY637" s="549" t="str">
        <f t="shared" si="1937"/>
        <v/>
      </c>
      <c r="CZ637" s="549" t="str">
        <f t="shared" si="1938"/>
        <v/>
      </c>
      <c r="DA637" s="549" t="str">
        <f t="shared" si="1939"/>
        <v/>
      </c>
      <c r="DB637" s="550" t="str">
        <f t="shared" si="1940"/>
        <v/>
      </c>
      <c r="DC637" s="550" t="str">
        <f t="shared" si="1941"/>
        <v/>
      </c>
      <c r="DD637" s="550" t="str">
        <f t="shared" si="1942"/>
        <v/>
      </c>
      <c r="DE637" s="549" t="str">
        <f t="shared" si="1943"/>
        <v/>
      </c>
      <c r="DF637" s="549" t="str">
        <f t="shared" si="1944"/>
        <v/>
      </c>
      <c r="DG637" s="549" t="str">
        <f t="shared" si="1945"/>
        <v/>
      </c>
      <c r="DH637" s="549" t="str">
        <f t="shared" si="1946"/>
        <v/>
      </c>
      <c r="DI637" s="549" t="str">
        <f t="shared" si="1947"/>
        <v/>
      </c>
      <c r="DJ637" s="548" t="str">
        <f t="shared" si="1948"/>
        <v/>
      </c>
      <c r="DK637" s="547" t="str">
        <f t="shared" si="1949"/>
        <v/>
      </c>
      <c r="DL637" s="654">
        <f t="shared" si="1950"/>
        <v>0</v>
      </c>
      <c r="DM637" s="106">
        <f t="shared" si="1951"/>
        <v>0</v>
      </c>
      <c r="DN637" s="106">
        <f t="shared" si="1952"/>
        <v>0</v>
      </c>
      <c r="DO637" s="106">
        <f t="shared" si="1953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$H$1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927"/>
        <v/>
      </c>
      <c r="CA638" s="596" t="str">
        <f t="shared" si="1928"/>
        <v/>
      </c>
      <c r="CB638" s="596" t="str">
        <f t="shared" si="1929"/>
        <v/>
      </c>
      <c r="CC638" s="690" t="str">
        <f t="shared" si="1930"/>
        <v/>
      </c>
      <c r="CD638" s="1346" t="str">
        <f t="shared" si="1931"/>
        <v/>
      </c>
      <c r="CE638" s="1347" t="str">
        <f t="shared" si="1931"/>
        <v/>
      </c>
      <c r="CF638" s="1348" t="str">
        <f t="shared" si="1931"/>
        <v/>
      </c>
      <c r="CG638" s="1348" t="str">
        <f t="shared" si="1931"/>
        <v/>
      </c>
      <c r="CH638" s="1348" t="str">
        <f t="shared" si="1931"/>
        <v/>
      </c>
      <c r="CI638" s="1348" t="str">
        <f t="shared" si="1931"/>
        <v/>
      </c>
      <c r="CJ638" s="1348" t="str">
        <f t="shared" si="1931"/>
        <v/>
      </c>
      <c r="CK638" s="1349" t="str">
        <f t="shared" si="1931"/>
        <v/>
      </c>
      <c r="CL638" s="1349" t="str">
        <f t="shared" si="1931"/>
        <v/>
      </c>
      <c r="CM638" s="1349" t="str">
        <f t="shared" si="1931"/>
        <v/>
      </c>
      <c r="CN638" s="1348" t="str">
        <f t="shared" si="1932"/>
        <v/>
      </c>
      <c r="CO638" s="1348" t="str">
        <f t="shared" si="1932"/>
        <v/>
      </c>
      <c r="CP638" s="1348" t="str">
        <f t="shared" si="1932"/>
        <v/>
      </c>
      <c r="CQ638" s="1348" t="str">
        <f t="shared" si="1932"/>
        <v/>
      </c>
      <c r="CR638" s="1348" t="str">
        <f t="shared" si="1932"/>
        <v/>
      </c>
      <c r="CS638" s="1347" t="str">
        <f t="shared" si="1932"/>
        <v/>
      </c>
      <c r="CT638" s="1350" t="str">
        <f t="shared" si="1932"/>
        <v/>
      </c>
      <c r="CU638" s="547" t="str">
        <f t="shared" si="1933"/>
        <v/>
      </c>
      <c r="CV638" s="548" t="str">
        <f t="shared" si="1934"/>
        <v/>
      </c>
      <c r="CW638" s="549" t="str">
        <f t="shared" si="1935"/>
        <v/>
      </c>
      <c r="CX638" s="549" t="str">
        <f t="shared" si="1936"/>
        <v/>
      </c>
      <c r="CY638" s="549" t="str">
        <f t="shared" si="1937"/>
        <v/>
      </c>
      <c r="CZ638" s="549" t="str">
        <f t="shared" si="1938"/>
        <v/>
      </c>
      <c r="DA638" s="549" t="str">
        <f t="shared" si="1939"/>
        <v/>
      </c>
      <c r="DB638" s="550" t="str">
        <f t="shared" si="1940"/>
        <v/>
      </c>
      <c r="DC638" s="550" t="str">
        <f t="shared" si="1941"/>
        <v/>
      </c>
      <c r="DD638" s="550" t="str">
        <f t="shared" si="1942"/>
        <v/>
      </c>
      <c r="DE638" s="549" t="str">
        <f t="shared" si="1943"/>
        <v/>
      </c>
      <c r="DF638" s="549" t="str">
        <f t="shared" si="1944"/>
        <v/>
      </c>
      <c r="DG638" s="549" t="str">
        <f t="shared" si="1945"/>
        <v/>
      </c>
      <c r="DH638" s="549" t="str">
        <f t="shared" si="1946"/>
        <v/>
      </c>
      <c r="DI638" s="549" t="str">
        <f t="shared" si="1947"/>
        <v/>
      </c>
      <c r="DJ638" s="548" t="str">
        <f t="shared" si="1948"/>
        <v/>
      </c>
      <c r="DK638" s="547" t="str">
        <f t="shared" si="1949"/>
        <v/>
      </c>
      <c r="DL638" s="654">
        <f t="shared" si="1950"/>
        <v>0</v>
      </c>
      <c r="DM638" s="106">
        <f t="shared" si="1951"/>
        <v>0</v>
      </c>
      <c r="DN638" s="106">
        <f t="shared" si="1952"/>
        <v>0</v>
      </c>
      <c r="DO638" s="106">
        <f t="shared" si="1953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$H$1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927"/>
        <v>0</v>
      </c>
      <c r="CA639" s="621">
        <f t="shared" si="1928"/>
        <v>0</v>
      </c>
      <c r="CB639" s="621">
        <f t="shared" si="1929"/>
        <v>0</v>
      </c>
      <c r="CC639" s="693">
        <f t="shared" si="1930"/>
        <v>0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5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54"/>
        <v>0</v>
      </c>
      <c r="CG639" s="1353">
        <f t="shared" si="1954"/>
        <v>0</v>
      </c>
      <c r="CH639" s="1353">
        <f t="shared" si="1954"/>
        <v>0</v>
      </c>
      <c r="CI639" s="1353">
        <f t="shared" si="1954"/>
        <v>0</v>
      </c>
      <c r="CJ639" s="1353">
        <f t="shared" si="1954"/>
        <v>0</v>
      </c>
      <c r="CK639" s="1354">
        <f t="shared" si="1954"/>
        <v>0</v>
      </c>
      <c r="CL639" s="1354">
        <f t="shared" si="1954"/>
        <v>0</v>
      </c>
      <c r="CM639" s="1354">
        <f t="shared" si="1954"/>
        <v>0</v>
      </c>
      <c r="CN639" s="1353">
        <f t="shared" si="1954"/>
        <v>0</v>
      </c>
      <c r="CO639" s="1353">
        <f t="shared" si="1954"/>
        <v>0</v>
      </c>
      <c r="CP639" s="1353">
        <f t="shared" si="1954"/>
        <v>0</v>
      </c>
      <c r="CQ639" s="1353">
        <f t="shared" si="1954"/>
        <v>0</v>
      </c>
      <c r="CR639" s="1353">
        <f t="shared" si="1954"/>
        <v>0</v>
      </c>
      <c r="CS639" s="1352">
        <f t="shared" si="1954"/>
        <v>0</v>
      </c>
      <c r="CT639" s="1355">
        <f t="shared" si="1954"/>
        <v>0</v>
      </c>
      <c r="CU639" s="535">
        <f t="shared" si="1933"/>
        <v>0</v>
      </c>
      <c r="CV639" s="536">
        <f t="shared" si="1934"/>
        <v>0</v>
      </c>
      <c r="CW639" s="537">
        <f t="shared" si="1935"/>
        <v>0</v>
      </c>
      <c r="CX639" s="537">
        <f t="shared" si="1936"/>
        <v>0</v>
      </c>
      <c r="CY639" s="537">
        <f t="shared" si="1937"/>
        <v>0</v>
      </c>
      <c r="CZ639" s="537">
        <f t="shared" si="1938"/>
        <v>0</v>
      </c>
      <c r="DA639" s="537">
        <f t="shared" si="1939"/>
        <v>0</v>
      </c>
      <c r="DB639" s="538">
        <f t="shared" si="1940"/>
        <v>0</v>
      </c>
      <c r="DC639" s="538">
        <f t="shared" si="1941"/>
        <v>0</v>
      </c>
      <c r="DD639" s="538">
        <f t="shared" si="1942"/>
        <v>0</v>
      </c>
      <c r="DE639" s="537">
        <f t="shared" si="1943"/>
        <v>0</v>
      </c>
      <c r="DF639" s="537">
        <f t="shared" si="1944"/>
        <v>0</v>
      </c>
      <c r="DG639" s="537">
        <f t="shared" si="1945"/>
        <v>0</v>
      </c>
      <c r="DH639" s="537">
        <f t="shared" si="1946"/>
        <v>0</v>
      </c>
      <c r="DI639" s="537">
        <f t="shared" si="1947"/>
        <v>0</v>
      </c>
      <c r="DJ639" s="536">
        <f t="shared" si="1948"/>
        <v>0</v>
      </c>
      <c r="DK639" s="535">
        <f t="shared" si="1949"/>
        <v>0</v>
      </c>
      <c r="DL639" s="654">
        <f t="shared" si="1950"/>
        <v>17</v>
      </c>
      <c r="DM639" s="106">
        <f t="shared" si="1951"/>
        <v>17</v>
      </c>
      <c r="DN639" s="106">
        <f t="shared" si="1952"/>
        <v>17</v>
      </c>
      <c r="DO639" s="106">
        <f t="shared" si="1953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927"/>
        <v/>
      </c>
      <c r="CA640" s="596" t="str">
        <f t="shared" si="1928"/>
        <v/>
      </c>
      <c r="CB640" s="596" t="str">
        <f t="shared" si="1929"/>
        <v/>
      </c>
      <c r="CC640" s="690" t="str">
        <f t="shared" si="1930"/>
        <v/>
      </c>
      <c r="CD640" s="1346" t="str">
        <f t="shared" ref="CD640:CT640" si="195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55"/>
        <v/>
      </c>
      <c r="CF640" s="1348" t="str">
        <f t="shared" si="1955"/>
        <v/>
      </c>
      <c r="CG640" s="1348" t="str">
        <f t="shared" si="1955"/>
        <v/>
      </c>
      <c r="CH640" s="1348" t="str">
        <f t="shared" si="1955"/>
        <v/>
      </c>
      <c r="CI640" s="1348" t="str">
        <f t="shared" si="1955"/>
        <v/>
      </c>
      <c r="CJ640" s="1348" t="str">
        <f t="shared" si="1955"/>
        <v/>
      </c>
      <c r="CK640" s="1349" t="str">
        <f t="shared" si="1955"/>
        <v/>
      </c>
      <c r="CL640" s="1349" t="str">
        <f t="shared" si="1955"/>
        <v/>
      </c>
      <c r="CM640" s="1349" t="str">
        <f t="shared" si="1955"/>
        <v/>
      </c>
      <c r="CN640" s="1348" t="str">
        <f t="shared" si="1955"/>
        <v/>
      </c>
      <c r="CO640" s="1348" t="str">
        <f t="shared" si="1955"/>
        <v/>
      </c>
      <c r="CP640" s="1348" t="str">
        <f t="shared" si="1955"/>
        <v/>
      </c>
      <c r="CQ640" s="1348" t="str">
        <f t="shared" si="1955"/>
        <v/>
      </c>
      <c r="CR640" s="1348" t="str">
        <f t="shared" si="1955"/>
        <v/>
      </c>
      <c r="CS640" s="1347" t="str">
        <f t="shared" si="1955"/>
        <v/>
      </c>
      <c r="CT640" s="1350" t="str">
        <f t="shared" si="1955"/>
        <v/>
      </c>
      <c r="CU640" s="547" t="str">
        <f t="shared" si="1933"/>
        <v/>
      </c>
      <c r="CV640" s="548" t="str">
        <f t="shared" si="1934"/>
        <v/>
      </c>
      <c r="CW640" s="549" t="str">
        <f t="shared" si="1935"/>
        <v/>
      </c>
      <c r="CX640" s="549" t="str">
        <f t="shared" si="1936"/>
        <v/>
      </c>
      <c r="CY640" s="549" t="str">
        <f t="shared" si="1937"/>
        <v/>
      </c>
      <c r="CZ640" s="549" t="str">
        <f t="shared" si="1938"/>
        <v/>
      </c>
      <c r="DA640" s="549" t="str">
        <f t="shared" si="1939"/>
        <v/>
      </c>
      <c r="DB640" s="550" t="str">
        <f t="shared" si="1940"/>
        <v/>
      </c>
      <c r="DC640" s="550" t="str">
        <f t="shared" si="1941"/>
        <v/>
      </c>
      <c r="DD640" s="550" t="str">
        <f t="shared" si="1942"/>
        <v/>
      </c>
      <c r="DE640" s="549" t="str">
        <f t="shared" si="1943"/>
        <v/>
      </c>
      <c r="DF640" s="549" t="str">
        <f t="shared" si="1944"/>
        <v/>
      </c>
      <c r="DG640" s="549" t="str">
        <f t="shared" si="1945"/>
        <v/>
      </c>
      <c r="DH640" s="549" t="str">
        <f t="shared" si="1946"/>
        <v/>
      </c>
      <c r="DI640" s="549" t="str">
        <f t="shared" si="1947"/>
        <v/>
      </c>
      <c r="DJ640" s="548" t="str">
        <f t="shared" si="1948"/>
        <v/>
      </c>
      <c r="DK640" s="547" t="str">
        <f t="shared" si="1949"/>
        <v/>
      </c>
      <c r="DL640" s="654">
        <f t="shared" si="1950"/>
        <v>0</v>
      </c>
      <c r="DM640" s="106">
        <f t="shared" si="1951"/>
        <v>0</v>
      </c>
      <c r="DN640" s="106">
        <f t="shared" si="1952"/>
        <v>0</v>
      </c>
      <c r="DO640" s="106">
        <f t="shared" si="1953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927"/>
        <v>0</v>
      </c>
      <c r="CA641" s="596">
        <f t="shared" si="1928"/>
        <v>0</v>
      </c>
      <c r="CB641" s="596">
        <f t="shared" si="1929"/>
        <v>0</v>
      </c>
      <c r="CC641" s="690">
        <f t="shared" si="1930"/>
        <v>0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5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56"/>
        <v>0</v>
      </c>
      <c r="CG641" s="1348">
        <f t="shared" si="1956"/>
        <v>0</v>
      </c>
      <c r="CH641" s="1348">
        <f t="shared" si="1956"/>
        <v>0</v>
      </c>
      <c r="CI641" s="1348">
        <f t="shared" si="1956"/>
        <v>0</v>
      </c>
      <c r="CJ641" s="1348">
        <f t="shared" si="1956"/>
        <v>0</v>
      </c>
      <c r="CK641" s="1349">
        <f t="shared" si="1956"/>
        <v>0</v>
      </c>
      <c r="CL641" s="1349">
        <f t="shared" si="1956"/>
        <v>0</v>
      </c>
      <c r="CM641" s="1349">
        <f t="shared" si="1956"/>
        <v>0</v>
      </c>
      <c r="CN641" s="1348">
        <f t="shared" si="1956"/>
        <v>0</v>
      </c>
      <c r="CO641" s="1348">
        <f t="shared" si="1956"/>
        <v>0</v>
      </c>
      <c r="CP641" s="1348">
        <f t="shared" si="1956"/>
        <v>0</v>
      </c>
      <c r="CQ641" s="1348">
        <f t="shared" si="1956"/>
        <v>0</v>
      </c>
      <c r="CR641" s="1348">
        <f t="shared" si="1956"/>
        <v>0</v>
      </c>
      <c r="CS641" s="1347">
        <f t="shared" si="1956"/>
        <v>0</v>
      </c>
      <c r="CT641" s="1350">
        <f t="shared" si="1956"/>
        <v>0</v>
      </c>
      <c r="CU641" s="547">
        <f t="shared" si="1933"/>
        <v>0</v>
      </c>
      <c r="CV641" s="548">
        <f t="shared" si="1934"/>
        <v>0</v>
      </c>
      <c r="CW641" s="549">
        <f t="shared" si="1935"/>
        <v>0</v>
      </c>
      <c r="CX641" s="549">
        <f t="shared" si="1936"/>
        <v>0</v>
      </c>
      <c r="CY641" s="549">
        <f t="shared" si="1937"/>
        <v>0</v>
      </c>
      <c r="CZ641" s="549">
        <f t="shared" si="1938"/>
        <v>0</v>
      </c>
      <c r="DA641" s="549">
        <f t="shared" si="1939"/>
        <v>0</v>
      </c>
      <c r="DB641" s="550">
        <f t="shared" si="1940"/>
        <v>0</v>
      </c>
      <c r="DC641" s="550">
        <f t="shared" si="1941"/>
        <v>0</v>
      </c>
      <c r="DD641" s="550">
        <f t="shared" si="1942"/>
        <v>0</v>
      </c>
      <c r="DE641" s="549">
        <f t="shared" si="1943"/>
        <v>0</v>
      </c>
      <c r="DF641" s="549">
        <f t="shared" si="1944"/>
        <v>0</v>
      </c>
      <c r="DG641" s="549">
        <f t="shared" si="1945"/>
        <v>0</v>
      </c>
      <c r="DH641" s="549">
        <f t="shared" si="1946"/>
        <v>0</v>
      </c>
      <c r="DI641" s="549">
        <f t="shared" si="1947"/>
        <v>0</v>
      </c>
      <c r="DJ641" s="548">
        <f t="shared" si="1948"/>
        <v>0</v>
      </c>
      <c r="DK641" s="547">
        <f t="shared" si="1949"/>
        <v>0</v>
      </c>
      <c r="DL641" s="654">
        <f t="shared" si="1950"/>
        <v>17</v>
      </c>
      <c r="DM641" s="106">
        <f t="shared" si="1951"/>
        <v>17</v>
      </c>
      <c r="DN641" s="106">
        <f t="shared" si="1952"/>
        <v>17</v>
      </c>
      <c r="DO641" s="106">
        <f t="shared" si="1953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927"/>
        <v/>
      </c>
      <c r="CA642" s="588" t="str">
        <f t="shared" si="1928"/>
        <v/>
      </c>
      <c r="CB642" s="588" t="str">
        <f t="shared" si="1929"/>
        <v/>
      </c>
      <c r="CC642" s="688" t="str">
        <f t="shared" si="1930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5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57"/>
        <v/>
      </c>
      <c r="CF644" s="1348" t="str">
        <f t="shared" si="1957"/>
        <v/>
      </c>
      <c r="CG644" s="1348" t="str">
        <f t="shared" si="1957"/>
        <v/>
      </c>
      <c r="CH644" s="1348" t="str">
        <f t="shared" si="1957"/>
        <v/>
      </c>
      <c r="CI644" s="1348" t="str">
        <f t="shared" si="1957"/>
        <v/>
      </c>
      <c r="CJ644" s="1348" t="str">
        <f t="shared" si="1957"/>
        <v/>
      </c>
      <c r="CK644" s="1349" t="str">
        <f t="shared" si="1957"/>
        <v/>
      </c>
      <c r="CL644" s="1349" t="str">
        <f t="shared" si="1957"/>
        <v/>
      </c>
      <c r="CM644" s="1349" t="str">
        <f t="shared" si="1957"/>
        <v/>
      </c>
      <c r="CN644" s="1348" t="str">
        <f t="shared" si="1957"/>
        <v/>
      </c>
      <c r="CO644" s="1348" t="str">
        <f t="shared" si="1957"/>
        <v/>
      </c>
      <c r="CP644" s="1348" t="str">
        <f t="shared" si="1957"/>
        <v/>
      </c>
      <c r="CQ644" s="1348" t="str">
        <f t="shared" si="1957"/>
        <v/>
      </c>
      <c r="CR644" s="1348" t="str">
        <f t="shared" si="1957"/>
        <v/>
      </c>
      <c r="CS644" s="1347" t="str">
        <f t="shared" si="1957"/>
        <v/>
      </c>
      <c r="CT644" s="1350" t="str">
        <f t="shared" ref="CE644:CT648" si="195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5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59"/>
        <v/>
      </c>
      <c r="CW644" s="549" t="str">
        <f t="shared" si="1959"/>
        <v/>
      </c>
      <c r="CX644" s="549" t="str">
        <f t="shared" si="1959"/>
        <v/>
      </c>
      <c r="CY644" s="549" t="str">
        <f t="shared" si="1959"/>
        <v/>
      </c>
      <c r="CZ644" s="549" t="str">
        <f t="shared" si="1959"/>
        <v/>
      </c>
      <c r="DA644" s="549" t="str">
        <f t="shared" si="1959"/>
        <v/>
      </c>
      <c r="DB644" s="550" t="str">
        <f t="shared" si="1959"/>
        <v/>
      </c>
      <c r="DC644" s="550" t="str">
        <f t="shared" si="1959"/>
        <v/>
      </c>
      <c r="DD644" s="550" t="str">
        <f t="shared" si="1959"/>
        <v/>
      </c>
      <c r="DE644" s="549" t="str">
        <f t="shared" ref="DE644:DK648" si="196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60"/>
        <v/>
      </c>
      <c r="DG644" s="549" t="str">
        <f t="shared" si="1960"/>
        <v/>
      </c>
      <c r="DH644" s="549" t="str">
        <f t="shared" si="1960"/>
        <v/>
      </c>
      <c r="DI644" s="549" t="str">
        <f t="shared" si="1960"/>
        <v/>
      </c>
      <c r="DJ644" s="548" t="str">
        <f t="shared" si="1960"/>
        <v/>
      </c>
      <c r="DK644" s="547" t="str">
        <f t="shared" si="1960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58"/>
        <v/>
      </c>
      <c r="CF645" s="1348" t="str">
        <f t="shared" si="1958"/>
        <v/>
      </c>
      <c r="CG645" s="1348" t="str">
        <f t="shared" si="1958"/>
        <v/>
      </c>
      <c r="CH645" s="1348" t="str">
        <f t="shared" si="1958"/>
        <v/>
      </c>
      <c r="CI645" s="1348" t="str">
        <f t="shared" si="1958"/>
        <v/>
      </c>
      <c r="CJ645" s="1348" t="str">
        <f t="shared" si="1958"/>
        <v/>
      </c>
      <c r="CK645" s="1349" t="str">
        <f t="shared" si="1958"/>
        <v/>
      </c>
      <c r="CL645" s="1349" t="str">
        <f t="shared" si="1958"/>
        <v/>
      </c>
      <c r="CM645" s="1349" t="str">
        <f t="shared" si="1958"/>
        <v/>
      </c>
      <c r="CN645" s="1348" t="str">
        <f t="shared" si="1958"/>
        <v/>
      </c>
      <c r="CO645" s="1348" t="str">
        <f t="shared" si="1958"/>
        <v/>
      </c>
      <c r="CP645" s="1348" t="str">
        <f t="shared" si="1958"/>
        <v/>
      </c>
      <c r="CQ645" s="1348" t="str">
        <f t="shared" si="1958"/>
        <v/>
      </c>
      <c r="CR645" s="1348" t="str">
        <f t="shared" si="1958"/>
        <v/>
      </c>
      <c r="CS645" s="1347" t="str">
        <f t="shared" si="1958"/>
        <v/>
      </c>
      <c r="CT645" s="1350" t="str">
        <f t="shared" si="1958"/>
        <v/>
      </c>
      <c r="CU645" s="547" t="str">
        <f t="shared" si="1959"/>
        <v/>
      </c>
      <c r="CV645" s="548" t="str">
        <f t="shared" si="1959"/>
        <v/>
      </c>
      <c r="CW645" s="549" t="str">
        <f t="shared" si="1959"/>
        <v/>
      </c>
      <c r="CX645" s="549" t="str">
        <f t="shared" si="1959"/>
        <v/>
      </c>
      <c r="CY645" s="549" t="str">
        <f t="shared" si="1959"/>
        <v/>
      </c>
      <c r="CZ645" s="549" t="str">
        <f t="shared" si="1959"/>
        <v/>
      </c>
      <c r="DA645" s="549" t="str">
        <f t="shared" si="1959"/>
        <v/>
      </c>
      <c r="DB645" s="550" t="str">
        <f t="shared" si="1959"/>
        <v/>
      </c>
      <c r="DC645" s="550" t="str">
        <f t="shared" si="1959"/>
        <v/>
      </c>
      <c r="DD645" s="550" t="str">
        <f t="shared" si="1959"/>
        <v/>
      </c>
      <c r="DE645" s="549" t="str">
        <f t="shared" si="1960"/>
        <v/>
      </c>
      <c r="DF645" s="549" t="str">
        <f t="shared" si="1960"/>
        <v/>
      </c>
      <c r="DG645" s="549" t="str">
        <f t="shared" si="1960"/>
        <v/>
      </c>
      <c r="DH645" s="549" t="str">
        <f t="shared" si="1960"/>
        <v/>
      </c>
      <c r="DI645" s="549" t="str">
        <f t="shared" si="1960"/>
        <v/>
      </c>
      <c r="DJ645" s="548" t="str">
        <f t="shared" si="1960"/>
        <v/>
      </c>
      <c r="DK645" s="547" t="str">
        <f t="shared" si="1960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58"/>
        <v/>
      </c>
      <c r="CF646" s="1348" t="str">
        <f t="shared" si="1958"/>
        <v/>
      </c>
      <c r="CG646" s="1348" t="str">
        <f t="shared" si="1958"/>
        <v/>
      </c>
      <c r="CH646" s="1348" t="str">
        <f t="shared" si="1958"/>
        <v/>
      </c>
      <c r="CI646" s="1348" t="str">
        <f t="shared" si="1958"/>
        <v/>
      </c>
      <c r="CJ646" s="1348" t="str">
        <f t="shared" si="1958"/>
        <v/>
      </c>
      <c r="CK646" s="1349" t="str">
        <f t="shared" si="1958"/>
        <v/>
      </c>
      <c r="CL646" s="1349" t="str">
        <f t="shared" si="1958"/>
        <v/>
      </c>
      <c r="CM646" s="1349" t="str">
        <f t="shared" si="1958"/>
        <v/>
      </c>
      <c r="CN646" s="1348" t="str">
        <f t="shared" si="1958"/>
        <v/>
      </c>
      <c r="CO646" s="1348" t="str">
        <f t="shared" si="1958"/>
        <v/>
      </c>
      <c r="CP646" s="1348" t="str">
        <f t="shared" si="1958"/>
        <v/>
      </c>
      <c r="CQ646" s="1348" t="str">
        <f t="shared" si="1958"/>
        <v/>
      </c>
      <c r="CR646" s="1348" t="str">
        <f t="shared" si="1958"/>
        <v/>
      </c>
      <c r="CS646" s="1347" t="str">
        <f t="shared" si="1958"/>
        <v/>
      </c>
      <c r="CT646" s="1350" t="str">
        <f t="shared" si="1958"/>
        <v/>
      </c>
      <c r="CU646" s="547" t="str">
        <f t="shared" si="1959"/>
        <v/>
      </c>
      <c r="CV646" s="548" t="str">
        <f t="shared" si="1959"/>
        <v/>
      </c>
      <c r="CW646" s="549" t="str">
        <f t="shared" si="1959"/>
        <v/>
      </c>
      <c r="CX646" s="549" t="str">
        <f t="shared" si="1959"/>
        <v/>
      </c>
      <c r="CY646" s="549" t="str">
        <f t="shared" si="1959"/>
        <v/>
      </c>
      <c r="CZ646" s="549" t="str">
        <f t="shared" si="1959"/>
        <v/>
      </c>
      <c r="DA646" s="549" t="str">
        <f t="shared" si="1959"/>
        <v/>
      </c>
      <c r="DB646" s="550" t="str">
        <f t="shared" si="1959"/>
        <v/>
      </c>
      <c r="DC646" s="550" t="str">
        <f t="shared" si="1959"/>
        <v/>
      </c>
      <c r="DD646" s="550" t="str">
        <f t="shared" si="1959"/>
        <v/>
      </c>
      <c r="DE646" s="549" t="str">
        <f t="shared" si="1960"/>
        <v/>
      </c>
      <c r="DF646" s="549" t="str">
        <f t="shared" si="1960"/>
        <v/>
      </c>
      <c r="DG646" s="549" t="str">
        <f t="shared" si="1960"/>
        <v/>
      </c>
      <c r="DH646" s="549" t="str">
        <f t="shared" si="1960"/>
        <v/>
      </c>
      <c r="DI646" s="549" t="str">
        <f t="shared" si="1960"/>
        <v/>
      </c>
      <c r="DJ646" s="548" t="str">
        <f t="shared" si="1960"/>
        <v/>
      </c>
      <c r="DK646" s="547" t="str">
        <f t="shared" si="1960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58"/>
        <v/>
      </c>
      <c r="CF647" s="1348" t="str">
        <f t="shared" si="1958"/>
        <v/>
      </c>
      <c r="CG647" s="1348" t="str">
        <f t="shared" si="1958"/>
        <v/>
      </c>
      <c r="CH647" s="1348" t="str">
        <f t="shared" si="1958"/>
        <v/>
      </c>
      <c r="CI647" s="1348" t="str">
        <f t="shared" si="1958"/>
        <v/>
      </c>
      <c r="CJ647" s="1348" t="str">
        <f t="shared" si="1958"/>
        <v/>
      </c>
      <c r="CK647" s="1349" t="str">
        <f t="shared" si="1958"/>
        <v/>
      </c>
      <c r="CL647" s="1349" t="str">
        <f t="shared" si="1958"/>
        <v/>
      </c>
      <c r="CM647" s="1349" t="str">
        <f t="shared" si="1958"/>
        <v/>
      </c>
      <c r="CN647" s="1348" t="str">
        <f t="shared" si="1958"/>
        <v/>
      </c>
      <c r="CO647" s="1348" t="str">
        <f t="shared" si="1958"/>
        <v/>
      </c>
      <c r="CP647" s="1348" t="str">
        <f t="shared" si="1958"/>
        <v/>
      </c>
      <c r="CQ647" s="1348" t="str">
        <f t="shared" si="1958"/>
        <v/>
      </c>
      <c r="CR647" s="1348" t="str">
        <f t="shared" si="1958"/>
        <v/>
      </c>
      <c r="CS647" s="1347" t="str">
        <f t="shared" si="1958"/>
        <v/>
      </c>
      <c r="CT647" s="1350" t="str">
        <f t="shared" si="1958"/>
        <v/>
      </c>
      <c r="CU647" s="547" t="str">
        <f t="shared" si="1959"/>
        <v/>
      </c>
      <c r="CV647" s="548" t="str">
        <f t="shared" si="1959"/>
        <v/>
      </c>
      <c r="CW647" s="549" t="str">
        <f t="shared" si="1959"/>
        <v/>
      </c>
      <c r="CX647" s="549" t="str">
        <f t="shared" si="1959"/>
        <v/>
      </c>
      <c r="CY647" s="549" t="str">
        <f t="shared" si="1959"/>
        <v/>
      </c>
      <c r="CZ647" s="549" t="str">
        <f t="shared" si="1959"/>
        <v/>
      </c>
      <c r="DA647" s="549" t="str">
        <f t="shared" si="1959"/>
        <v/>
      </c>
      <c r="DB647" s="550" t="str">
        <f t="shared" si="1959"/>
        <v/>
      </c>
      <c r="DC647" s="550" t="str">
        <f t="shared" si="1959"/>
        <v/>
      </c>
      <c r="DD647" s="550" t="str">
        <f t="shared" si="1959"/>
        <v/>
      </c>
      <c r="DE647" s="549" t="str">
        <f t="shared" si="1960"/>
        <v/>
      </c>
      <c r="DF647" s="549" t="str">
        <f t="shared" si="1960"/>
        <v/>
      </c>
      <c r="DG647" s="549" t="str">
        <f t="shared" si="1960"/>
        <v/>
      </c>
      <c r="DH647" s="549" t="str">
        <f t="shared" si="1960"/>
        <v/>
      </c>
      <c r="DI647" s="549" t="str">
        <f t="shared" si="1960"/>
        <v/>
      </c>
      <c r="DJ647" s="548" t="str">
        <f t="shared" si="1960"/>
        <v/>
      </c>
      <c r="DK647" s="547" t="str">
        <f t="shared" si="1960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$H$1 &amp; " (%)"</f>
        <v>kcal (%)</v>
      </c>
      <c r="B648" s="631" t="str">
        <f t="shared" ref="B648:R648" si="1961">IF(B645="","",((B644*B645*B646*B647)*3630*$K$1)/B$46/365/$G$1)</f>
        <v/>
      </c>
      <c r="C648" s="631" t="str">
        <f t="shared" si="1961"/>
        <v/>
      </c>
      <c r="D648" s="631" t="str">
        <f t="shared" si="1961"/>
        <v/>
      </c>
      <c r="E648" s="631" t="str">
        <f t="shared" si="1961"/>
        <v/>
      </c>
      <c r="F648" s="631" t="str">
        <f t="shared" si="1961"/>
        <v/>
      </c>
      <c r="G648" s="631" t="str">
        <f t="shared" si="1961"/>
        <v/>
      </c>
      <c r="H648" s="631" t="str">
        <f t="shared" si="1961"/>
        <v/>
      </c>
      <c r="I648" s="631" t="str">
        <f t="shared" si="1961"/>
        <v/>
      </c>
      <c r="J648" s="631" t="str">
        <f t="shared" si="1961"/>
        <v/>
      </c>
      <c r="K648" s="631" t="str">
        <f t="shared" si="1961"/>
        <v/>
      </c>
      <c r="L648" s="631" t="str">
        <f t="shared" si="1961"/>
        <v/>
      </c>
      <c r="M648" s="631" t="str">
        <f t="shared" si="1961"/>
        <v/>
      </c>
      <c r="N648" s="631" t="str">
        <f t="shared" si="1961"/>
        <v/>
      </c>
      <c r="O648" s="631" t="str">
        <f t="shared" si="1961"/>
        <v/>
      </c>
      <c r="P648" s="631" t="str">
        <f t="shared" si="1961"/>
        <v/>
      </c>
      <c r="Q648" s="631" t="str">
        <f t="shared" si="1961"/>
        <v/>
      </c>
      <c r="R648" s="631" t="str">
        <f t="shared" si="1961"/>
        <v/>
      </c>
      <c r="S648" s="653"/>
      <c r="T648" s="631">
        <f t="shared" ref="T648:AJ648" si="1962">IF(T645="","",((T644*T645*T646*T647)*3630*$K$1)/T$46/365/$G$1)</f>
        <v>3.1572080887149384E-2</v>
      </c>
      <c r="U648" s="631">
        <f t="shared" si="1962"/>
        <v>0.12628832354859754</v>
      </c>
      <c r="V648" s="631">
        <f t="shared" si="1962"/>
        <v>7.5772994129158517E-3</v>
      </c>
      <c r="W648" s="631" t="str">
        <f t="shared" si="1962"/>
        <v/>
      </c>
      <c r="X648" s="631" t="str">
        <f t="shared" si="1962"/>
        <v/>
      </c>
      <c r="Y648" s="631" t="str">
        <f t="shared" si="1962"/>
        <v/>
      </c>
      <c r="Z648" s="631">
        <f t="shared" si="1962"/>
        <v>6.0889013139502372E-3</v>
      </c>
      <c r="AA648" s="631">
        <f t="shared" si="1962"/>
        <v>6.3933463796477491E-2</v>
      </c>
      <c r="AB648" s="631" t="str">
        <f t="shared" si="1962"/>
        <v/>
      </c>
      <c r="AC648" s="631" t="str">
        <f t="shared" si="1962"/>
        <v/>
      </c>
      <c r="AD648" s="631" t="str">
        <f t="shared" si="1962"/>
        <v/>
      </c>
      <c r="AE648" s="631" t="str">
        <f t="shared" si="1962"/>
        <v/>
      </c>
      <c r="AF648" s="631" t="str">
        <f t="shared" si="1962"/>
        <v/>
      </c>
      <c r="AG648" s="631" t="str">
        <f t="shared" si="1962"/>
        <v/>
      </c>
      <c r="AH648" s="631" t="str">
        <f t="shared" si="1962"/>
        <v/>
      </c>
      <c r="AI648" s="631" t="str">
        <f t="shared" si="1962"/>
        <v/>
      </c>
      <c r="AJ648" s="631" t="str">
        <f t="shared" si="1962"/>
        <v/>
      </c>
      <c r="AK648" s="653"/>
      <c r="AL648" s="631" t="str">
        <f t="shared" ref="AL648:BB648" si="1963">IF(AL645="","",((AL644*AL645*AL646*AL647)*3630*$K$1)/AL$46/365/$G$1)</f>
        <v/>
      </c>
      <c r="AM648" s="631" t="str">
        <f t="shared" si="1963"/>
        <v/>
      </c>
      <c r="AN648" s="631" t="str">
        <f t="shared" si="1963"/>
        <v/>
      </c>
      <c r="AO648" s="631" t="str">
        <f t="shared" si="1963"/>
        <v/>
      </c>
      <c r="AP648" s="631" t="str">
        <f t="shared" si="1963"/>
        <v/>
      </c>
      <c r="AQ648" s="631" t="str">
        <f t="shared" si="1963"/>
        <v/>
      </c>
      <c r="AR648" s="631" t="str">
        <f t="shared" si="1963"/>
        <v/>
      </c>
      <c r="AS648" s="631" t="str">
        <f t="shared" si="1963"/>
        <v/>
      </c>
      <c r="AT648" s="631">
        <f t="shared" si="1963"/>
        <v>9.7422421023203795E-2</v>
      </c>
      <c r="AU648" s="631" t="str">
        <f t="shared" si="1963"/>
        <v/>
      </c>
      <c r="AV648" s="631" t="str">
        <f t="shared" si="1963"/>
        <v/>
      </c>
      <c r="AW648" s="631" t="str">
        <f t="shared" si="1963"/>
        <v/>
      </c>
      <c r="AX648" s="631" t="str">
        <f t="shared" si="1963"/>
        <v/>
      </c>
      <c r="AY648" s="631" t="str">
        <f t="shared" si="1963"/>
        <v/>
      </c>
      <c r="AZ648" s="631" t="str">
        <f t="shared" si="1963"/>
        <v/>
      </c>
      <c r="BA648" s="631" t="str">
        <f t="shared" si="1963"/>
        <v/>
      </c>
      <c r="BB648" s="631" t="str">
        <f t="shared" si="1963"/>
        <v/>
      </c>
      <c r="BC648" s="653"/>
      <c r="BD648" s="631" t="str">
        <f t="shared" ref="BD648:BT648" si="1964">IF(BD645="","",((BD644*BD645*BD646*BD647)*3630*$K$1)/BD$46/365/$G$1)</f>
        <v/>
      </c>
      <c r="BE648" s="631" t="str">
        <f t="shared" si="1964"/>
        <v/>
      </c>
      <c r="BF648" s="631" t="str">
        <f t="shared" si="1964"/>
        <v/>
      </c>
      <c r="BG648" s="631" t="str">
        <f t="shared" si="1964"/>
        <v/>
      </c>
      <c r="BH648" s="631" t="str">
        <f t="shared" si="1964"/>
        <v/>
      </c>
      <c r="BI648" s="631" t="str">
        <f t="shared" si="1964"/>
        <v/>
      </c>
      <c r="BJ648" s="631" t="str">
        <f t="shared" si="1964"/>
        <v/>
      </c>
      <c r="BK648" s="631" t="str">
        <f t="shared" si="1964"/>
        <v/>
      </c>
      <c r="BL648" s="631" t="str">
        <f t="shared" si="1964"/>
        <v/>
      </c>
      <c r="BM648" s="631" t="str">
        <f t="shared" si="1964"/>
        <v/>
      </c>
      <c r="BN648" s="631" t="str">
        <f t="shared" si="1964"/>
        <v/>
      </c>
      <c r="BO648" s="631" t="str">
        <f t="shared" si="1964"/>
        <v/>
      </c>
      <c r="BP648" s="631" t="str">
        <f t="shared" si="1964"/>
        <v/>
      </c>
      <c r="BQ648" s="631" t="str">
        <f t="shared" si="1964"/>
        <v/>
      </c>
      <c r="BR648" s="631" t="str">
        <f t="shared" si="1964"/>
        <v/>
      </c>
      <c r="BS648" s="631" t="str">
        <f t="shared" si="1964"/>
        <v/>
      </c>
      <c r="BT648" s="631" t="str">
        <f t="shared" si="1964"/>
        <v/>
      </c>
      <c r="BU648" s="653"/>
      <c r="BV648" s="631" t="str">
        <f>IF(BV645="","",((BV644*BV645*BV646*BV647)*3630*$K$1)/BV$46/365/$G$1)</f>
        <v/>
      </c>
      <c r="BW648" s="631">
        <f>IF(BW645="","",((BW644*BW645*BW646*BW647)*3630*$K$1)/BW$46/365/$G$1)</f>
        <v>1.4207436399217222E-2</v>
      </c>
      <c r="BX648" s="631" t="str">
        <f>IF(BX645="","",((BX644*BX645*BX646*BX647)*3630*$K$1)/BX$46/365/$G$1)</f>
        <v/>
      </c>
      <c r="BY648" s="631" t="str">
        <f>IF(BY645="","",((BY644*BY645*BY646*BY647)*3630*$K$1)/BY$46/365/$G$1)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58"/>
        <v/>
      </c>
      <c r="CF648" s="1353" t="str">
        <f t="shared" si="1958"/>
        <v/>
      </c>
      <c r="CG648" s="1353" t="str">
        <f t="shared" si="1958"/>
        <v/>
      </c>
      <c r="CH648" s="1353" t="str">
        <f t="shared" si="1958"/>
        <v/>
      </c>
      <c r="CI648" s="1353" t="str">
        <f t="shared" si="1958"/>
        <v/>
      </c>
      <c r="CJ648" s="1353" t="str">
        <f t="shared" si="1958"/>
        <v/>
      </c>
      <c r="CK648" s="1354" t="str">
        <f t="shared" si="1958"/>
        <v/>
      </c>
      <c r="CL648" s="1354" t="str">
        <f t="shared" si="1958"/>
        <v/>
      </c>
      <c r="CM648" s="1354" t="str">
        <f t="shared" si="1958"/>
        <v/>
      </c>
      <c r="CN648" s="1353" t="str">
        <f t="shared" si="1958"/>
        <v/>
      </c>
      <c r="CO648" s="1353" t="str">
        <f t="shared" si="1958"/>
        <v/>
      </c>
      <c r="CP648" s="1353" t="str">
        <f t="shared" si="1958"/>
        <v/>
      </c>
      <c r="CQ648" s="1353" t="str">
        <f t="shared" si="1958"/>
        <v/>
      </c>
      <c r="CR648" s="1353" t="str">
        <f t="shared" si="1958"/>
        <v/>
      </c>
      <c r="CS648" s="1352" t="str">
        <f t="shared" si="1958"/>
        <v/>
      </c>
      <c r="CT648" s="1355" t="str">
        <f t="shared" si="1958"/>
        <v/>
      </c>
      <c r="CU648" s="535" t="str">
        <f t="shared" si="1959"/>
        <v/>
      </c>
      <c r="CV648" s="536" t="str">
        <f t="shared" si="1959"/>
        <v/>
      </c>
      <c r="CW648" s="537" t="str">
        <f t="shared" si="1959"/>
        <v/>
      </c>
      <c r="CX648" s="537" t="str">
        <f t="shared" si="1959"/>
        <v/>
      </c>
      <c r="CY648" s="537" t="str">
        <f t="shared" si="1959"/>
        <v/>
      </c>
      <c r="CZ648" s="537" t="str">
        <f t="shared" si="1959"/>
        <v/>
      </c>
      <c r="DA648" s="537" t="str">
        <f t="shared" si="1959"/>
        <v/>
      </c>
      <c r="DB648" s="538" t="str">
        <f t="shared" si="1959"/>
        <v/>
      </c>
      <c r="DC648" s="538" t="str">
        <f t="shared" si="1959"/>
        <v/>
      </c>
      <c r="DD648" s="538" t="str">
        <f t="shared" si="1959"/>
        <v/>
      </c>
      <c r="DE648" s="537" t="str">
        <f t="shared" si="1960"/>
        <v/>
      </c>
      <c r="DF648" s="537" t="str">
        <f t="shared" si="1960"/>
        <v/>
      </c>
      <c r="DG648" s="537" t="str">
        <f t="shared" si="1960"/>
        <v/>
      </c>
      <c r="DH648" s="537" t="str">
        <f t="shared" si="1960"/>
        <v/>
      </c>
      <c r="DI648" s="537" t="str">
        <f t="shared" si="1960"/>
        <v/>
      </c>
      <c r="DJ648" s="536" t="str">
        <f t="shared" si="1960"/>
        <v/>
      </c>
      <c r="DK648" s="535" t="str">
        <f t="shared" si="1960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65"/>
        <v/>
      </c>
      <c r="CF650" s="1348" t="str">
        <f t="shared" si="1965"/>
        <v/>
      </c>
      <c r="CG650" s="1348" t="str">
        <f t="shared" si="1965"/>
        <v/>
      </c>
      <c r="CH650" s="1348" t="str">
        <f t="shared" si="1965"/>
        <v/>
      </c>
      <c r="CI650" s="1348" t="str">
        <f t="shared" si="1965"/>
        <v/>
      </c>
      <c r="CJ650" s="1348" t="str">
        <f t="shared" si="1965"/>
        <v/>
      </c>
      <c r="CK650" s="1349" t="str">
        <f t="shared" si="1965"/>
        <v/>
      </c>
      <c r="CL650" s="1349" t="str">
        <f t="shared" si="1965"/>
        <v/>
      </c>
      <c r="CM650" s="1349" t="str">
        <f t="shared" si="1965"/>
        <v/>
      </c>
      <c r="CN650" s="1348" t="str">
        <f t="shared" si="1965"/>
        <v/>
      </c>
      <c r="CO650" s="1348" t="str">
        <f t="shared" si="1965"/>
        <v/>
      </c>
      <c r="CP650" s="1348" t="str">
        <f t="shared" si="1965"/>
        <v/>
      </c>
      <c r="CQ650" s="1348" t="str">
        <f t="shared" si="1965"/>
        <v/>
      </c>
      <c r="CR650" s="1348" t="str">
        <f t="shared" si="1965"/>
        <v/>
      </c>
      <c r="CS650" s="1347" t="str">
        <f t="shared" si="1965"/>
        <v/>
      </c>
      <c r="CT650" s="1350" t="str">
        <f t="shared" ref="CE650:CT654" si="19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67"/>
        <v/>
      </c>
      <c r="CW650" s="549" t="str">
        <f t="shared" si="1967"/>
        <v/>
      </c>
      <c r="CX650" s="549" t="str">
        <f t="shared" si="1967"/>
        <v/>
      </c>
      <c r="CY650" s="549" t="str">
        <f t="shared" si="1967"/>
        <v/>
      </c>
      <c r="CZ650" s="549" t="str">
        <f t="shared" si="1967"/>
        <v/>
      </c>
      <c r="DA650" s="549" t="str">
        <f t="shared" si="1967"/>
        <v/>
      </c>
      <c r="DB650" s="550" t="str">
        <f t="shared" si="1967"/>
        <v/>
      </c>
      <c r="DC650" s="550" t="str">
        <f t="shared" si="1967"/>
        <v/>
      </c>
      <c r="DD650" s="550" t="str">
        <f t="shared" si="1967"/>
        <v/>
      </c>
      <c r="DE650" s="549" t="str">
        <f t="shared" ref="DE650:DK654" si="19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68"/>
        <v/>
      </c>
      <c r="DG650" s="549" t="str">
        <f t="shared" si="1968"/>
        <v/>
      </c>
      <c r="DH650" s="549" t="str">
        <f t="shared" si="1968"/>
        <v/>
      </c>
      <c r="DI650" s="549" t="str">
        <f t="shared" si="1968"/>
        <v/>
      </c>
      <c r="DJ650" s="548" t="str">
        <f t="shared" si="1968"/>
        <v/>
      </c>
      <c r="DK650" s="547" t="str">
        <f t="shared" si="1968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66"/>
        <v/>
      </c>
      <c r="CF651" s="1348" t="str">
        <f t="shared" si="1966"/>
        <v/>
      </c>
      <c r="CG651" s="1348" t="str">
        <f t="shared" si="1966"/>
        <v/>
      </c>
      <c r="CH651" s="1348" t="str">
        <f t="shared" si="1966"/>
        <v/>
      </c>
      <c r="CI651" s="1348" t="str">
        <f t="shared" si="1966"/>
        <v/>
      </c>
      <c r="CJ651" s="1348" t="str">
        <f t="shared" si="1966"/>
        <v/>
      </c>
      <c r="CK651" s="1349" t="str">
        <f t="shared" si="1966"/>
        <v/>
      </c>
      <c r="CL651" s="1349" t="str">
        <f t="shared" si="1966"/>
        <v/>
      </c>
      <c r="CM651" s="1349" t="str">
        <f t="shared" si="1966"/>
        <v/>
      </c>
      <c r="CN651" s="1348" t="str">
        <f t="shared" si="1966"/>
        <v/>
      </c>
      <c r="CO651" s="1348" t="str">
        <f t="shared" si="1966"/>
        <v/>
      </c>
      <c r="CP651" s="1348" t="str">
        <f t="shared" si="1966"/>
        <v/>
      </c>
      <c r="CQ651" s="1348" t="str">
        <f t="shared" si="1966"/>
        <v/>
      </c>
      <c r="CR651" s="1348" t="str">
        <f t="shared" si="1966"/>
        <v/>
      </c>
      <c r="CS651" s="1347" t="str">
        <f t="shared" si="1966"/>
        <v/>
      </c>
      <c r="CT651" s="1350" t="str">
        <f t="shared" si="1966"/>
        <v/>
      </c>
      <c r="CU651" s="547" t="str">
        <f t="shared" si="1967"/>
        <v/>
      </c>
      <c r="CV651" s="548" t="str">
        <f t="shared" si="1967"/>
        <v/>
      </c>
      <c r="CW651" s="549" t="str">
        <f t="shared" si="1967"/>
        <v/>
      </c>
      <c r="CX651" s="549" t="str">
        <f t="shared" si="1967"/>
        <v/>
      </c>
      <c r="CY651" s="549" t="str">
        <f t="shared" si="1967"/>
        <v/>
      </c>
      <c r="CZ651" s="549" t="str">
        <f t="shared" si="1967"/>
        <v/>
      </c>
      <c r="DA651" s="549" t="str">
        <f t="shared" si="1967"/>
        <v/>
      </c>
      <c r="DB651" s="550" t="str">
        <f t="shared" si="1967"/>
        <v/>
      </c>
      <c r="DC651" s="550" t="str">
        <f t="shared" si="1967"/>
        <v/>
      </c>
      <c r="DD651" s="550" t="str">
        <f t="shared" si="1967"/>
        <v/>
      </c>
      <c r="DE651" s="549" t="str">
        <f t="shared" si="1968"/>
        <v/>
      </c>
      <c r="DF651" s="549" t="str">
        <f t="shared" si="1968"/>
        <v/>
      </c>
      <c r="DG651" s="549" t="str">
        <f t="shared" si="1968"/>
        <v/>
      </c>
      <c r="DH651" s="549" t="str">
        <f t="shared" si="1968"/>
        <v/>
      </c>
      <c r="DI651" s="549" t="str">
        <f t="shared" si="1968"/>
        <v/>
      </c>
      <c r="DJ651" s="548" t="str">
        <f t="shared" si="1968"/>
        <v/>
      </c>
      <c r="DK651" s="547" t="str">
        <f t="shared" si="1968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66"/>
        <v/>
      </c>
      <c r="CF652" s="1348" t="str">
        <f t="shared" si="1966"/>
        <v/>
      </c>
      <c r="CG652" s="1348" t="str">
        <f t="shared" si="1966"/>
        <v/>
      </c>
      <c r="CH652" s="1348" t="str">
        <f t="shared" si="1966"/>
        <v/>
      </c>
      <c r="CI652" s="1348" t="str">
        <f t="shared" si="1966"/>
        <v/>
      </c>
      <c r="CJ652" s="1348" t="str">
        <f t="shared" si="1966"/>
        <v/>
      </c>
      <c r="CK652" s="1349" t="str">
        <f t="shared" si="1966"/>
        <v/>
      </c>
      <c r="CL652" s="1349" t="str">
        <f t="shared" si="1966"/>
        <v/>
      </c>
      <c r="CM652" s="1349" t="str">
        <f t="shared" si="1966"/>
        <v/>
      </c>
      <c r="CN652" s="1348" t="str">
        <f t="shared" si="1966"/>
        <v/>
      </c>
      <c r="CO652" s="1348" t="str">
        <f t="shared" si="1966"/>
        <v/>
      </c>
      <c r="CP652" s="1348" t="str">
        <f t="shared" si="1966"/>
        <v/>
      </c>
      <c r="CQ652" s="1348" t="str">
        <f t="shared" si="1966"/>
        <v/>
      </c>
      <c r="CR652" s="1348" t="str">
        <f t="shared" si="1966"/>
        <v/>
      </c>
      <c r="CS652" s="1347" t="str">
        <f t="shared" si="1966"/>
        <v/>
      </c>
      <c r="CT652" s="1350" t="str">
        <f t="shared" si="1966"/>
        <v/>
      </c>
      <c r="CU652" s="547" t="str">
        <f t="shared" si="1967"/>
        <v/>
      </c>
      <c r="CV652" s="548" t="str">
        <f t="shared" si="1967"/>
        <v/>
      </c>
      <c r="CW652" s="549" t="str">
        <f t="shared" si="1967"/>
        <v/>
      </c>
      <c r="CX652" s="549" t="str">
        <f t="shared" si="1967"/>
        <v/>
      </c>
      <c r="CY652" s="549" t="str">
        <f t="shared" si="1967"/>
        <v/>
      </c>
      <c r="CZ652" s="549" t="str">
        <f t="shared" si="1967"/>
        <v/>
      </c>
      <c r="DA652" s="549" t="str">
        <f t="shared" si="1967"/>
        <v/>
      </c>
      <c r="DB652" s="550" t="str">
        <f t="shared" si="1967"/>
        <v/>
      </c>
      <c r="DC652" s="550" t="str">
        <f t="shared" si="1967"/>
        <v/>
      </c>
      <c r="DD652" s="550" t="str">
        <f t="shared" si="1967"/>
        <v/>
      </c>
      <c r="DE652" s="549" t="str">
        <f t="shared" si="1968"/>
        <v/>
      </c>
      <c r="DF652" s="549" t="str">
        <f t="shared" si="1968"/>
        <v/>
      </c>
      <c r="DG652" s="549" t="str">
        <f t="shared" si="1968"/>
        <v/>
      </c>
      <c r="DH652" s="549" t="str">
        <f t="shared" si="1968"/>
        <v/>
      </c>
      <c r="DI652" s="549" t="str">
        <f t="shared" si="1968"/>
        <v/>
      </c>
      <c r="DJ652" s="548" t="str">
        <f t="shared" si="1968"/>
        <v/>
      </c>
      <c r="DK652" s="547" t="str">
        <f t="shared" si="1968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66"/>
        <v/>
      </c>
      <c r="CF653" s="1348" t="str">
        <f t="shared" si="1966"/>
        <v/>
      </c>
      <c r="CG653" s="1348" t="str">
        <f t="shared" si="1966"/>
        <v/>
      </c>
      <c r="CH653" s="1348" t="str">
        <f t="shared" si="1966"/>
        <v/>
      </c>
      <c r="CI653" s="1348" t="str">
        <f t="shared" si="1966"/>
        <v/>
      </c>
      <c r="CJ653" s="1348" t="str">
        <f t="shared" si="1966"/>
        <v/>
      </c>
      <c r="CK653" s="1349" t="str">
        <f t="shared" si="1966"/>
        <v/>
      </c>
      <c r="CL653" s="1349" t="str">
        <f t="shared" si="1966"/>
        <v/>
      </c>
      <c r="CM653" s="1349" t="str">
        <f t="shared" si="1966"/>
        <v/>
      </c>
      <c r="CN653" s="1348" t="str">
        <f t="shared" si="1966"/>
        <v/>
      </c>
      <c r="CO653" s="1348" t="str">
        <f t="shared" si="1966"/>
        <v/>
      </c>
      <c r="CP653" s="1348" t="str">
        <f t="shared" si="1966"/>
        <v/>
      </c>
      <c r="CQ653" s="1348" t="str">
        <f t="shared" si="1966"/>
        <v/>
      </c>
      <c r="CR653" s="1348" t="str">
        <f t="shared" si="1966"/>
        <v/>
      </c>
      <c r="CS653" s="1347" t="str">
        <f t="shared" si="1966"/>
        <v/>
      </c>
      <c r="CT653" s="1350" t="str">
        <f t="shared" si="1966"/>
        <v/>
      </c>
      <c r="CU653" s="547" t="str">
        <f t="shared" si="1967"/>
        <v/>
      </c>
      <c r="CV653" s="548" t="str">
        <f t="shared" si="1967"/>
        <v/>
      </c>
      <c r="CW653" s="549" t="str">
        <f t="shared" si="1967"/>
        <v/>
      </c>
      <c r="CX653" s="549" t="str">
        <f t="shared" si="1967"/>
        <v/>
      </c>
      <c r="CY653" s="549" t="str">
        <f t="shared" si="1967"/>
        <v/>
      </c>
      <c r="CZ653" s="549" t="str">
        <f t="shared" si="1967"/>
        <v/>
      </c>
      <c r="DA653" s="549" t="str">
        <f t="shared" si="1967"/>
        <v/>
      </c>
      <c r="DB653" s="550" t="str">
        <f t="shared" si="1967"/>
        <v/>
      </c>
      <c r="DC653" s="550" t="str">
        <f t="shared" si="1967"/>
        <v/>
      </c>
      <c r="DD653" s="550" t="str">
        <f t="shared" si="1967"/>
        <v/>
      </c>
      <c r="DE653" s="549" t="str">
        <f t="shared" si="1968"/>
        <v/>
      </c>
      <c r="DF653" s="549" t="str">
        <f t="shared" si="1968"/>
        <v/>
      </c>
      <c r="DG653" s="549" t="str">
        <f t="shared" si="1968"/>
        <v/>
      </c>
      <c r="DH653" s="549" t="str">
        <f t="shared" si="1968"/>
        <v/>
      </c>
      <c r="DI653" s="549" t="str">
        <f t="shared" si="1968"/>
        <v/>
      </c>
      <c r="DJ653" s="548" t="str">
        <f t="shared" si="1968"/>
        <v/>
      </c>
      <c r="DK653" s="547" t="str">
        <f t="shared" si="1968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$H$1 &amp; " (%)"</f>
        <v>kcal (%)</v>
      </c>
      <c r="B654" s="631">
        <f t="shared" ref="B654:R654" si="1969">IF(B651="","",((B650*B651*B652*B653)*3630*$K$1)/B$46/365/$G$1)</f>
        <v>0.37886497064579255</v>
      </c>
      <c r="C654" s="631">
        <f t="shared" si="1969"/>
        <v>9.590019569471625E-2</v>
      </c>
      <c r="D654" s="631">
        <f t="shared" si="1969"/>
        <v>0.14207436399217221</v>
      </c>
      <c r="E654" s="631" t="str">
        <f t="shared" si="1969"/>
        <v/>
      </c>
      <c r="F654" s="631" t="str">
        <f t="shared" si="1969"/>
        <v/>
      </c>
      <c r="G654" s="631">
        <f t="shared" si="1969"/>
        <v>5.0515329419439009E-2</v>
      </c>
      <c r="H654" s="631" t="str">
        <f t="shared" si="1969"/>
        <v/>
      </c>
      <c r="I654" s="631">
        <f t="shared" si="1969"/>
        <v>3.7886497064579257E-2</v>
      </c>
      <c r="J654" s="631" t="str">
        <f t="shared" si="1969"/>
        <v/>
      </c>
      <c r="K654" s="631" t="str">
        <f t="shared" si="1969"/>
        <v/>
      </c>
      <c r="L654" s="631" t="str">
        <f t="shared" si="1969"/>
        <v/>
      </c>
      <c r="M654" s="631" t="str">
        <f t="shared" si="1969"/>
        <v/>
      </c>
      <c r="N654" s="631" t="str">
        <f t="shared" si="1969"/>
        <v/>
      </c>
      <c r="O654" s="631" t="str">
        <f t="shared" si="1969"/>
        <v/>
      </c>
      <c r="P654" s="631" t="str">
        <f t="shared" si="1969"/>
        <v/>
      </c>
      <c r="Q654" s="631" t="str">
        <f t="shared" si="1969"/>
        <v/>
      </c>
      <c r="R654" s="631" t="str">
        <f t="shared" si="1969"/>
        <v/>
      </c>
      <c r="S654" s="653"/>
      <c r="T654" s="631" t="str">
        <f t="shared" ref="T654:AJ654" si="1970">IF(T651="","",((T650*T651*T652*T653)*3630*$K$1)/T$46/365/$G$1)</f>
        <v/>
      </c>
      <c r="U654" s="631">
        <f t="shared" si="1970"/>
        <v>0.12628832354859754</v>
      </c>
      <c r="V654" s="631">
        <f t="shared" si="1970"/>
        <v>7.5772994129158517E-3</v>
      </c>
      <c r="W654" s="631" t="str">
        <f t="shared" si="1970"/>
        <v/>
      </c>
      <c r="X654" s="631" t="str">
        <f t="shared" si="1970"/>
        <v/>
      </c>
      <c r="Y654" s="631">
        <f t="shared" si="1970"/>
        <v>0.12628832354859754</v>
      </c>
      <c r="Z654" s="631" t="str">
        <f t="shared" si="1970"/>
        <v/>
      </c>
      <c r="AA654" s="631">
        <f t="shared" si="1970"/>
        <v>6.3933463796477491E-2</v>
      </c>
      <c r="AB654" s="631" t="str">
        <f t="shared" si="1970"/>
        <v/>
      </c>
      <c r="AC654" s="631" t="str">
        <f t="shared" si="1970"/>
        <v/>
      </c>
      <c r="AD654" s="631" t="str">
        <f t="shared" si="1970"/>
        <v/>
      </c>
      <c r="AE654" s="631" t="str">
        <f t="shared" si="1970"/>
        <v/>
      </c>
      <c r="AF654" s="631" t="str">
        <f t="shared" si="1970"/>
        <v/>
      </c>
      <c r="AG654" s="631" t="str">
        <f t="shared" si="1970"/>
        <v/>
      </c>
      <c r="AH654" s="631" t="str">
        <f t="shared" si="1970"/>
        <v/>
      </c>
      <c r="AI654" s="631" t="str">
        <f t="shared" si="1970"/>
        <v/>
      </c>
      <c r="AJ654" s="631" t="str">
        <f t="shared" si="1970"/>
        <v/>
      </c>
      <c r="AK654" s="653"/>
      <c r="AL654" s="631" t="str">
        <f t="shared" ref="AL654:BB654" si="1971">IF(AL651="","",((AL650*AL651*AL652*AL653)*3630*$K$1)/AL$46/365/$G$1)</f>
        <v/>
      </c>
      <c r="AM654" s="631" t="str">
        <f t="shared" si="1971"/>
        <v/>
      </c>
      <c r="AN654" s="631" t="str">
        <f t="shared" si="1971"/>
        <v/>
      </c>
      <c r="AO654" s="631" t="str">
        <f t="shared" si="1971"/>
        <v/>
      </c>
      <c r="AP654" s="631" t="str">
        <f t="shared" si="1971"/>
        <v/>
      </c>
      <c r="AQ654" s="631" t="str">
        <f t="shared" si="1971"/>
        <v/>
      </c>
      <c r="AR654" s="631" t="str">
        <f t="shared" si="1971"/>
        <v/>
      </c>
      <c r="AS654" s="631" t="str">
        <f t="shared" si="1971"/>
        <v/>
      </c>
      <c r="AT654" s="631" t="str">
        <f t="shared" si="1971"/>
        <v/>
      </c>
      <c r="AU654" s="631" t="str">
        <f t="shared" si="1971"/>
        <v/>
      </c>
      <c r="AV654" s="631" t="str">
        <f t="shared" si="1971"/>
        <v/>
      </c>
      <c r="AW654" s="631" t="str">
        <f t="shared" si="1971"/>
        <v/>
      </c>
      <c r="AX654" s="631" t="str">
        <f t="shared" si="1971"/>
        <v/>
      </c>
      <c r="AY654" s="631" t="str">
        <f t="shared" si="1971"/>
        <v/>
      </c>
      <c r="AZ654" s="631" t="str">
        <f t="shared" si="1971"/>
        <v/>
      </c>
      <c r="BA654" s="631" t="str">
        <f t="shared" si="1971"/>
        <v/>
      </c>
      <c r="BB654" s="631" t="str">
        <f t="shared" si="1971"/>
        <v/>
      </c>
      <c r="BC654" s="653"/>
      <c r="BD654" s="631" t="str">
        <f t="shared" ref="BD654:BT654" si="1972">IF(BD651="","",((BD650*BD651*BD652*BD653)*3630*$K$1)/BD$46/365/$G$1)</f>
        <v/>
      </c>
      <c r="BE654" s="631" t="str">
        <f t="shared" si="1972"/>
        <v/>
      </c>
      <c r="BF654" s="631" t="str">
        <f t="shared" si="1972"/>
        <v/>
      </c>
      <c r="BG654" s="631" t="str">
        <f t="shared" si="1972"/>
        <v/>
      </c>
      <c r="BH654" s="631" t="str">
        <f t="shared" si="1972"/>
        <v/>
      </c>
      <c r="BI654" s="631" t="str">
        <f t="shared" si="1972"/>
        <v/>
      </c>
      <c r="BJ654" s="631" t="str">
        <f t="shared" si="1972"/>
        <v/>
      </c>
      <c r="BK654" s="631" t="str">
        <f t="shared" si="1972"/>
        <v/>
      </c>
      <c r="BL654" s="631" t="str">
        <f t="shared" si="1972"/>
        <v/>
      </c>
      <c r="BM654" s="631" t="str">
        <f t="shared" si="1972"/>
        <v/>
      </c>
      <c r="BN654" s="631" t="str">
        <f t="shared" si="1972"/>
        <v/>
      </c>
      <c r="BO654" s="631" t="str">
        <f t="shared" si="1972"/>
        <v/>
      </c>
      <c r="BP654" s="631" t="str">
        <f t="shared" si="1972"/>
        <v/>
      </c>
      <c r="BQ654" s="631" t="str">
        <f t="shared" si="1972"/>
        <v/>
      </c>
      <c r="BR654" s="631" t="str">
        <f t="shared" si="1972"/>
        <v/>
      </c>
      <c r="BS654" s="631" t="str">
        <f t="shared" si="1972"/>
        <v/>
      </c>
      <c r="BT654" s="631" t="str">
        <f t="shared" si="1972"/>
        <v/>
      </c>
      <c r="BU654" s="653"/>
      <c r="BV654" s="631">
        <f>IF(BV651="","",((BV650*BV651*BV652*BV653)*3630*$K$1)/BV$46/365/$G$1)</f>
        <v>1.3530891808778304E-2</v>
      </c>
      <c r="BW654" s="631">
        <f>IF(BW651="","",((BW650*BW651*BW652*BW653)*3630*$K$1)/BW$46/365/$G$1)</f>
        <v>1.4207436399217222E-2</v>
      </c>
      <c r="BX654" s="631" t="str">
        <f>IF(BX651="","",((BX650*BX651*BX652*BX653)*3630*$K$1)/BX$46/365/$G$1)</f>
        <v/>
      </c>
      <c r="BY654" s="631" t="str">
        <f>IF(BY651="","",((BY650*BY651*BY652*BY653)*3630*$K$1)/BY$46/365/$G$1)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66"/>
        <v/>
      </c>
      <c r="CF654" s="1353" t="str">
        <f t="shared" si="1966"/>
        <v/>
      </c>
      <c r="CG654" s="1353" t="str">
        <f t="shared" si="1966"/>
        <v/>
      </c>
      <c r="CH654" s="1353" t="str">
        <f t="shared" si="1966"/>
        <v/>
      </c>
      <c r="CI654" s="1353" t="str">
        <f t="shared" si="1966"/>
        <v/>
      </c>
      <c r="CJ654" s="1353" t="str">
        <f t="shared" si="1966"/>
        <v/>
      </c>
      <c r="CK654" s="1354" t="str">
        <f t="shared" si="1966"/>
        <v/>
      </c>
      <c r="CL654" s="1354" t="str">
        <f t="shared" si="1966"/>
        <v/>
      </c>
      <c r="CM654" s="1354" t="str">
        <f t="shared" si="1966"/>
        <v/>
      </c>
      <c r="CN654" s="1353" t="str">
        <f t="shared" si="1966"/>
        <v/>
      </c>
      <c r="CO654" s="1353" t="str">
        <f t="shared" si="1966"/>
        <v/>
      </c>
      <c r="CP654" s="1353" t="str">
        <f t="shared" si="1966"/>
        <v/>
      </c>
      <c r="CQ654" s="1353" t="str">
        <f t="shared" si="1966"/>
        <v/>
      </c>
      <c r="CR654" s="1353" t="str">
        <f t="shared" si="1966"/>
        <v/>
      </c>
      <c r="CS654" s="1352" t="str">
        <f t="shared" si="1966"/>
        <v/>
      </c>
      <c r="CT654" s="1355" t="str">
        <f t="shared" si="1966"/>
        <v/>
      </c>
      <c r="CU654" s="535" t="str">
        <f t="shared" si="1967"/>
        <v/>
      </c>
      <c r="CV654" s="536" t="str">
        <f t="shared" si="1967"/>
        <v/>
      </c>
      <c r="CW654" s="537" t="str">
        <f t="shared" si="1967"/>
        <v/>
      </c>
      <c r="CX654" s="537" t="str">
        <f t="shared" si="1967"/>
        <v/>
      </c>
      <c r="CY654" s="537" t="str">
        <f t="shared" si="1967"/>
        <v/>
      </c>
      <c r="CZ654" s="537" t="str">
        <f t="shared" si="1967"/>
        <v/>
      </c>
      <c r="DA654" s="537" t="str">
        <f t="shared" si="1967"/>
        <v/>
      </c>
      <c r="DB654" s="538" t="str">
        <f t="shared" si="1967"/>
        <v/>
      </c>
      <c r="DC654" s="538" t="str">
        <f t="shared" si="1967"/>
        <v/>
      </c>
      <c r="DD654" s="538" t="str">
        <f t="shared" si="1967"/>
        <v/>
      </c>
      <c r="DE654" s="537" t="str">
        <f t="shared" si="1968"/>
        <v/>
      </c>
      <c r="DF654" s="537" t="str">
        <f t="shared" si="1968"/>
        <v/>
      </c>
      <c r="DG654" s="537" t="str">
        <f t="shared" si="1968"/>
        <v/>
      </c>
      <c r="DH654" s="537" t="str">
        <f t="shared" si="1968"/>
        <v/>
      </c>
      <c r="DI654" s="537" t="str">
        <f t="shared" si="1968"/>
        <v/>
      </c>
      <c r="DJ654" s="536" t="str">
        <f t="shared" si="1968"/>
        <v/>
      </c>
      <c r="DK654" s="535" t="str">
        <f t="shared" si="1968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73">IF(DL656&lt;3,"",(SUM(B656:R656)-MIN(B656:R656)-MAX(B656:R656))/(DL656-2))</f>
        <v/>
      </c>
      <c r="CA656" s="596" t="str">
        <f t="shared" ref="CA656:CA663" si="1974">IF(DM656&lt;3,"",(SUM(T656:AJ656)-MIN(T656:AJ656)-MAX(T656:AJ656))/(DM656-2))</f>
        <v/>
      </c>
      <c r="CB656" s="596" t="str">
        <f t="shared" ref="CB656:CB663" si="1975">IF(DN656&lt;3,"",(SUM(AL656:BB656)-MIN(AL656:BB656)-MAX(AL656:BB656))/(DN656-2))</f>
        <v/>
      </c>
      <c r="CC656" s="690" t="str">
        <f t="shared" ref="CC656:CC663" si="1976">IF(DO656&lt;3,"",(SUM(BD656:BT656)-MIN(BD656:BT656)-MAX(BD656:BT656))/(DO656-2))</f>
        <v/>
      </c>
      <c r="CD656" s="1346" t="str">
        <f t="shared" ref="CD656:CS656" si="197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77"/>
        <v/>
      </c>
      <c r="CF656" s="1348" t="str">
        <f t="shared" si="1977"/>
        <v/>
      </c>
      <c r="CG656" s="1348" t="str">
        <f t="shared" si="1977"/>
        <v/>
      </c>
      <c r="CH656" s="1348" t="str">
        <f t="shared" si="1977"/>
        <v/>
      </c>
      <c r="CI656" s="1348" t="str">
        <f t="shared" si="1977"/>
        <v/>
      </c>
      <c r="CJ656" s="1348" t="str">
        <f t="shared" si="1977"/>
        <v/>
      </c>
      <c r="CK656" s="1349" t="str">
        <f t="shared" si="1977"/>
        <v/>
      </c>
      <c r="CL656" s="1349" t="str">
        <f t="shared" si="1977"/>
        <v/>
      </c>
      <c r="CM656" s="1349" t="str">
        <f t="shared" si="1977"/>
        <v/>
      </c>
      <c r="CN656" s="1348" t="str">
        <f t="shared" si="1977"/>
        <v/>
      </c>
      <c r="CO656" s="1348" t="str">
        <f t="shared" si="1977"/>
        <v/>
      </c>
      <c r="CP656" s="1348" t="str">
        <f t="shared" si="1977"/>
        <v/>
      </c>
      <c r="CQ656" s="1348" t="str">
        <f t="shared" si="1977"/>
        <v/>
      </c>
      <c r="CR656" s="1348" t="str">
        <f t="shared" si="1977"/>
        <v/>
      </c>
      <c r="CS656" s="1347" t="str">
        <f t="shared" si="1977"/>
        <v/>
      </c>
      <c r="CT656" s="1350" t="str">
        <f t="shared" ref="CE656:CT660" si="197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7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8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8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8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8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8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8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8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8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8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8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9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9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9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9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9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9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96">COUNT(B656:R656)</f>
        <v>0</v>
      </c>
      <c r="DM656" s="106">
        <f t="shared" ref="DM656:DM663" si="1997">COUNT(T656:AJ656)</f>
        <v>2</v>
      </c>
      <c r="DN656" s="106">
        <f t="shared" ref="DN656:DN663" si="1998">COUNT(AL656:BB656)</f>
        <v>0</v>
      </c>
      <c r="DO656" s="106">
        <f t="shared" ref="DO656:DO663" si="1999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73"/>
        <v/>
      </c>
      <c r="CA657" s="596" t="str">
        <f t="shared" si="1974"/>
        <v/>
      </c>
      <c r="CB657" s="596" t="str">
        <f t="shared" si="1975"/>
        <v/>
      </c>
      <c r="CC657" s="690" t="str">
        <f t="shared" si="1976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78"/>
        <v/>
      </c>
      <c r="CF657" s="1348" t="str">
        <f t="shared" si="1978"/>
        <v/>
      </c>
      <c r="CG657" s="1348" t="str">
        <f t="shared" si="1978"/>
        <v/>
      </c>
      <c r="CH657" s="1348" t="str">
        <f t="shared" si="1978"/>
        <v/>
      </c>
      <c r="CI657" s="1348" t="str">
        <f t="shared" si="1978"/>
        <v/>
      </c>
      <c r="CJ657" s="1348" t="str">
        <f t="shared" si="1978"/>
        <v/>
      </c>
      <c r="CK657" s="1349" t="str">
        <f t="shared" si="1978"/>
        <v/>
      </c>
      <c r="CL657" s="1349" t="str">
        <f t="shared" si="1978"/>
        <v/>
      </c>
      <c r="CM657" s="1349" t="str">
        <f t="shared" si="1978"/>
        <v/>
      </c>
      <c r="CN657" s="1348" t="str">
        <f t="shared" si="1978"/>
        <v/>
      </c>
      <c r="CO657" s="1348" t="str">
        <f t="shared" si="1978"/>
        <v/>
      </c>
      <c r="CP657" s="1348" t="str">
        <f t="shared" si="1978"/>
        <v/>
      </c>
      <c r="CQ657" s="1348" t="str">
        <f t="shared" si="1978"/>
        <v/>
      </c>
      <c r="CR657" s="1348" t="str">
        <f t="shared" si="1978"/>
        <v/>
      </c>
      <c r="CS657" s="1347" t="str">
        <f t="shared" si="1978"/>
        <v/>
      </c>
      <c r="CT657" s="1350" t="str">
        <f t="shared" si="1978"/>
        <v/>
      </c>
      <c r="CU657" s="547" t="str">
        <f t="shared" si="1979"/>
        <v/>
      </c>
      <c r="CV657" s="548" t="str">
        <f t="shared" si="1980"/>
        <v/>
      </c>
      <c r="CW657" s="549" t="str">
        <f t="shared" si="1981"/>
        <v/>
      </c>
      <c r="CX657" s="549" t="str">
        <f t="shared" si="1982"/>
        <v/>
      </c>
      <c r="CY657" s="549" t="str">
        <f t="shared" si="1983"/>
        <v/>
      </c>
      <c r="CZ657" s="549" t="str">
        <f t="shared" si="1984"/>
        <v/>
      </c>
      <c r="DA657" s="549" t="str">
        <f t="shared" si="1985"/>
        <v/>
      </c>
      <c r="DB657" s="550" t="str">
        <f t="shared" si="1986"/>
        <v/>
      </c>
      <c r="DC657" s="550" t="str">
        <f t="shared" si="1987"/>
        <v/>
      </c>
      <c r="DD657" s="550" t="str">
        <f t="shared" si="1988"/>
        <v/>
      </c>
      <c r="DE657" s="549" t="str">
        <f t="shared" si="1989"/>
        <v/>
      </c>
      <c r="DF657" s="549" t="str">
        <f t="shared" si="1990"/>
        <v/>
      </c>
      <c r="DG657" s="549" t="str">
        <f t="shared" si="1991"/>
        <v/>
      </c>
      <c r="DH657" s="549" t="str">
        <f t="shared" si="1992"/>
        <v/>
      </c>
      <c r="DI657" s="549" t="str">
        <f t="shared" si="1993"/>
        <v/>
      </c>
      <c r="DJ657" s="548" t="str">
        <f t="shared" si="1994"/>
        <v/>
      </c>
      <c r="DK657" s="547" t="str">
        <f t="shared" si="1995"/>
        <v/>
      </c>
      <c r="DL657" s="654">
        <f t="shared" si="1996"/>
        <v>0</v>
      </c>
      <c r="DM657" s="106">
        <f t="shared" si="1997"/>
        <v>2</v>
      </c>
      <c r="DN657" s="106">
        <f t="shared" si="1998"/>
        <v>0</v>
      </c>
      <c r="DO657" s="106">
        <f t="shared" si="1999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73"/>
        <v/>
      </c>
      <c r="CA658" s="596" t="str">
        <f t="shared" si="1974"/>
        <v/>
      </c>
      <c r="CB658" s="596" t="str">
        <f t="shared" si="1975"/>
        <v/>
      </c>
      <c r="CC658" s="690" t="str">
        <f t="shared" si="1976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78"/>
        <v/>
      </c>
      <c r="CF658" s="1348" t="str">
        <f t="shared" si="1978"/>
        <v/>
      </c>
      <c r="CG658" s="1348" t="str">
        <f t="shared" si="1978"/>
        <v/>
      </c>
      <c r="CH658" s="1348" t="str">
        <f t="shared" si="1978"/>
        <v/>
      </c>
      <c r="CI658" s="1348" t="str">
        <f t="shared" si="1978"/>
        <v/>
      </c>
      <c r="CJ658" s="1348" t="str">
        <f t="shared" si="1978"/>
        <v/>
      </c>
      <c r="CK658" s="1349" t="str">
        <f t="shared" si="1978"/>
        <v/>
      </c>
      <c r="CL658" s="1349" t="str">
        <f t="shared" si="1978"/>
        <v/>
      </c>
      <c r="CM658" s="1349" t="str">
        <f t="shared" si="1978"/>
        <v/>
      </c>
      <c r="CN658" s="1348" t="str">
        <f t="shared" si="1978"/>
        <v/>
      </c>
      <c r="CO658" s="1348" t="str">
        <f t="shared" si="1978"/>
        <v/>
      </c>
      <c r="CP658" s="1348" t="str">
        <f t="shared" si="1978"/>
        <v/>
      </c>
      <c r="CQ658" s="1348" t="str">
        <f t="shared" si="1978"/>
        <v/>
      </c>
      <c r="CR658" s="1348" t="str">
        <f t="shared" si="1978"/>
        <v/>
      </c>
      <c r="CS658" s="1347" t="str">
        <f t="shared" si="1978"/>
        <v/>
      </c>
      <c r="CT658" s="1350" t="str">
        <f t="shared" si="1978"/>
        <v/>
      </c>
      <c r="CU658" s="547" t="str">
        <f t="shared" si="1979"/>
        <v/>
      </c>
      <c r="CV658" s="548" t="str">
        <f t="shared" si="1980"/>
        <v/>
      </c>
      <c r="CW658" s="549" t="str">
        <f t="shared" si="1981"/>
        <v/>
      </c>
      <c r="CX658" s="549" t="str">
        <f t="shared" si="1982"/>
        <v/>
      </c>
      <c r="CY658" s="549" t="str">
        <f t="shared" si="1983"/>
        <v/>
      </c>
      <c r="CZ658" s="549" t="str">
        <f t="shared" si="1984"/>
        <v/>
      </c>
      <c r="DA658" s="549" t="str">
        <f t="shared" si="1985"/>
        <v/>
      </c>
      <c r="DB658" s="550" t="str">
        <f t="shared" si="1986"/>
        <v/>
      </c>
      <c r="DC658" s="550" t="str">
        <f t="shared" si="1987"/>
        <v/>
      </c>
      <c r="DD658" s="550" t="str">
        <f t="shared" si="1988"/>
        <v/>
      </c>
      <c r="DE658" s="549" t="str">
        <f t="shared" si="1989"/>
        <v/>
      </c>
      <c r="DF658" s="549" t="str">
        <f t="shared" si="1990"/>
        <v/>
      </c>
      <c r="DG658" s="549" t="str">
        <f t="shared" si="1991"/>
        <v/>
      </c>
      <c r="DH658" s="549" t="str">
        <f t="shared" si="1992"/>
        <v/>
      </c>
      <c r="DI658" s="549" t="str">
        <f t="shared" si="1993"/>
        <v/>
      </c>
      <c r="DJ658" s="548" t="str">
        <f t="shared" si="1994"/>
        <v/>
      </c>
      <c r="DK658" s="547" t="str">
        <f t="shared" si="1995"/>
        <v/>
      </c>
      <c r="DL658" s="654">
        <f t="shared" si="1996"/>
        <v>0</v>
      </c>
      <c r="DM658" s="106">
        <f t="shared" si="1997"/>
        <v>2</v>
      </c>
      <c r="DN658" s="106">
        <f t="shared" si="1998"/>
        <v>0</v>
      </c>
      <c r="DO658" s="106">
        <f t="shared" si="1999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73"/>
        <v/>
      </c>
      <c r="CA659" s="596" t="str">
        <f t="shared" si="1974"/>
        <v/>
      </c>
      <c r="CB659" s="596" t="str">
        <f t="shared" si="1975"/>
        <v/>
      </c>
      <c r="CC659" s="690" t="str">
        <f t="shared" si="1976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78"/>
        <v/>
      </c>
      <c r="CF659" s="1348" t="str">
        <f t="shared" si="1978"/>
        <v/>
      </c>
      <c r="CG659" s="1348" t="str">
        <f t="shared" si="1978"/>
        <v/>
      </c>
      <c r="CH659" s="1348" t="str">
        <f t="shared" si="1978"/>
        <v/>
      </c>
      <c r="CI659" s="1348" t="str">
        <f t="shared" si="1978"/>
        <v/>
      </c>
      <c r="CJ659" s="1348" t="str">
        <f t="shared" si="1978"/>
        <v/>
      </c>
      <c r="CK659" s="1349" t="str">
        <f t="shared" si="1978"/>
        <v/>
      </c>
      <c r="CL659" s="1349" t="str">
        <f t="shared" si="1978"/>
        <v/>
      </c>
      <c r="CM659" s="1349" t="str">
        <f t="shared" si="1978"/>
        <v/>
      </c>
      <c r="CN659" s="1348" t="str">
        <f t="shared" si="1978"/>
        <v/>
      </c>
      <c r="CO659" s="1348" t="str">
        <f t="shared" si="1978"/>
        <v/>
      </c>
      <c r="CP659" s="1348" t="str">
        <f t="shared" si="1978"/>
        <v/>
      </c>
      <c r="CQ659" s="1348" t="str">
        <f t="shared" si="1978"/>
        <v/>
      </c>
      <c r="CR659" s="1348" t="str">
        <f t="shared" si="1978"/>
        <v/>
      </c>
      <c r="CS659" s="1347" t="str">
        <f t="shared" si="1978"/>
        <v/>
      </c>
      <c r="CT659" s="1350" t="str">
        <f t="shared" si="1978"/>
        <v/>
      </c>
      <c r="CU659" s="547" t="str">
        <f t="shared" si="1979"/>
        <v/>
      </c>
      <c r="CV659" s="548" t="str">
        <f t="shared" si="1980"/>
        <v/>
      </c>
      <c r="CW659" s="549" t="str">
        <f t="shared" si="1981"/>
        <v/>
      </c>
      <c r="CX659" s="549" t="str">
        <f t="shared" si="1982"/>
        <v/>
      </c>
      <c r="CY659" s="549" t="str">
        <f t="shared" si="1983"/>
        <v/>
      </c>
      <c r="CZ659" s="549" t="str">
        <f t="shared" si="1984"/>
        <v/>
      </c>
      <c r="DA659" s="549" t="str">
        <f t="shared" si="1985"/>
        <v/>
      </c>
      <c r="DB659" s="550" t="str">
        <f t="shared" si="1986"/>
        <v/>
      </c>
      <c r="DC659" s="550" t="str">
        <f t="shared" si="1987"/>
        <v/>
      </c>
      <c r="DD659" s="550" t="str">
        <f t="shared" si="1988"/>
        <v/>
      </c>
      <c r="DE659" s="549" t="str">
        <f t="shared" si="1989"/>
        <v/>
      </c>
      <c r="DF659" s="549" t="str">
        <f t="shared" si="1990"/>
        <v/>
      </c>
      <c r="DG659" s="549" t="str">
        <f t="shared" si="1991"/>
        <v/>
      </c>
      <c r="DH659" s="549" t="str">
        <f t="shared" si="1992"/>
        <v/>
      </c>
      <c r="DI659" s="549" t="str">
        <f t="shared" si="1993"/>
        <v/>
      </c>
      <c r="DJ659" s="548" t="str">
        <f t="shared" si="1994"/>
        <v/>
      </c>
      <c r="DK659" s="547" t="str">
        <f t="shared" si="1995"/>
        <v/>
      </c>
      <c r="DL659" s="654">
        <f t="shared" si="1996"/>
        <v>0</v>
      </c>
      <c r="DM659" s="106">
        <f t="shared" si="1997"/>
        <v>2</v>
      </c>
      <c r="DN659" s="106">
        <f t="shared" si="1998"/>
        <v>0</v>
      </c>
      <c r="DO659" s="106">
        <f t="shared" si="1999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$H$1 &amp; " (%)"</f>
        <v>kcal (%)</v>
      </c>
      <c r="B660" s="631" t="str">
        <f t="shared" ref="B660:R660" si="2000">IF(B657="","",((B656*B657*B658*B659)*3630*$K$1)/B$46/365/$G$1)</f>
        <v/>
      </c>
      <c r="C660" s="631" t="str">
        <f t="shared" si="2000"/>
        <v/>
      </c>
      <c r="D660" s="631" t="str">
        <f t="shared" si="2000"/>
        <v/>
      </c>
      <c r="E660" s="631" t="str">
        <f t="shared" si="2000"/>
        <v/>
      </c>
      <c r="F660" s="631" t="str">
        <f t="shared" si="2000"/>
        <v/>
      </c>
      <c r="G660" s="631" t="str">
        <f t="shared" si="2000"/>
        <v/>
      </c>
      <c r="H660" s="631" t="str">
        <f t="shared" si="2000"/>
        <v/>
      </c>
      <c r="I660" s="631" t="str">
        <f t="shared" si="2000"/>
        <v/>
      </c>
      <c r="J660" s="631" t="str">
        <f t="shared" si="2000"/>
        <v/>
      </c>
      <c r="K660" s="631" t="str">
        <f t="shared" si="2000"/>
        <v/>
      </c>
      <c r="L660" s="631" t="str">
        <f t="shared" si="2000"/>
        <v/>
      </c>
      <c r="M660" s="631" t="str">
        <f t="shared" si="2000"/>
        <v/>
      </c>
      <c r="N660" s="631" t="str">
        <f t="shared" si="2000"/>
        <v/>
      </c>
      <c r="O660" s="631" t="str">
        <f t="shared" si="2000"/>
        <v/>
      </c>
      <c r="P660" s="631" t="str">
        <f t="shared" si="2000"/>
        <v/>
      </c>
      <c r="Q660" s="631" t="str">
        <f t="shared" si="2000"/>
        <v/>
      </c>
      <c r="R660" s="631" t="str">
        <f t="shared" si="2000"/>
        <v/>
      </c>
      <c r="S660" s="653"/>
      <c r="T660" s="631" t="str">
        <f t="shared" ref="T660:AJ660" si="2001">IF(T657="","",((T656*T657*T658*T659)*3630*$K$1)/T$46/365/$G$1)</f>
        <v/>
      </c>
      <c r="U660" s="631" t="str">
        <f t="shared" si="2001"/>
        <v/>
      </c>
      <c r="V660" s="631" t="str">
        <f t="shared" si="2001"/>
        <v/>
      </c>
      <c r="W660" s="631">
        <f t="shared" si="2001"/>
        <v>4.2622309197651663E-2</v>
      </c>
      <c r="X660" s="631" t="str">
        <f t="shared" si="2001"/>
        <v/>
      </c>
      <c r="Y660" s="631" t="str">
        <f t="shared" si="2001"/>
        <v/>
      </c>
      <c r="Z660" s="631" t="str">
        <f t="shared" si="2001"/>
        <v/>
      </c>
      <c r="AA660" s="631">
        <f t="shared" si="2001"/>
        <v>1.0655577299412916E-2</v>
      </c>
      <c r="AB660" s="631" t="str">
        <f t="shared" si="2001"/>
        <v/>
      </c>
      <c r="AC660" s="631" t="str">
        <f t="shared" si="2001"/>
        <v/>
      </c>
      <c r="AD660" s="631" t="str">
        <f t="shared" si="2001"/>
        <v/>
      </c>
      <c r="AE660" s="631" t="str">
        <f t="shared" si="2001"/>
        <v/>
      </c>
      <c r="AF660" s="631" t="str">
        <f t="shared" si="2001"/>
        <v/>
      </c>
      <c r="AG660" s="631" t="str">
        <f t="shared" si="2001"/>
        <v/>
      </c>
      <c r="AH660" s="631" t="str">
        <f t="shared" si="2001"/>
        <v/>
      </c>
      <c r="AI660" s="631" t="str">
        <f t="shared" si="2001"/>
        <v/>
      </c>
      <c r="AJ660" s="631" t="str">
        <f t="shared" si="2001"/>
        <v/>
      </c>
      <c r="AK660" s="653"/>
      <c r="AL660" s="631" t="str">
        <f t="shared" ref="AL660:BB660" si="2002">IF(AL657="","",((AL656*AL657*AL658*AL659)*3630*$K$1)/AL$46/365/$G$1)</f>
        <v/>
      </c>
      <c r="AM660" s="631" t="str">
        <f t="shared" si="2002"/>
        <v/>
      </c>
      <c r="AN660" s="631" t="str">
        <f t="shared" si="2002"/>
        <v/>
      </c>
      <c r="AO660" s="631" t="str">
        <f t="shared" si="2002"/>
        <v/>
      </c>
      <c r="AP660" s="631" t="str">
        <f t="shared" si="2002"/>
        <v/>
      </c>
      <c r="AQ660" s="631" t="str">
        <f t="shared" si="2002"/>
        <v/>
      </c>
      <c r="AR660" s="631" t="str">
        <f t="shared" si="2002"/>
        <v/>
      </c>
      <c r="AS660" s="631" t="str">
        <f t="shared" si="2002"/>
        <v/>
      </c>
      <c r="AT660" s="631" t="str">
        <f t="shared" si="2002"/>
        <v/>
      </c>
      <c r="AU660" s="631" t="str">
        <f t="shared" si="2002"/>
        <v/>
      </c>
      <c r="AV660" s="631" t="str">
        <f t="shared" si="2002"/>
        <v/>
      </c>
      <c r="AW660" s="631" t="str">
        <f t="shared" si="2002"/>
        <v/>
      </c>
      <c r="AX660" s="631" t="str">
        <f t="shared" si="2002"/>
        <v/>
      </c>
      <c r="AY660" s="631" t="str">
        <f t="shared" si="2002"/>
        <v/>
      </c>
      <c r="AZ660" s="631" t="str">
        <f t="shared" si="2002"/>
        <v/>
      </c>
      <c r="BA660" s="631" t="str">
        <f t="shared" si="2002"/>
        <v/>
      </c>
      <c r="BB660" s="631" t="str">
        <f t="shared" si="2002"/>
        <v/>
      </c>
      <c r="BC660" s="653"/>
      <c r="BD660" s="631" t="str">
        <f t="shared" ref="BD660:BT660" si="2003">IF(BD657="","",((BD656*BD657*BD658*BD659)*3630*$K$1)/BD$46/365/$G$1)</f>
        <v/>
      </c>
      <c r="BE660" s="631" t="str">
        <f t="shared" si="2003"/>
        <v/>
      </c>
      <c r="BF660" s="631" t="str">
        <f t="shared" si="2003"/>
        <v/>
      </c>
      <c r="BG660" s="631" t="str">
        <f t="shared" si="2003"/>
        <v/>
      </c>
      <c r="BH660" s="631" t="str">
        <f t="shared" si="2003"/>
        <v/>
      </c>
      <c r="BI660" s="631" t="str">
        <f t="shared" si="2003"/>
        <v/>
      </c>
      <c r="BJ660" s="631" t="str">
        <f t="shared" si="2003"/>
        <v/>
      </c>
      <c r="BK660" s="631" t="str">
        <f t="shared" si="2003"/>
        <v/>
      </c>
      <c r="BL660" s="631" t="str">
        <f t="shared" si="2003"/>
        <v/>
      </c>
      <c r="BM660" s="631" t="str">
        <f t="shared" si="2003"/>
        <v/>
      </c>
      <c r="BN660" s="631" t="str">
        <f t="shared" si="2003"/>
        <v/>
      </c>
      <c r="BO660" s="631" t="str">
        <f t="shared" si="2003"/>
        <v/>
      </c>
      <c r="BP660" s="631" t="str">
        <f t="shared" si="2003"/>
        <v/>
      </c>
      <c r="BQ660" s="631" t="str">
        <f t="shared" si="2003"/>
        <v/>
      </c>
      <c r="BR660" s="631" t="str">
        <f t="shared" si="2003"/>
        <v/>
      </c>
      <c r="BS660" s="631" t="str">
        <f t="shared" si="2003"/>
        <v/>
      </c>
      <c r="BT660" s="631" t="str">
        <f t="shared" si="2003"/>
        <v/>
      </c>
      <c r="BU660" s="653"/>
      <c r="BV660" s="631" t="str">
        <f>IF(BV657="","",((BV656*BV657*BV658*BV659)*3630*$K$1)/BV$46/365/$G$1)</f>
        <v/>
      </c>
      <c r="BW660" s="631">
        <f>IF(BW657="","",((BW656*BW657*BW658*BW659)*3630*$K$1)/BW$46/365/$G$1)</f>
        <v>1.0655577299412916E-2</v>
      </c>
      <c r="BX660" s="631" t="str">
        <f>IF(BX657="","",((BX656*BX657*BX658*BX659)*3630*$K$1)/BX$46/365/$G$1)</f>
        <v/>
      </c>
      <c r="BY660" s="631" t="str">
        <f>IF(BY657="","",((BY656*BY657*BY658*BY659)*3630*$K$1)/BY$46/365/$G$1)</f>
        <v/>
      </c>
      <c r="BZ660" s="596" t="str">
        <f t="shared" si="1973"/>
        <v/>
      </c>
      <c r="CA660" s="621" t="str">
        <f t="shared" si="1974"/>
        <v/>
      </c>
      <c r="CB660" s="621" t="str">
        <f t="shared" si="1975"/>
        <v/>
      </c>
      <c r="CC660" s="693" t="str">
        <f t="shared" si="1976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78"/>
        <v/>
      </c>
      <c r="CF660" s="1353" t="str">
        <f t="shared" si="1978"/>
        <v/>
      </c>
      <c r="CG660" s="1353" t="str">
        <f t="shared" si="1978"/>
        <v/>
      </c>
      <c r="CH660" s="1353" t="str">
        <f t="shared" si="1978"/>
        <v/>
      </c>
      <c r="CI660" s="1353" t="str">
        <f t="shared" si="1978"/>
        <v/>
      </c>
      <c r="CJ660" s="1353" t="str">
        <f t="shared" si="1978"/>
        <v/>
      </c>
      <c r="CK660" s="1354" t="str">
        <f t="shared" si="1978"/>
        <v/>
      </c>
      <c r="CL660" s="1354" t="str">
        <f t="shared" si="1978"/>
        <v/>
      </c>
      <c r="CM660" s="1354" t="str">
        <f t="shared" si="1978"/>
        <v/>
      </c>
      <c r="CN660" s="1353" t="str">
        <f t="shared" si="1978"/>
        <v/>
      </c>
      <c r="CO660" s="1353" t="str">
        <f t="shared" si="1978"/>
        <v/>
      </c>
      <c r="CP660" s="1353" t="str">
        <f t="shared" si="1978"/>
        <v/>
      </c>
      <c r="CQ660" s="1353" t="str">
        <f t="shared" si="1978"/>
        <v/>
      </c>
      <c r="CR660" s="1353" t="str">
        <f t="shared" si="1978"/>
        <v/>
      </c>
      <c r="CS660" s="1352" t="str">
        <f t="shared" si="1978"/>
        <v/>
      </c>
      <c r="CT660" s="1355" t="str">
        <f t="shared" si="1978"/>
        <v/>
      </c>
      <c r="CU660" s="535" t="str">
        <f t="shared" si="1979"/>
        <v/>
      </c>
      <c r="CV660" s="536" t="str">
        <f t="shared" si="1980"/>
        <v/>
      </c>
      <c r="CW660" s="537" t="str">
        <f t="shared" si="1981"/>
        <v/>
      </c>
      <c r="CX660" s="537" t="str">
        <f t="shared" si="1982"/>
        <v/>
      </c>
      <c r="CY660" s="537" t="str">
        <f t="shared" si="1983"/>
        <v/>
      </c>
      <c r="CZ660" s="537" t="str">
        <f t="shared" si="1984"/>
        <v/>
      </c>
      <c r="DA660" s="537" t="str">
        <f t="shared" si="1985"/>
        <v/>
      </c>
      <c r="DB660" s="538" t="str">
        <f t="shared" si="1986"/>
        <v/>
      </c>
      <c r="DC660" s="538" t="str">
        <f t="shared" si="1987"/>
        <v/>
      </c>
      <c r="DD660" s="538" t="str">
        <f t="shared" si="1988"/>
        <v/>
      </c>
      <c r="DE660" s="537" t="str">
        <f t="shared" si="1989"/>
        <v/>
      </c>
      <c r="DF660" s="537" t="str">
        <f t="shared" si="1990"/>
        <v/>
      </c>
      <c r="DG660" s="537" t="str">
        <f t="shared" si="1991"/>
        <v/>
      </c>
      <c r="DH660" s="537" t="str">
        <f t="shared" si="1992"/>
        <v/>
      </c>
      <c r="DI660" s="537" t="str">
        <f t="shared" si="1993"/>
        <v/>
      </c>
      <c r="DJ660" s="536" t="str">
        <f t="shared" si="1994"/>
        <v/>
      </c>
      <c r="DK660" s="535" t="str">
        <f t="shared" si="1995"/>
        <v/>
      </c>
      <c r="DL660" s="654">
        <f t="shared" si="1996"/>
        <v>0</v>
      </c>
      <c r="DM660" s="106">
        <f t="shared" si="1997"/>
        <v>2</v>
      </c>
      <c r="DN660" s="106">
        <f t="shared" si="1998"/>
        <v>0</v>
      </c>
      <c r="DO660" s="106">
        <f t="shared" si="1999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73"/>
        <v/>
      </c>
      <c r="CA661" s="596" t="str">
        <f t="shared" si="1974"/>
        <v/>
      </c>
      <c r="CB661" s="596" t="str">
        <f t="shared" si="1975"/>
        <v/>
      </c>
      <c r="CC661" s="690" t="str">
        <f t="shared" si="1976"/>
        <v/>
      </c>
      <c r="CD661" s="1346" t="str">
        <f t="shared" ref="CD661:CS662" si="20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004"/>
        <v/>
      </c>
      <c r="CF661" s="1348" t="str">
        <f t="shared" si="2004"/>
        <v/>
      </c>
      <c r="CG661" s="1348" t="str">
        <f t="shared" si="2004"/>
        <v/>
      </c>
      <c r="CH661" s="1348" t="str">
        <f t="shared" si="2004"/>
        <v/>
      </c>
      <c r="CI661" s="1348" t="str">
        <f t="shared" si="2004"/>
        <v/>
      </c>
      <c r="CJ661" s="1348" t="str">
        <f t="shared" si="2004"/>
        <v/>
      </c>
      <c r="CK661" s="1349" t="str">
        <f t="shared" si="2004"/>
        <v/>
      </c>
      <c r="CL661" s="1349" t="str">
        <f t="shared" si="2004"/>
        <v/>
      </c>
      <c r="CM661" s="1349" t="str">
        <f t="shared" si="2004"/>
        <v/>
      </c>
      <c r="CN661" s="1348" t="str">
        <f t="shared" si="2004"/>
        <v/>
      </c>
      <c r="CO661" s="1348" t="str">
        <f t="shared" si="2004"/>
        <v/>
      </c>
      <c r="CP661" s="1348" t="str">
        <f t="shared" si="2004"/>
        <v/>
      </c>
      <c r="CQ661" s="1348" t="str">
        <f t="shared" si="2004"/>
        <v/>
      </c>
      <c r="CR661" s="1348" t="str">
        <f t="shared" si="2004"/>
        <v/>
      </c>
      <c r="CS661" s="1347" t="str">
        <f t="shared" si="2004"/>
        <v/>
      </c>
      <c r="CT661" s="1350" t="str">
        <f t="shared" ref="CE661:CT675" si="20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79"/>
        <v/>
      </c>
      <c r="CV661" s="548" t="str">
        <f t="shared" si="1980"/>
        <v/>
      </c>
      <c r="CW661" s="549" t="str">
        <f t="shared" si="1981"/>
        <v/>
      </c>
      <c r="CX661" s="549" t="str">
        <f t="shared" si="1982"/>
        <v/>
      </c>
      <c r="CY661" s="549" t="str">
        <f t="shared" si="1983"/>
        <v/>
      </c>
      <c r="CZ661" s="549" t="str">
        <f t="shared" si="1984"/>
        <v/>
      </c>
      <c r="DA661" s="549" t="str">
        <f t="shared" si="1985"/>
        <v/>
      </c>
      <c r="DB661" s="550" t="str">
        <f t="shared" si="1986"/>
        <v/>
      </c>
      <c r="DC661" s="550" t="str">
        <f t="shared" si="1987"/>
        <v/>
      </c>
      <c r="DD661" s="550" t="str">
        <f t="shared" si="1988"/>
        <v/>
      </c>
      <c r="DE661" s="549" t="str">
        <f t="shared" si="1989"/>
        <v/>
      </c>
      <c r="DF661" s="549" t="str">
        <f t="shared" si="1990"/>
        <v/>
      </c>
      <c r="DG661" s="549" t="str">
        <f t="shared" si="1991"/>
        <v/>
      </c>
      <c r="DH661" s="549" t="str">
        <f t="shared" si="1992"/>
        <v/>
      </c>
      <c r="DI661" s="549" t="str">
        <f t="shared" si="1993"/>
        <v/>
      </c>
      <c r="DJ661" s="548" t="str">
        <f t="shared" si="1994"/>
        <v/>
      </c>
      <c r="DK661" s="547" t="str">
        <f t="shared" si="1995"/>
        <v/>
      </c>
      <c r="DL661" s="654">
        <f t="shared" si="1996"/>
        <v>0</v>
      </c>
      <c r="DM661" s="106">
        <f t="shared" si="1997"/>
        <v>0</v>
      </c>
      <c r="DN661" s="106">
        <f t="shared" si="1998"/>
        <v>0</v>
      </c>
      <c r="DO661" s="106">
        <f t="shared" si="1999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73"/>
        <v/>
      </c>
      <c r="CA662" s="596" t="str">
        <f t="shared" si="1974"/>
        <v/>
      </c>
      <c r="CB662" s="596" t="str">
        <f t="shared" si="1975"/>
        <v/>
      </c>
      <c r="CC662" s="690" t="str">
        <f t="shared" si="1976"/>
        <v/>
      </c>
      <c r="CD662" s="1346" t="str">
        <f t="shared" si="2004"/>
        <v/>
      </c>
      <c r="CE662" s="1347" t="str">
        <f t="shared" si="2005"/>
        <v/>
      </c>
      <c r="CF662" s="1348" t="str">
        <f t="shared" si="2005"/>
        <v/>
      </c>
      <c r="CG662" s="1348" t="str">
        <f t="shared" si="2005"/>
        <v/>
      </c>
      <c r="CH662" s="1348" t="str">
        <f t="shared" si="2005"/>
        <v/>
      </c>
      <c r="CI662" s="1348" t="str">
        <f t="shared" si="2005"/>
        <v/>
      </c>
      <c r="CJ662" s="1348" t="str">
        <f t="shared" si="2005"/>
        <v/>
      </c>
      <c r="CK662" s="1349" t="str">
        <f t="shared" si="2005"/>
        <v/>
      </c>
      <c r="CL662" s="1349" t="str">
        <f t="shared" si="2005"/>
        <v/>
      </c>
      <c r="CM662" s="1349" t="str">
        <f t="shared" si="2005"/>
        <v/>
      </c>
      <c r="CN662" s="1348" t="str">
        <f t="shared" si="2005"/>
        <v/>
      </c>
      <c r="CO662" s="1348" t="str">
        <f t="shared" si="2005"/>
        <v/>
      </c>
      <c r="CP662" s="1348" t="str">
        <f t="shared" si="2005"/>
        <v/>
      </c>
      <c r="CQ662" s="1348" t="str">
        <f t="shared" si="2005"/>
        <v/>
      </c>
      <c r="CR662" s="1348" t="str">
        <f t="shared" si="2005"/>
        <v/>
      </c>
      <c r="CS662" s="1347" t="str">
        <f t="shared" si="2005"/>
        <v/>
      </c>
      <c r="CT662" s="1350" t="str">
        <f t="shared" si="2005"/>
        <v/>
      </c>
      <c r="CU662" s="547" t="str">
        <f t="shared" si="1979"/>
        <v/>
      </c>
      <c r="CV662" s="548" t="str">
        <f t="shared" si="1980"/>
        <v/>
      </c>
      <c r="CW662" s="549" t="str">
        <f t="shared" si="1981"/>
        <v/>
      </c>
      <c r="CX662" s="549" t="str">
        <f t="shared" si="1982"/>
        <v/>
      </c>
      <c r="CY662" s="549" t="str">
        <f t="shared" si="1983"/>
        <v/>
      </c>
      <c r="CZ662" s="549" t="str">
        <f t="shared" si="1984"/>
        <v/>
      </c>
      <c r="DA662" s="549" t="str">
        <f t="shared" si="1985"/>
        <v/>
      </c>
      <c r="DB662" s="550" t="str">
        <f t="shared" si="1986"/>
        <v/>
      </c>
      <c r="DC662" s="550" t="str">
        <f t="shared" si="1987"/>
        <v/>
      </c>
      <c r="DD662" s="550" t="str">
        <f t="shared" si="1988"/>
        <v/>
      </c>
      <c r="DE662" s="549" t="str">
        <f t="shared" si="1989"/>
        <v/>
      </c>
      <c r="DF662" s="549" t="str">
        <f t="shared" si="1990"/>
        <v/>
      </c>
      <c r="DG662" s="549" t="str">
        <f t="shared" si="1991"/>
        <v/>
      </c>
      <c r="DH662" s="549" t="str">
        <f t="shared" si="1992"/>
        <v/>
      </c>
      <c r="DI662" s="549" t="str">
        <f t="shared" si="1993"/>
        <v/>
      </c>
      <c r="DJ662" s="548" t="str">
        <f t="shared" si="1994"/>
        <v/>
      </c>
      <c r="DK662" s="547" t="str">
        <f t="shared" si="1995"/>
        <v/>
      </c>
      <c r="DL662" s="654">
        <f t="shared" si="1996"/>
        <v>0</v>
      </c>
      <c r="DM662" s="106">
        <f t="shared" si="1997"/>
        <v>0</v>
      </c>
      <c r="DN662" s="106">
        <f t="shared" si="1998"/>
        <v>0</v>
      </c>
      <c r="DO662" s="106">
        <f t="shared" si="1999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$H$1 &amp; " (%)"</f>
        <v>kcal (%)</v>
      </c>
      <c r="B663" s="760" t="str">
        <f t="shared" ref="B663:K663" si="2006">IF(B661="","",B661/B$46*B662/12)</f>
        <v/>
      </c>
      <c r="C663" s="760" t="str">
        <f t="shared" si="2006"/>
        <v/>
      </c>
      <c r="D663" s="760" t="str">
        <f t="shared" si="2006"/>
        <v/>
      </c>
      <c r="E663" s="760" t="str">
        <f t="shared" si="2006"/>
        <v/>
      </c>
      <c r="F663" s="760" t="str">
        <f t="shared" si="2006"/>
        <v/>
      </c>
      <c r="G663" s="760" t="str">
        <f t="shared" si="2006"/>
        <v/>
      </c>
      <c r="H663" s="760" t="str">
        <f t="shared" si="2006"/>
        <v/>
      </c>
      <c r="I663" s="760" t="str">
        <f t="shared" si="2006"/>
        <v/>
      </c>
      <c r="J663" s="760" t="str">
        <f t="shared" si="2006"/>
        <v/>
      </c>
      <c r="K663" s="760" t="str">
        <f t="shared" si="20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07">IF(T661="","",T661/T$46*T662/12)</f>
        <v/>
      </c>
      <c r="U663" s="760" t="str">
        <f t="shared" si="2007"/>
        <v/>
      </c>
      <c r="V663" s="760" t="str">
        <f t="shared" si="2007"/>
        <v/>
      </c>
      <c r="W663" s="760" t="str">
        <f t="shared" si="2007"/>
        <v/>
      </c>
      <c r="X663" s="760" t="str">
        <f t="shared" si="2007"/>
        <v/>
      </c>
      <c r="Y663" s="760" t="str">
        <f t="shared" si="2007"/>
        <v/>
      </c>
      <c r="Z663" s="760" t="str">
        <f t="shared" si="2007"/>
        <v/>
      </c>
      <c r="AA663" s="760" t="str">
        <f t="shared" si="2007"/>
        <v/>
      </c>
      <c r="AB663" s="760" t="str">
        <f t="shared" si="2007"/>
        <v/>
      </c>
      <c r="AC663" s="760" t="str">
        <f t="shared" si="2007"/>
        <v/>
      </c>
      <c r="AD663" s="760" t="str">
        <f t="shared" si="2007"/>
        <v/>
      </c>
      <c r="AE663" s="760" t="str">
        <f t="shared" si="2007"/>
        <v/>
      </c>
      <c r="AF663" s="760" t="str">
        <f t="shared" si="2007"/>
        <v/>
      </c>
      <c r="AG663" s="760" t="str">
        <f t="shared" si="2007"/>
        <v/>
      </c>
      <c r="AH663" s="760" t="str">
        <f t="shared" si="2007"/>
        <v/>
      </c>
      <c r="AI663" s="760" t="str">
        <f t="shared" si="2007"/>
        <v/>
      </c>
      <c r="AJ663" s="760" t="str">
        <f t="shared" si="2007"/>
        <v/>
      </c>
      <c r="AK663" s="761"/>
      <c r="AL663" s="760" t="str">
        <f t="shared" ref="AL663:AT663" si="2008">IF(AL661="","",AL661/AL$46*AL662/12)</f>
        <v/>
      </c>
      <c r="AM663" s="760" t="str">
        <f t="shared" si="2008"/>
        <v/>
      </c>
      <c r="AN663" s="760" t="str">
        <f t="shared" si="2008"/>
        <v/>
      </c>
      <c r="AO663" s="760" t="str">
        <f t="shared" si="2008"/>
        <v/>
      </c>
      <c r="AP663" s="760" t="str">
        <f t="shared" si="2008"/>
        <v/>
      </c>
      <c r="AQ663" s="760" t="str">
        <f t="shared" si="2008"/>
        <v/>
      </c>
      <c r="AR663" s="760" t="str">
        <f t="shared" si="2008"/>
        <v/>
      </c>
      <c r="AS663" s="760" t="str">
        <f t="shared" si="2008"/>
        <v/>
      </c>
      <c r="AT663" s="760" t="str">
        <f t="shared" si="2008"/>
        <v/>
      </c>
      <c r="AU663" s="760"/>
      <c r="AV663" s="760"/>
      <c r="AW663" s="760" t="str">
        <f t="shared" ref="AW663:BB663" si="2009">IF(AW661="","",AW661/AW$46*AW662/12)</f>
        <v/>
      </c>
      <c r="AX663" s="760" t="str">
        <f t="shared" si="2009"/>
        <v/>
      </c>
      <c r="AY663" s="760" t="str">
        <f t="shared" si="2009"/>
        <v/>
      </c>
      <c r="AZ663" s="760" t="str">
        <f t="shared" si="2009"/>
        <v/>
      </c>
      <c r="BA663" s="760" t="str">
        <f t="shared" si="2009"/>
        <v/>
      </c>
      <c r="BB663" s="760" t="str">
        <f t="shared" si="20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10">IF(BJ661="","",BJ661/BJ$46*BJ662/12)</f>
        <v/>
      </c>
      <c r="BK663" s="760" t="str">
        <f t="shared" si="2010"/>
        <v/>
      </c>
      <c r="BL663" s="760" t="str">
        <f t="shared" si="2010"/>
        <v/>
      </c>
      <c r="BM663" s="760" t="str">
        <f t="shared" si="2010"/>
        <v/>
      </c>
      <c r="BN663" s="760" t="str">
        <f t="shared" si="2010"/>
        <v/>
      </c>
      <c r="BO663" s="760" t="str">
        <f t="shared" si="2010"/>
        <v/>
      </c>
      <c r="BP663" s="760" t="str">
        <f t="shared" si="2010"/>
        <v/>
      </c>
      <c r="BQ663" s="760" t="str">
        <f t="shared" si="2010"/>
        <v/>
      </c>
      <c r="BR663" s="760" t="str">
        <f t="shared" si="2010"/>
        <v/>
      </c>
      <c r="BS663" s="760" t="str">
        <f t="shared" si="2010"/>
        <v/>
      </c>
      <c r="BT663" s="760" t="str">
        <f t="shared" si="20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73"/>
        <v/>
      </c>
      <c r="CA663" s="621" t="str">
        <f t="shared" si="1974"/>
        <v/>
      </c>
      <c r="CB663" s="621" t="str">
        <f t="shared" si="1975"/>
        <v/>
      </c>
      <c r="CC663" s="693" t="str">
        <f t="shared" si="1976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005"/>
        <v/>
      </c>
      <c r="CF663" s="1353" t="str">
        <f t="shared" si="2005"/>
        <v/>
      </c>
      <c r="CG663" s="1353" t="str">
        <f t="shared" si="2005"/>
        <v/>
      </c>
      <c r="CH663" s="1353" t="str">
        <f t="shared" si="2005"/>
        <v/>
      </c>
      <c r="CI663" s="1353" t="str">
        <f t="shared" si="2005"/>
        <v/>
      </c>
      <c r="CJ663" s="1353" t="str">
        <f t="shared" si="2005"/>
        <v/>
      </c>
      <c r="CK663" s="1354" t="str">
        <f t="shared" si="2005"/>
        <v/>
      </c>
      <c r="CL663" s="1354" t="str">
        <f t="shared" si="2005"/>
        <v/>
      </c>
      <c r="CM663" s="1354" t="str">
        <f t="shared" si="2005"/>
        <v/>
      </c>
      <c r="CN663" s="1353" t="str">
        <f t="shared" si="2005"/>
        <v/>
      </c>
      <c r="CO663" s="1353" t="str">
        <f t="shared" si="2005"/>
        <v/>
      </c>
      <c r="CP663" s="1353" t="str">
        <f t="shared" si="2005"/>
        <v/>
      </c>
      <c r="CQ663" s="1353" t="str">
        <f t="shared" si="2005"/>
        <v/>
      </c>
      <c r="CR663" s="1353" t="str">
        <f t="shared" si="2005"/>
        <v/>
      </c>
      <c r="CS663" s="1352" t="str">
        <f t="shared" si="2005"/>
        <v/>
      </c>
      <c r="CT663" s="1355" t="str">
        <f t="shared" si="2005"/>
        <v/>
      </c>
      <c r="CU663" s="535" t="str">
        <f t="shared" si="1979"/>
        <v/>
      </c>
      <c r="CV663" s="536" t="str">
        <f t="shared" si="1980"/>
        <v/>
      </c>
      <c r="CW663" s="537" t="str">
        <f t="shared" si="1981"/>
        <v/>
      </c>
      <c r="CX663" s="537" t="str">
        <f t="shared" si="1982"/>
        <v/>
      </c>
      <c r="CY663" s="537" t="str">
        <f t="shared" si="1983"/>
        <v/>
      </c>
      <c r="CZ663" s="537" t="str">
        <f t="shared" si="1984"/>
        <v/>
      </c>
      <c r="DA663" s="537" t="str">
        <f t="shared" si="1985"/>
        <v/>
      </c>
      <c r="DB663" s="538" t="str">
        <f t="shared" si="1986"/>
        <v/>
      </c>
      <c r="DC663" s="538" t="str">
        <f t="shared" si="1987"/>
        <v/>
      </c>
      <c r="DD663" s="538" t="str">
        <f t="shared" si="1988"/>
        <v/>
      </c>
      <c r="DE663" s="537" t="str">
        <f t="shared" si="1989"/>
        <v/>
      </c>
      <c r="DF663" s="537" t="str">
        <f t="shared" si="1990"/>
        <v/>
      </c>
      <c r="DG663" s="537" t="str">
        <f t="shared" si="1991"/>
        <v/>
      </c>
      <c r="DH663" s="537" t="str">
        <f t="shared" si="1992"/>
        <v/>
      </c>
      <c r="DI663" s="537" t="str">
        <f t="shared" si="1993"/>
        <v/>
      </c>
      <c r="DJ663" s="536" t="str">
        <f t="shared" si="1994"/>
        <v/>
      </c>
      <c r="DK663" s="535" t="str">
        <f t="shared" si="1995"/>
        <v/>
      </c>
      <c r="DL663" s="654">
        <f t="shared" si="1996"/>
        <v>0</v>
      </c>
      <c r="DM663" s="106">
        <f t="shared" si="1997"/>
        <v>0</v>
      </c>
      <c r="DN663" s="106">
        <f t="shared" si="1998"/>
        <v>0</v>
      </c>
      <c r="DO663" s="106">
        <f t="shared" si="1999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011">IF(DL665&lt;3,"",(SUM(B665:R665)-MIN(B665:R665)-MAX(B665:R665))/(DL665-2))</f>
        <v/>
      </c>
      <c r="CA665" s="596" t="str">
        <f t="shared" ref="CA665:CA680" si="2012">IF(DM665&lt;3,"",(SUM(T665:AJ665)-MIN(T665:AJ665)-MAX(T665:AJ665))/(DM665-2))</f>
        <v/>
      </c>
      <c r="CB665" s="596" t="str">
        <f t="shared" ref="CB665:CB680" si="2013">IF(DN665&lt;3,"",(SUM(AL665:BB665)-MIN(AL665:BB665)-MAX(AL665:BB665))/(DN665-2))</f>
        <v/>
      </c>
      <c r="CC665" s="690" t="str">
        <f t="shared" ref="CC665:CC680" si="2014">IF(DO665&lt;3,"",(SUM(BD665:BT665)-MIN(BD665:BT665)-MAX(BD665:BT665))/(DO665-2))</f>
        <v/>
      </c>
      <c r="CD665" s="1346" t="str">
        <f t="shared" ref="CD665:CD675" si="20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005"/>
        <v/>
      </c>
      <c r="CF665" s="1348" t="str">
        <f t="shared" si="2005"/>
        <v/>
      </c>
      <c r="CG665" s="1348" t="str">
        <f t="shared" si="2005"/>
        <v/>
      </c>
      <c r="CH665" s="1348" t="str">
        <f t="shared" si="2005"/>
        <v/>
      </c>
      <c r="CI665" s="1348" t="str">
        <f t="shared" si="2005"/>
        <v/>
      </c>
      <c r="CJ665" s="1348" t="str">
        <f t="shared" si="2005"/>
        <v/>
      </c>
      <c r="CK665" s="1349" t="str">
        <f t="shared" si="2005"/>
        <v/>
      </c>
      <c r="CL665" s="1349" t="str">
        <f t="shared" si="2005"/>
        <v/>
      </c>
      <c r="CM665" s="1349" t="str">
        <f t="shared" si="2005"/>
        <v/>
      </c>
      <c r="CN665" s="1348" t="str">
        <f t="shared" si="2005"/>
        <v/>
      </c>
      <c r="CO665" s="1348" t="str">
        <f t="shared" si="2005"/>
        <v/>
      </c>
      <c r="CP665" s="1348" t="str">
        <f t="shared" si="2005"/>
        <v/>
      </c>
      <c r="CQ665" s="1348" t="str">
        <f t="shared" si="2005"/>
        <v/>
      </c>
      <c r="CR665" s="1348" t="str">
        <f t="shared" si="2005"/>
        <v/>
      </c>
      <c r="CS665" s="1347" t="str">
        <f t="shared" si="2005"/>
        <v/>
      </c>
      <c r="CT665" s="1350" t="str">
        <f t="shared" si="2005"/>
        <v/>
      </c>
      <c r="CU665" s="547" t="str">
        <f t="shared" ref="CU665:CU675" si="20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0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0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0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0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0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0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0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0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0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0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0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0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0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0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0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0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033">COUNT(B665:R665)</f>
        <v>0</v>
      </c>
      <c r="DM665" s="106">
        <f t="shared" ref="DM665:DM675" si="2034">COUNT(T665:AJ665)</f>
        <v>2</v>
      </c>
      <c r="DN665" s="106">
        <f t="shared" ref="DN665:DN675" si="2035">COUNT(AL665:BB665)</f>
        <v>0</v>
      </c>
      <c r="DO665" s="106">
        <f t="shared" ref="DO665:DO675" si="2036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$H$1 &amp; " (%)"</f>
        <v>kcal (%)</v>
      </c>
      <c r="B666" s="631" t="str">
        <f t="shared" ref="B666:R666" si="2037">IF(B665="","",B665/B$46*8/12*5/7*0.5)</f>
        <v/>
      </c>
      <c r="C666" s="631" t="str">
        <f t="shared" si="2037"/>
        <v/>
      </c>
      <c r="D666" s="631" t="str">
        <f t="shared" si="2037"/>
        <v/>
      </c>
      <c r="E666" s="631" t="str">
        <f t="shared" si="2037"/>
        <v/>
      </c>
      <c r="F666" s="631" t="str">
        <f t="shared" si="2037"/>
        <v/>
      </c>
      <c r="G666" s="631" t="str">
        <f t="shared" si="2037"/>
        <v/>
      </c>
      <c r="H666" s="631" t="str">
        <f t="shared" si="2037"/>
        <v/>
      </c>
      <c r="I666" s="631" t="str">
        <f t="shared" si="2037"/>
        <v/>
      </c>
      <c r="J666" s="631" t="str">
        <f t="shared" si="2037"/>
        <v/>
      </c>
      <c r="K666" s="631" t="str">
        <f t="shared" si="2037"/>
        <v/>
      </c>
      <c r="L666" s="631" t="str">
        <f t="shared" si="2037"/>
        <v/>
      </c>
      <c r="M666" s="631" t="str">
        <f t="shared" si="2037"/>
        <v/>
      </c>
      <c r="N666" s="631" t="str">
        <f t="shared" si="2037"/>
        <v/>
      </c>
      <c r="O666" s="631" t="str">
        <f t="shared" si="2037"/>
        <v/>
      </c>
      <c r="P666" s="631" t="str">
        <f t="shared" si="2037"/>
        <v/>
      </c>
      <c r="Q666" s="631" t="str">
        <f t="shared" si="2037"/>
        <v/>
      </c>
      <c r="R666" s="631" t="str">
        <f t="shared" si="2037"/>
        <v/>
      </c>
      <c r="S666" s="653"/>
      <c r="T666" s="631" t="str">
        <f t="shared" ref="T666:AJ666" si="2038">IF(T665="","",T665/T$46*8/12*5/7*0.5)</f>
        <v/>
      </c>
      <c r="U666" s="631" t="str">
        <f t="shared" si="2038"/>
        <v/>
      </c>
      <c r="V666" s="631" t="str">
        <f t="shared" si="2038"/>
        <v/>
      </c>
      <c r="W666" s="631" t="str">
        <f t="shared" si="2038"/>
        <v/>
      </c>
      <c r="X666" s="631" t="str">
        <f t="shared" si="2038"/>
        <v/>
      </c>
      <c r="Y666" s="631">
        <f t="shared" si="2038"/>
        <v>1.9841269841269844E-2</v>
      </c>
      <c r="Z666" s="631">
        <f t="shared" si="2038"/>
        <v>0.1020408163265306</v>
      </c>
      <c r="AA666" s="631" t="str">
        <f t="shared" si="2038"/>
        <v/>
      </c>
      <c r="AB666" s="631" t="str">
        <f t="shared" si="2038"/>
        <v/>
      </c>
      <c r="AC666" s="631" t="str">
        <f t="shared" si="2038"/>
        <v/>
      </c>
      <c r="AD666" s="631" t="str">
        <f t="shared" si="2038"/>
        <v/>
      </c>
      <c r="AE666" s="631" t="str">
        <f t="shared" si="2038"/>
        <v/>
      </c>
      <c r="AF666" s="631" t="str">
        <f t="shared" si="2038"/>
        <v/>
      </c>
      <c r="AG666" s="631" t="str">
        <f t="shared" si="2038"/>
        <v/>
      </c>
      <c r="AH666" s="631" t="str">
        <f t="shared" si="2038"/>
        <v/>
      </c>
      <c r="AI666" s="631" t="str">
        <f t="shared" si="2038"/>
        <v/>
      </c>
      <c r="AJ666" s="631" t="str">
        <f t="shared" si="2038"/>
        <v/>
      </c>
      <c r="AK666" s="653"/>
      <c r="AL666" s="631" t="str">
        <f t="shared" ref="AL666:BB666" si="2039">IF(AL665="","",AL665/AL$46*8/12*5/7*0.5)</f>
        <v/>
      </c>
      <c r="AM666" s="631" t="str">
        <f t="shared" si="2039"/>
        <v/>
      </c>
      <c r="AN666" s="631" t="str">
        <f t="shared" si="2039"/>
        <v/>
      </c>
      <c r="AO666" s="631" t="str">
        <f t="shared" si="2039"/>
        <v/>
      </c>
      <c r="AP666" s="631" t="str">
        <f t="shared" si="2039"/>
        <v/>
      </c>
      <c r="AQ666" s="631" t="str">
        <f t="shared" si="2039"/>
        <v/>
      </c>
      <c r="AR666" s="631" t="str">
        <f t="shared" si="2039"/>
        <v/>
      </c>
      <c r="AS666" s="631" t="str">
        <f t="shared" si="2039"/>
        <v/>
      </c>
      <c r="AT666" s="631" t="str">
        <f t="shared" si="2039"/>
        <v/>
      </c>
      <c r="AU666" s="631" t="str">
        <f t="shared" si="2039"/>
        <v/>
      </c>
      <c r="AV666" s="631" t="str">
        <f t="shared" si="2039"/>
        <v/>
      </c>
      <c r="AW666" s="631" t="str">
        <f t="shared" si="2039"/>
        <v/>
      </c>
      <c r="AX666" s="631" t="str">
        <f t="shared" si="2039"/>
        <v/>
      </c>
      <c r="AY666" s="631" t="str">
        <f t="shared" si="2039"/>
        <v/>
      </c>
      <c r="AZ666" s="631" t="str">
        <f t="shared" si="2039"/>
        <v/>
      </c>
      <c r="BA666" s="631" t="str">
        <f t="shared" si="2039"/>
        <v/>
      </c>
      <c r="BB666" s="631" t="str">
        <f t="shared" si="2039"/>
        <v/>
      </c>
      <c r="BC666" s="653"/>
      <c r="BD666" s="631" t="str">
        <f t="shared" ref="BD666:BT666" si="2040">IF(BD665="","",BD665/BD$46*8/12*5/7*0.5)</f>
        <v/>
      </c>
      <c r="BE666" s="631" t="str">
        <f t="shared" si="2040"/>
        <v/>
      </c>
      <c r="BF666" s="631" t="str">
        <f t="shared" si="2040"/>
        <v/>
      </c>
      <c r="BG666" s="631" t="str">
        <f t="shared" si="2040"/>
        <v/>
      </c>
      <c r="BH666" s="631" t="str">
        <f t="shared" si="2040"/>
        <v/>
      </c>
      <c r="BI666" s="631" t="str">
        <f t="shared" si="2040"/>
        <v/>
      </c>
      <c r="BJ666" s="631" t="str">
        <f t="shared" si="2040"/>
        <v/>
      </c>
      <c r="BK666" s="631" t="str">
        <f t="shared" si="2040"/>
        <v/>
      </c>
      <c r="BL666" s="631" t="str">
        <f t="shared" si="2040"/>
        <v/>
      </c>
      <c r="BM666" s="631" t="str">
        <f t="shared" si="2040"/>
        <v/>
      </c>
      <c r="BN666" s="631" t="str">
        <f t="shared" si="2040"/>
        <v/>
      </c>
      <c r="BO666" s="631" t="str">
        <f t="shared" si="2040"/>
        <v/>
      </c>
      <c r="BP666" s="631" t="str">
        <f t="shared" si="2040"/>
        <v/>
      </c>
      <c r="BQ666" s="631" t="str">
        <f t="shared" si="2040"/>
        <v/>
      </c>
      <c r="BR666" s="631" t="str">
        <f t="shared" si="2040"/>
        <v/>
      </c>
      <c r="BS666" s="631" t="str">
        <f t="shared" si="2040"/>
        <v/>
      </c>
      <c r="BT666" s="631" t="str">
        <f t="shared" si="2040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011"/>
        <v/>
      </c>
      <c r="CA666" s="621" t="str">
        <f t="shared" si="2012"/>
        <v/>
      </c>
      <c r="CB666" s="621" t="str">
        <f t="shared" si="2013"/>
        <v/>
      </c>
      <c r="CC666" s="693" t="str">
        <f t="shared" si="2014"/>
        <v/>
      </c>
      <c r="CD666" s="1351" t="str">
        <f t="shared" si="2015"/>
        <v/>
      </c>
      <c r="CE666" s="1352" t="str">
        <f t="shared" si="2005"/>
        <v/>
      </c>
      <c r="CF666" s="1353" t="str">
        <f t="shared" si="2005"/>
        <v/>
      </c>
      <c r="CG666" s="1353" t="str">
        <f t="shared" si="2005"/>
        <v/>
      </c>
      <c r="CH666" s="1353" t="str">
        <f t="shared" si="2005"/>
        <v/>
      </c>
      <c r="CI666" s="1353" t="str">
        <f t="shared" si="2005"/>
        <v/>
      </c>
      <c r="CJ666" s="1353" t="str">
        <f t="shared" si="2005"/>
        <v/>
      </c>
      <c r="CK666" s="1354" t="str">
        <f t="shared" si="2005"/>
        <v/>
      </c>
      <c r="CL666" s="1354" t="str">
        <f t="shared" si="2005"/>
        <v/>
      </c>
      <c r="CM666" s="1354" t="str">
        <f t="shared" si="2005"/>
        <v/>
      </c>
      <c r="CN666" s="1353" t="str">
        <f t="shared" si="2005"/>
        <v/>
      </c>
      <c r="CO666" s="1353" t="str">
        <f t="shared" si="2005"/>
        <v/>
      </c>
      <c r="CP666" s="1353" t="str">
        <f t="shared" si="2005"/>
        <v/>
      </c>
      <c r="CQ666" s="1353" t="str">
        <f t="shared" si="2005"/>
        <v/>
      </c>
      <c r="CR666" s="1353" t="str">
        <f t="shared" si="2005"/>
        <v/>
      </c>
      <c r="CS666" s="1352" t="str">
        <f t="shared" si="2005"/>
        <v/>
      </c>
      <c r="CT666" s="1355" t="str">
        <f t="shared" si="2005"/>
        <v/>
      </c>
      <c r="CU666" s="535" t="str">
        <f t="shared" si="2016"/>
        <v/>
      </c>
      <c r="CV666" s="536" t="str">
        <f t="shared" si="2017"/>
        <v/>
      </c>
      <c r="CW666" s="537" t="str">
        <f t="shared" si="2018"/>
        <v/>
      </c>
      <c r="CX666" s="537" t="str">
        <f t="shared" si="2019"/>
        <v/>
      </c>
      <c r="CY666" s="537" t="str">
        <f t="shared" si="2020"/>
        <v/>
      </c>
      <c r="CZ666" s="537" t="str">
        <f t="shared" si="2021"/>
        <v/>
      </c>
      <c r="DA666" s="537" t="str">
        <f t="shared" si="2022"/>
        <v/>
      </c>
      <c r="DB666" s="538" t="str">
        <f t="shared" si="2023"/>
        <v/>
      </c>
      <c r="DC666" s="538" t="str">
        <f t="shared" si="2024"/>
        <v/>
      </c>
      <c r="DD666" s="538" t="str">
        <f t="shared" si="2025"/>
        <v/>
      </c>
      <c r="DE666" s="537" t="str">
        <f t="shared" si="2026"/>
        <v/>
      </c>
      <c r="DF666" s="537" t="str">
        <f t="shared" si="2027"/>
        <v/>
      </c>
      <c r="DG666" s="537" t="str">
        <f t="shared" si="2028"/>
        <v/>
      </c>
      <c r="DH666" s="537" t="str">
        <f t="shared" si="2029"/>
        <v/>
      </c>
      <c r="DI666" s="537" t="str">
        <f t="shared" si="2030"/>
        <v/>
      </c>
      <c r="DJ666" s="536" t="str">
        <f t="shared" si="2031"/>
        <v/>
      </c>
      <c r="DK666" s="535" t="str">
        <f t="shared" si="2032"/>
        <v/>
      </c>
      <c r="DL666" s="654">
        <f t="shared" si="2033"/>
        <v>0</v>
      </c>
      <c r="DM666" s="106">
        <f t="shared" si="2034"/>
        <v>2</v>
      </c>
      <c r="DN666" s="106">
        <f t="shared" si="2035"/>
        <v>0</v>
      </c>
      <c r="DO666" s="106">
        <f t="shared" si="2036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011"/>
        <v/>
      </c>
      <c r="CA667" s="596" t="str">
        <f t="shared" si="2012"/>
        <v/>
      </c>
      <c r="CB667" s="596" t="str">
        <f t="shared" si="2013"/>
        <v/>
      </c>
      <c r="CC667" s="690" t="str">
        <f t="shared" si="2014"/>
        <v/>
      </c>
      <c r="CD667" s="1346" t="str">
        <f t="shared" si="2015"/>
        <v/>
      </c>
      <c r="CE667" s="1347" t="str">
        <f t="shared" si="2005"/>
        <v/>
      </c>
      <c r="CF667" s="1348" t="str">
        <f t="shared" si="2005"/>
        <v/>
      </c>
      <c r="CG667" s="1348" t="str">
        <f t="shared" si="2005"/>
        <v/>
      </c>
      <c r="CH667" s="1348" t="str">
        <f t="shared" si="2005"/>
        <v/>
      </c>
      <c r="CI667" s="1348" t="str">
        <f t="shared" si="2005"/>
        <v/>
      </c>
      <c r="CJ667" s="1348" t="str">
        <f t="shared" si="2005"/>
        <v/>
      </c>
      <c r="CK667" s="1349" t="str">
        <f t="shared" si="2005"/>
        <v/>
      </c>
      <c r="CL667" s="1349" t="str">
        <f t="shared" si="2005"/>
        <v/>
      </c>
      <c r="CM667" s="1349" t="str">
        <f t="shared" si="2005"/>
        <v/>
      </c>
      <c r="CN667" s="1348" t="str">
        <f t="shared" si="2005"/>
        <v/>
      </c>
      <c r="CO667" s="1348" t="str">
        <f t="shared" si="2005"/>
        <v/>
      </c>
      <c r="CP667" s="1348" t="str">
        <f t="shared" si="2005"/>
        <v/>
      </c>
      <c r="CQ667" s="1348" t="str">
        <f t="shared" si="2005"/>
        <v/>
      </c>
      <c r="CR667" s="1348" t="str">
        <f t="shared" si="2005"/>
        <v/>
      </c>
      <c r="CS667" s="1347" t="str">
        <f t="shared" si="2005"/>
        <v/>
      </c>
      <c r="CT667" s="1350" t="str">
        <f t="shared" si="2005"/>
        <v/>
      </c>
      <c r="CU667" s="547" t="str">
        <f t="shared" si="2016"/>
        <v/>
      </c>
      <c r="CV667" s="548" t="str">
        <f t="shared" si="2017"/>
        <v/>
      </c>
      <c r="CW667" s="549" t="str">
        <f t="shared" si="2018"/>
        <v/>
      </c>
      <c r="CX667" s="549" t="str">
        <f t="shared" si="2019"/>
        <v/>
      </c>
      <c r="CY667" s="549" t="str">
        <f t="shared" si="2020"/>
        <v/>
      </c>
      <c r="CZ667" s="549" t="str">
        <f t="shared" si="2021"/>
        <v/>
      </c>
      <c r="DA667" s="549" t="str">
        <f t="shared" si="2022"/>
        <v/>
      </c>
      <c r="DB667" s="550" t="str">
        <f t="shared" si="2023"/>
        <v/>
      </c>
      <c r="DC667" s="550" t="str">
        <f t="shared" si="2024"/>
        <v/>
      </c>
      <c r="DD667" s="550" t="str">
        <f t="shared" si="2025"/>
        <v/>
      </c>
      <c r="DE667" s="549" t="str">
        <f t="shared" si="2026"/>
        <v/>
      </c>
      <c r="DF667" s="549" t="str">
        <f t="shared" si="2027"/>
        <v/>
      </c>
      <c r="DG667" s="549" t="str">
        <f t="shared" si="2028"/>
        <v/>
      </c>
      <c r="DH667" s="549" t="str">
        <f t="shared" si="2029"/>
        <v/>
      </c>
      <c r="DI667" s="549" t="str">
        <f t="shared" si="2030"/>
        <v/>
      </c>
      <c r="DJ667" s="548" t="str">
        <f t="shared" si="2031"/>
        <v/>
      </c>
      <c r="DK667" s="547" t="str">
        <f t="shared" si="2032"/>
        <v/>
      </c>
      <c r="DL667" s="654">
        <f t="shared" si="2033"/>
        <v>2</v>
      </c>
      <c r="DM667" s="106">
        <f t="shared" si="2034"/>
        <v>1</v>
      </c>
      <c r="DN667" s="106">
        <f t="shared" si="2035"/>
        <v>0</v>
      </c>
      <c r="DO667" s="106">
        <f t="shared" si="2036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011"/>
        <v/>
      </c>
      <c r="CA668" s="596" t="str">
        <f t="shared" si="2012"/>
        <v/>
      </c>
      <c r="CB668" s="596" t="str">
        <f t="shared" si="2013"/>
        <v/>
      </c>
      <c r="CC668" s="690" t="str">
        <f t="shared" si="2014"/>
        <v/>
      </c>
      <c r="CD668" s="1346" t="str">
        <f t="shared" si="2015"/>
        <v/>
      </c>
      <c r="CE668" s="1347" t="str">
        <f t="shared" si="2005"/>
        <v/>
      </c>
      <c r="CF668" s="1348" t="str">
        <f t="shared" si="2005"/>
        <v/>
      </c>
      <c r="CG668" s="1348" t="str">
        <f t="shared" si="2005"/>
        <v/>
      </c>
      <c r="CH668" s="1348" t="str">
        <f t="shared" si="2005"/>
        <v/>
      </c>
      <c r="CI668" s="1348" t="str">
        <f t="shared" si="2005"/>
        <v/>
      </c>
      <c r="CJ668" s="1348" t="str">
        <f t="shared" si="2005"/>
        <v/>
      </c>
      <c r="CK668" s="1349" t="str">
        <f t="shared" si="2005"/>
        <v/>
      </c>
      <c r="CL668" s="1349" t="str">
        <f t="shared" si="2005"/>
        <v/>
      </c>
      <c r="CM668" s="1349" t="str">
        <f t="shared" si="2005"/>
        <v/>
      </c>
      <c r="CN668" s="1348" t="str">
        <f t="shared" si="2005"/>
        <v/>
      </c>
      <c r="CO668" s="1348" t="str">
        <f t="shared" si="2005"/>
        <v/>
      </c>
      <c r="CP668" s="1348" t="str">
        <f t="shared" si="2005"/>
        <v/>
      </c>
      <c r="CQ668" s="1348" t="str">
        <f t="shared" si="2005"/>
        <v/>
      </c>
      <c r="CR668" s="1348" t="str">
        <f t="shared" si="2005"/>
        <v/>
      </c>
      <c r="CS668" s="1347" t="str">
        <f t="shared" si="2005"/>
        <v/>
      </c>
      <c r="CT668" s="1350" t="str">
        <f t="shared" si="2005"/>
        <v/>
      </c>
      <c r="CU668" s="547" t="str">
        <f t="shared" si="2016"/>
        <v/>
      </c>
      <c r="CV668" s="548" t="str">
        <f t="shared" si="2017"/>
        <v/>
      </c>
      <c r="CW668" s="549" t="str">
        <f t="shared" si="2018"/>
        <v/>
      </c>
      <c r="CX668" s="549" t="str">
        <f t="shared" si="2019"/>
        <v/>
      </c>
      <c r="CY668" s="549" t="str">
        <f t="shared" si="2020"/>
        <v/>
      </c>
      <c r="CZ668" s="549" t="str">
        <f t="shared" si="2021"/>
        <v/>
      </c>
      <c r="DA668" s="549" t="str">
        <f t="shared" si="2022"/>
        <v/>
      </c>
      <c r="DB668" s="550" t="str">
        <f t="shared" si="2023"/>
        <v/>
      </c>
      <c r="DC668" s="550" t="str">
        <f t="shared" si="2024"/>
        <v/>
      </c>
      <c r="DD668" s="550" t="str">
        <f t="shared" si="2025"/>
        <v/>
      </c>
      <c r="DE668" s="549" t="str">
        <f t="shared" si="2026"/>
        <v/>
      </c>
      <c r="DF668" s="549" t="str">
        <f t="shared" si="2027"/>
        <v/>
      </c>
      <c r="DG668" s="549" t="str">
        <f t="shared" si="2028"/>
        <v/>
      </c>
      <c r="DH668" s="549" t="str">
        <f t="shared" si="2029"/>
        <v/>
      </c>
      <c r="DI668" s="549" t="str">
        <f t="shared" si="2030"/>
        <v/>
      </c>
      <c r="DJ668" s="548" t="str">
        <f t="shared" si="2031"/>
        <v/>
      </c>
      <c r="DK668" s="547" t="str">
        <f t="shared" si="2032"/>
        <v/>
      </c>
      <c r="DL668" s="654">
        <f t="shared" si="2033"/>
        <v>2</v>
      </c>
      <c r="DM668" s="106">
        <f t="shared" si="2034"/>
        <v>1</v>
      </c>
      <c r="DN668" s="106">
        <f t="shared" si="2035"/>
        <v>0</v>
      </c>
      <c r="DO668" s="106">
        <f t="shared" si="2036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$H$1 &amp; " (%)"</f>
        <v>kcal (%)</v>
      </c>
      <c r="B669" s="631" t="str">
        <f t="shared" ref="B669:R669" si="2041">IF(B667="","",B667*B668/0.6/B$46/365)</f>
        <v/>
      </c>
      <c r="C669" s="631" t="str">
        <f t="shared" si="2041"/>
        <v/>
      </c>
      <c r="D669" s="631">
        <f t="shared" si="2041"/>
        <v>0.1095890410958904</v>
      </c>
      <c r="E669" s="631" t="str">
        <f t="shared" si="2041"/>
        <v/>
      </c>
      <c r="F669" s="631">
        <f t="shared" si="2041"/>
        <v>2.2831050228310504E-2</v>
      </c>
      <c r="G669" s="631" t="str">
        <f t="shared" si="2041"/>
        <v/>
      </c>
      <c r="H669" s="631" t="str">
        <f t="shared" si="2041"/>
        <v/>
      </c>
      <c r="I669" s="631" t="str">
        <f t="shared" si="2041"/>
        <v/>
      </c>
      <c r="J669" s="631" t="str">
        <f t="shared" si="2041"/>
        <v/>
      </c>
      <c r="K669" s="631" t="str">
        <f t="shared" si="2041"/>
        <v/>
      </c>
      <c r="L669" s="631" t="str">
        <f t="shared" si="2041"/>
        <v/>
      </c>
      <c r="M669" s="631" t="str">
        <f t="shared" si="2041"/>
        <v/>
      </c>
      <c r="N669" s="631" t="str">
        <f t="shared" si="2041"/>
        <v/>
      </c>
      <c r="O669" s="631" t="str">
        <f t="shared" si="2041"/>
        <v/>
      </c>
      <c r="P669" s="631" t="str">
        <f t="shared" si="2041"/>
        <v/>
      </c>
      <c r="Q669" s="631" t="str">
        <f t="shared" si="2041"/>
        <v/>
      </c>
      <c r="R669" s="631" t="str">
        <f t="shared" si="2041"/>
        <v/>
      </c>
      <c r="S669" s="653"/>
      <c r="T669" s="631" t="str">
        <f t="shared" ref="T669:AJ669" si="2042">IF(T667="","",T667*T668/0.6/T$46/365)</f>
        <v/>
      </c>
      <c r="U669" s="631" t="str">
        <f t="shared" si="2042"/>
        <v/>
      </c>
      <c r="V669" s="631" t="str">
        <f t="shared" si="2042"/>
        <v/>
      </c>
      <c r="W669" s="631" t="str">
        <f t="shared" si="2042"/>
        <v/>
      </c>
      <c r="X669" s="631" t="str">
        <f t="shared" si="2042"/>
        <v/>
      </c>
      <c r="Y669" s="631">
        <f t="shared" si="2042"/>
        <v>7.6103500761035021E-3</v>
      </c>
      <c r="Z669" s="631" t="str">
        <f t="shared" si="2042"/>
        <v/>
      </c>
      <c r="AA669" s="631" t="str">
        <f t="shared" si="2042"/>
        <v/>
      </c>
      <c r="AB669" s="631" t="str">
        <f t="shared" si="2042"/>
        <v/>
      </c>
      <c r="AC669" s="631" t="str">
        <f t="shared" si="2042"/>
        <v/>
      </c>
      <c r="AD669" s="631" t="str">
        <f t="shared" si="2042"/>
        <v/>
      </c>
      <c r="AE669" s="631" t="str">
        <f t="shared" si="2042"/>
        <v/>
      </c>
      <c r="AF669" s="631" t="str">
        <f t="shared" si="2042"/>
        <v/>
      </c>
      <c r="AG669" s="631" t="str">
        <f t="shared" si="2042"/>
        <v/>
      </c>
      <c r="AH669" s="631" t="str">
        <f t="shared" si="2042"/>
        <v/>
      </c>
      <c r="AI669" s="631" t="str">
        <f t="shared" si="2042"/>
        <v/>
      </c>
      <c r="AJ669" s="631" t="str">
        <f t="shared" si="2042"/>
        <v/>
      </c>
      <c r="AK669" s="653"/>
      <c r="AL669" s="631" t="str">
        <f t="shared" ref="AL669:BB669" si="2043">IF(AL667="","",AL667*AL668/0.6/AL$46/365)</f>
        <v/>
      </c>
      <c r="AM669" s="631" t="str">
        <f t="shared" si="2043"/>
        <v/>
      </c>
      <c r="AN669" s="631" t="str">
        <f t="shared" si="2043"/>
        <v/>
      </c>
      <c r="AO669" s="631" t="str">
        <f t="shared" si="2043"/>
        <v/>
      </c>
      <c r="AP669" s="631" t="str">
        <f t="shared" si="2043"/>
        <v/>
      </c>
      <c r="AQ669" s="631" t="str">
        <f t="shared" si="2043"/>
        <v/>
      </c>
      <c r="AR669" s="631" t="str">
        <f t="shared" si="2043"/>
        <v/>
      </c>
      <c r="AS669" s="631" t="str">
        <f t="shared" si="2043"/>
        <v/>
      </c>
      <c r="AT669" s="631" t="str">
        <f t="shared" si="2043"/>
        <v/>
      </c>
      <c r="AU669" s="631" t="str">
        <f t="shared" si="2043"/>
        <v/>
      </c>
      <c r="AV669" s="631" t="str">
        <f t="shared" si="2043"/>
        <v/>
      </c>
      <c r="AW669" s="631" t="str">
        <f t="shared" si="2043"/>
        <v/>
      </c>
      <c r="AX669" s="631" t="str">
        <f t="shared" si="2043"/>
        <v/>
      </c>
      <c r="AY669" s="631" t="str">
        <f t="shared" si="2043"/>
        <v/>
      </c>
      <c r="AZ669" s="631" t="str">
        <f t="shared" si="2043"/>
        <v/>
      </c>
      <c r="BA669" s="631" t="str">
        <f t="shared" si="2043"/>
        <v/>
      </c>
      <c r="BB669" s="631" t="str">
        <f t="shared" si="2043"/>
        <v/>
      </c>
      <c r="BC669" s="653"/>
      <c r="BD669" s="631" t="str">
        <f t="shared" ref="BD669:BT669" si="2044">IF(BD667="","",BD667*BD668/0.6/BD$46/365)</f>
        <v/>
      </c>
      <c r="BE669" s="631" t="str">
        <f t="shared" si="2044"/>
        <v/>
      </c>
      <c r="BF669" s="631" t="str">
        <f t="shared" si="2044"/>
        <v/>
      </c>
      <c r="BG669" s="631" t="str">
        <f t="shared" si="2044"/>
        <v/>
      </c>
      <c r="BH669" s="631" t="str">
        <f t="shared" si="2044"/>
        <v/>
      </c>
      <c r="BI669" s="631" t="str">
        <f t="shared" si="2044"/>
        <v/>
      </c>
      <c r="BJ669" s="631" t="str">
        <f t="shared" si="2044"/>
        <v/>
      </c>
      <c r="BK669" s="631" t="str">
        <f t="shared" si="2044"/>
        <v/>
      </c>
      <c r="BL669" s="631" t="str">
        <f t="shared" si="2044"/>
        <v/>
      </c>
      <c r="BM669" s="631" t="str">
        <f t="shared" si="2044"/>
        <v/>
      </c>
      <c r="BN669" s="631" t="str">
        <f t="shared" si="2044"/>
        <v/>
      </c>
      <c r="BO669" s="631" t="str">
        <f t="shared" si="2044"/>
        <v/>
      </c>
      <c r="BP669" s="631" t="str">
        <f t="shared" si="2044"/>
        <v/>
      </c>
      <c r="BQ669" s="631" t="str">
        <f t="shared" si="2044"/>
        <v/>
      </c>
      <c r="BR669" s="631" t="str">
        <f t="shared" si="2044"/>
        <v/>
      </c>
      <c r="BS669" s="631" t="str">
        <f t="shared" si="2044"/>
        <v/>
      </c>
      <c r="BT669" s="631" t="str">
        <f t="shared" si="2044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011"/>
        <v/>
      </c>
      <c r="CA669" s="621" t="str">
        <f t="shared" si="2012"/>
        <v/>
      </c>
      <c r="CB669" s="621" t="str">
        <f t="shared" si="2013"/>
        <v/>
      </c>
      <c r="CC669" s="693" t="str">
        <f t="shared" si="2014"/>
        <v/>
      </c>
      <c r="CD669" s="1351" t="str">
        <f t="shared" si="2015"/>
        <v/>
      </c>
      <c r="CE669" s="1352" t="str">
        <f t="shared" si="2005"/>
        <v/>
      </c>
      <c r="CF669" s="1353" t="str">
        <f t="shared" si="2005"/>
        <v/>
      </c>
      <c r="CG669" s="1353" t="str">
        <f t="shared" si="2005"/>
        <v/>
      </c>
      <c r="CH669" s="1353" t="str">
        <f t="shared" si="2005"/>
        <v/>
      </c>
      <c r="CI669" s="1353" t="str">
        <f t="shared" si="2005"/>
        <v/>
      </c>
      <c r="CJ669" s="1353" t="str">
        <f t="shared" si="2005"/>
        <v/>
      </c>
      <c r="CK669" s="1354" t="str">
        <f t="shared" si="2005"/>
        <v/>
      </c>
      <c r="CL669" s="1354" t="str">
        <f t="shared" si="2005"/>
        <v/>
      </c>
      <c r="CM669" s="1354" t="str">
        <f t="shared" si="2005"/>
        <v/>
      </c>
      <c r="CN669" s="1353" t="str">
        <f t="shared" si="2005"/>
        <v/>
      </c>
      <c r="CO669" s="1353" t="str">
        <f t="shared" si="2005"/>
        <v/>
      </c>
      <c r="CP669" s="1353" t="str">
        <f t="shared" si="2005"/>
        <v/>
      </c>
      <c r="CQ669" s="1353" t="str">
        <f t="shared" si="2005"/>
        <v/>
      </c>
      <c r="CR669" s="1353" t="str">
        <f t="shared" si="2005"/>
        <v/>
      </c>
      <c r="CS669" s="1352" t="str">
        <f t="shared" si="2005"/>
        <v/>
      </c>
      <c r="CT669" s="1355" t="str">
        <f t="shared" si="2005"/>
        <v/>
      </c>
      <c r="CU669" s="535" t="str">
        <f t="shared" si="2016"/>
        <v/>
      </c>
      <c r="CV669" s="536" t="str">
        <f t="shared" si="2017"/>
        <v/>
      </c>
      <c r="CW669" s="537" t="str">
        <f t="shared" si="2018"/>
        <v/>
      </c>
      <c r="CX669" s="537" t="str">
        <f t="shared" si="2019"/>
        <v/>
      </c>
      <c r="CY669" s="537" t="str">
        <f t="shared" si="2020"/>
        <v/>
      </c>
      <c r="CZ669" s="537" t="str">
        <f t="shared" si="2021"/>
        <v/>
      </c>
      <c r="DA669" s="537" t="str">
        <f t="shared" si="2022"/>
        <v/>
      </c>
      <c r="DB669" s="538" t="str">
        <f t="shared" si="2023"/>
        <v/>
      </c>
      <c r="DC669" s="538" t="str">
        <f t="shared" si="2024"/>
        <v/>
      </c>
      <c r="DD669" s="538" t="str">
        <f t="shared" si="2025"/>
        <v/>
      </c>
      <c r="DE669" s="537" t="str">
        <f t="shared" si="2026"/>
        <v/>
      </c>
      <c r="DF669" s="537" t="str">
        <f t="shared" si="2027"/>
        <v/>
      </c>
      <c r="DG669" s="537" t="str">
        <f t="shared" si="2028"/>
        <v/>
      </c>
      <c r="DH669" s="537" t="str">
        <f t="shared" si="2029"/>
        <v/>
      </c>
      <c r="DI669" s="537" t="str">
        <f t="shared" si="2030"/>
        <v/>
      </c>
      <c r="DJ669" s="536" t="str">
        <f t="shared" si="2031"/>
        <v/>
      </c>
      <c r="DK669" s="535" t="str">
        <f t="shared" si="2032"/>
        <v/>
      </c>
      <c r="DL669" s="654">
        <f t="shared" si="2033"/>
        <v>2</v>
      </c>
      <c r="DM669" s="106">
        <f t="shared" si="2034"/>
        <v>1</v>
      </c>
      <c r="DN669" s="106">
        <f t="shared" si="2035"/>
        <v>0</v>
      </c>
      <c r="DO669" s="106">
        <f t="shared" si="2036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011"/>
        <v/>
      </c>
      <c r="CA670" s="596" t="str">
        <f t="shared" si="2012"/>
        <v/>
      </c>
      <c r="CB670" s="596" t="str">
        <f t="shared" si="2013"/>
        <v/>
      </c>
      <c r="CC670" s="690" t="str">
        <f t="shared" si="2014"/>
        <v/>
      </c>
      <c r="CD670" s="1346" t="str">
        <f t="shared" si="2015"/>
        <v/>
      </c>
      <c r="CE670" s="1347" t="str">
        <f t="shared" si="2005"/>
        <v/>
      </c>
      <c r="CF670" s="1348" t="str">
        <f t="shared" si="2005"/>
        <v/>
      </c>
      <c r="CG670" s="1348" t="str">
        <f t="shared" si="2005"/>
        <v/>
      </c>
      <c r="CH670" s="1348" t="str">
        <f t="shared" si="2005"/>
        <v/>
      </c>
      <c r="CI670" s="1348" t="str">
        <f t="shared" si="2005"/>
        <v/>
      </c>
      <c r="CJ670" s="1348" t="str">
        <f t="shared" si="2005"/>
        <v/>
      </c>
      <c r="CK670" s="1349" t="str">
        <f t="shared" si="2005"/>
        <v/>
      </c>
      <c r="CL670" s="1349" t="str">
        <f t="shared" si="2005"/>
        <v/>
      </c>
      <c r="CM670" s="1349" t="str">
        <f t="shared" si="2005"/>
        <v/>
      </c>
      <c r="CN670" s="1348" t="str">
        <f t="shared" si="2005"/>
        <v/>
      </c>
      <c r="CO670" s="1348" t="str">
        <f t="shared" si="2005"/>
        <v/>
      </c>
      <c r="CP670" s="1348" t="str">
        <f t="shared" si="2005"/>
        <v/>
      </c>
      <c r="CQ670" s="1348" t="str">
        <f t="shared" si="2005"/>
        <v/>
      </c>
      <c r="CR670" s="1348" t="str">
        <f t="shared" si="2005"/>
        <v/>
      </c>
      <c r="CS670" s="1347" t="str">
        <f t="shared" si="2005"/>
        <v/>
      </c>
      <c r="CT670" s="1350" t="str">
        <f t="shared" si="2005"/>
        <v/>
      </c>
      <c r="CU670" s="547" t="str">
        <f t="shared" si="2016"/>
        <v/>
      </c>
      <c r="CV670" s="548" t="str">
        <f t="shared" si="2017"/>
        <v/>
      </c>
      <c r="CW670" s="549" t="str">
        <f t="shared" si="2018"/>
        <v/>
      </c>
      <c r="CX670" s="549" t="str">
        <f t="shared" si="2019"/>
        <v/>
      </c>
      <c r="CY670" s="549" t="str">
        <f t="shared" si="2020"/>
        <v/>
      </c>
      <c r="CZ670" s="549" t="str">
        <f t="shared" si="2021"/>
        <v/>
      </c>
      <c r="DA670" s="549" t="str">
        <f t="shared" si="2022"/>
        <v/>
      </c>
      <c r="DB670" s="550" t="str">
        <f t="shared" si="2023"/>
        <v/>
      </c>
      <c r="DC670" s="550" t="str">
        <f t="shared" si="2024"/>
        <v/>
      </c>
      <c r="DD670" s="550" t="str">
        <f t="shared" si="2025"/>
        <v/>
      </c>
      <c r="DE670" s="549" t="str">
        <f t="shared" si="2026"/>
        <v/>
      </c>
      <c r="DF670" s="549" t="str">
        <f t="shared" si="2027"/>
        <v/>
      </c>
      <c r="DG670" s="549" t="str">
        <f t="shared" si="2028"/>
        <v/>
      </c>
      <c r="DH670" s="549" t="str">
        <f t="shared" si="2029"/>
        <v/>
      </c>
      <c r="DI670" s="549" t="str">
        <f t="shared" si="2030"/>
        <v/>
      </c>
      <c r="DJ670" s="548" t="str">
        <f t="shared" si="2031"/>
        <v/>
      </c>
      <c r="DK670" s="547" t="str">
        <f t="shared" si="2032"/>
        <v/>
      </c>
      <c r="DL670" s="654">
        <f t="shared" si="2033"/>
        <v>0</v>
      </c>
      <c r="DM670" s="106">
        <f t="shared" si="2034"/>
        <v>0</v>
      </c>
      <c r="DN670" s="106">
        <f t="shared" si="2035"/>
        <v>0</v>
      </c>
      <c r="DO670" s="106">
        <f t="shared" si="2036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011"/>
        <v/>
      </c>
      <c r="CA671" s="596" t="str">
        <f t="shared" si="2012"/>
        <v/>
      </c>
      <c r="CB671" s="596" t="str">
        <f t="shared" si="2013"/>
        <v/>
      </c>
      <c r="CC671" s="690" t="str">
        <f t="shared" si="2014"/>
        <v/>
      </c>
      <c r="CD671" s="1346" t="str">
        <f t="shared" si="2015"/>
        <v/>
      </c>
      <c r="CE671" s="1347" t="str">
        <f t="shared" si="2005"/>
        <v/>
      </c>
      <c r="CF671" s="1348" t="str">
        <f t="shared" si="2005"/>
        <v/>
      </c>
      <c r="CG671" s="1348" t="str">
        <f t="shared" si="2005"/>
        <v/>
      </c>
      <c r="CH671" s="1348" t="str">
        <f t="shared" si="2005"/>
        <v/>
      </c>
      <c r="CI671" s="1348" t="str">
        <f t="shared" si="2005"/>
        <v/>
      </c>
      <c r="CJ671" s="1348" t="str">
        <f t="shared" si="2005"/>
        <v/>
      </c>
      <c r="CK671" s="1349" t="str">
        <f t="shared" si="2005"/>
        <v/>
      </c>
      <c r="CL671" s="1349" t="str">
        <f t="shared" si="2005"/>
        <v/>
      </c>
      <c r="CM671" s="1349" t="str">
        <f t="shared" si="2005"/>
        <v/>
      </c>
      <c r="CN671" s="1348" t="str">
        <f t="shared" si="2005"/>
        <v/>
      </c>
      <c r="CO671" s="1348" t="str">
        <f t="shared" si="2005"/>
        <v/>
      </c>
      <c r="CP671" s="1348" t="str">
        <f t="shared" si="2005"/>
        <v/>
      </c>
      <c r="CQ671" s="1348" t="str">
        <f t="shared" si="2005"/>
        <v/>
      </c>
      <c r="CR671" s="1348" t="str">
        <f t="shared" si="2005"/>
        <v/>
      </c>
      <c r="CS671" s="1347" t="str">
        <f t="shared" si="2005"/>
        <v/>
      </c>
      <c r="CT671" s="1350" t="str">
        <f t="shared" si="2005"/>
        <v/>
      </c>
      <c r="CU671" s="547" t="str">
        <f t="shared" si="2016"/>
        <v/>
      </c>
      <c r="CV671" s="548" t="str">
        <f t="shared" si="2017"/>
        <v/>
      </c>
      <c r="CW671" s="549" t="str">
        <f t="shared" si="2018"/>
        <v/>
      </c>
      <c r="CX671" s="549" t="str">
        <f t="shared" si="2019"/>
        <v/>
      </c>
      <c r="CY671" s="549" t="str">
        <f t="shared" si="2020"/>
        <v/>
      </c>
      <c r="CZ671" s="549" t="str">
        <f t="shared" si="2021"/>
        <v/>
      </c>
      <c r="DA671" s="549" t="str">
        <f t="shared" si="2022"/>
        <v/>
      </c>
      <c r="DB671" s="550" t="str">
        <f t="shared" si="2023"/>
        <v/>
      </c>
      <c r="DC671" s="550" t="str">
        <f t="shared" si="2024"/>
        <v/>
      </c>
      <c r="DD671" s="550" t="str">
        <f t="shared" si="2025"/>
        <v/>
      </c>
      <c r="DE671" s="549" t="str">
        <f t="shared" si="2026"/>
        <v/>
      </c>
      <c r="DF671" s="549" t="str">
        <f t="shared" si="2027"/>
        <v/>
      </c>
      <c r="DG671" s="549" t="str">
        <f t="shared" si="2028"/>
        <v/>
      </c>
      <c r="DH671" s="549" t="str">
        <f t="shared" si="2029"/>
        <v/>
      </c>
      <c r="DI671" s="549" t="str">
        <f t="shared" si="2030"/>
        <v/>
      </c>
      <c r="DJ671" s="548" t="str">
        <f t="shared" si="2031"/>
        <v/>
      </c>
      <c r="DK671" s="547" t="str">
        <f t="shared" si="2032"/>
        <v/>
      </c>
      <c r="DL671" s="654">
        <f t="shared" si="2033"/>
        <v>0</v>
      </c>
      <c r="DM671" s="106">
        <f t="shared" si="2034"/>
        <v>0</v>
      </c>
      <c r="DN671" s="106">
        <f t="shared" si="2035"/>
        <v>0</v>
      </c>
      <c r="DO671" s="106">
        <f t="shared" si="2036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$H$1 &amp; " (%)"</f>
        <v>kcal (%)</v>
      </c>
      <c r="B672" s="631" t="str">
        <f t="shared" ref="B672:R672" si="2045">IF(B670="","",B670*B671/0.62/B$46/365)</f>
        <v/>
      </c>
      <c r="C672" s="631" t="str">
        <f t="shared" si="2045"/>
        <v/>
      </c>
      <c r="D672" s="631" t="str">
        <f t="shared" si="2045"/>
        <v/>
      </c>
      <c r="E672" s="631" t="str">
        <f t="shared" si="2045"/>
        <v/>
      </c>
      <c r="F672" s="631" t="str">
        <f t="shared" si="2045"/>
        <v/>
      </c>
      <c r="G672" s="631" t="str">
        <f t="shared" si="2045"/>
        <v/>
      </c>
      <c r="H672" s="631" t="str">
        <f t="shared" si="2045"/>
        <v/>
      </c>
      <c r="I672" s="631" t="str">
        <f t="shared" si="2045"/>
        <v/>
      </c>
      <c r="J672" s="631" t="str">
        <f t="shared" si="2045"/>
        <v/>
      </c>
      <c r="K672" s="631" t="str">
        <f t="shared" si="2045"/>
        <v/>
      </c>
      <c r="L672" s="631" t="str">
        <f t="shared" si="2045"/>
        <v/>
      </c>
      <c r="M672" s="631" t="str">
        <f t="shared" si="2045"/>
        <v/>
      </c>
      <c r="N672" s="631" t="str">
        <f t="shared" si="2045"/>
        <v/>
      </c>
      <c r="O672" s="631" t="str">
        <f t="shared" si="2045"/>
        <v/>
      </c>
      <c r="P672" s="631" t="str">
        <f t="shared" si="2045"/>
        <v/>
      </c>
      <c r="Q672" s="631" t="str">
        <f t="shared" si="2045"/>
        <v/>
      </c>
      <c r="R672" s="631" t="str">
        <f t="shared" si="2045"/>
        <v/>
      </c>
      <c r="S672" s="653"/>
      <c r="T672" s="631" t="str">
        <f t="shared" ref="T672:AJ672" si="2046">IF(T670="","",T670*T671/0.62/T$46/365)</f>
        <v/>
      </c>
      <c r="U672" s="631" t="str">
        <f t="shared" si="2046"/>
        <v/>
      </c>
      <c r="V672" s="631" t="str">
        <f t="shared" si="2046"/>
        <v/>
      </c>
      <c r="W672" s="631" t="str">
        <f t="shared" si="2046"/>
        <v/>
      </c>
      <c r="X672" s="631" t="str">
        <f t="shared" si="2046"/>
        <v/>
      </c>
      <c r="Y672" s="631" t="str">
        <f t="shared" si="2046"/>
        <v/>
      </c>
      <c r="Z672" s="631" t="str">
        <f t="shared" si="2046"/>
        <v/>
      </c>
      <c r="AA672" s="631" t="str">
        <f t="shared" si="2046"/>
        <v/>
      </c>
      <c r="AB672" s="631" t="str">
        <f t="shared" si="2046"/>
        <v/>
      </c>
      <c r="AC672" s="631" t="str">
        <f t="shared" si="2046"/>
        <v/>
      </c>
      <c r="AD672" s="631" t="str">
        <f t="shared" si="2046"/>
        <v/>
      </c>
      <c r="AE672" s="631" t="str">
        <f t="shared" si="2046"/>
        <v/>
      </c>
      <c r="AF672" s="631" t="str">
        <f t="shared" si="2046"/>
        <v/>
      </c>
      <c r="AG672" s="631" t="str">
        <f t="shared" si="2046"/>
        <v/>
      </c>
      <c r="AH672" s="631" t="str">
        <f t="shared" si="2046"/>
        <v/>
      </c>
      <c r="AI672" s="631" t="str">
        <f t="shared" si="2046"/>
        <v/>
      </c>
      <c r="AJ672" s="631" t="str">
        <f t="shared" si="2046"/>
        <v/>
      </c>
      <c r="AK672" s="653"/>
      <c r="AL672" s="631" t="str">
        <f t="shared" ref="AL672:BB672" si="2047">IF(AL670="","",AL670*AL671/0.62/AL$46/365)</f>
        <v/>
      </c>
      <c r="AM672" s="631" t="str">
        <f t="shared" si="2047"/>
        <v/>
      </c>
      <c r="AN672" s="631" t="str">
        <f t="shared" si="2047"/>
        <v/>
      </c>
      <c r="AO672" s="631" t="str">
        <f t="shared" si="2047"/>
        <v/>
      </c>
      <c r="AP672" s="631" t="str">
        <f t="shared" si="2047"/>
        <v/>
      </c>
      <c r="AQ672" s="631" t="str">
        <f t="shared" si="2047"/>
        <v/>
      </c>
      <c r="AR672" s="631" t="str">
        <f t="shared" si="2047"/>
        <v/>
      </c>
      <c r="AS672" s="631" t="str">
        <f t="shared" si="2047"/>
        <v/>
      </c>
      <c r="AT672" s="631" t="str">
        <f t="shared" si="2047"/>
        <v/>
      </c>
      <c r="AU672" s="631" t="str">
        <f t="shared" si="2047"/>
        <v/>
      </c>
      <c r="AV672" s="631" t="str">
        <f t="shared" si="2047"/>
        <v/>
      </c>
      <c r="AW672" s="631" t="str">
        <f t="shared" si="2047"/>
        <v/>
      </c>
      <c r="AX672" s="631" t="str">
        <f t="shared" si="2047"/>
        <v/>
      </c>
      <c r="AY672" s="631" t="str">
        <f t="shared" si="2047"/>
        <v/>
      </c>
      <c r="AZ672" s="631" t="str">
        <f t="shared" si="2047"/>
        <v/>
      </c>
      <c r="BA672" s="631" t="str">
        <f t="shared" si="2047"/>
        <v/>
      </c>
      <c r="BB672" s="631" t="str">
        <f t="shared" si="2047"/>
        <v/>
      </c>
      <c r="BC672" s="653"/>
      <c r="BD672" s="631" t="str">
        <f t="shared" ref="BD672:BT672" si="2048">IF(BD670="","",BD670*BD671/0.62/BD$46/365)</f>
        <v/>
      </c>
      <c r="BE672" s="631" t="str">
        <f t="shared" si="2048"/>
        <v/>
      </c>
      <c r="BF672" s="631" t="str">
        <f t="shared" si="2048"/>
        <v/>
      </c>
      <c r="BG672" s="631" t="str">
        <f t="shared" si="2048"/>
        <v/>
      </c>
      <c r="BH672" s="631" t="str">
        <f t="shared" si="2048"/>
        <v/>
      </c>
      <c r="BI672" s="631" t="str">
        <f t="shared" si="2048"/>
        <v/>
      </c>
      <c r="BJ672" s="631" t="str">
        <f t="shared" si="2048"/>
        <v/>
      </c>
      <c r="BK672" s="631" t="str">
        <f t="shared" si="2048"/>
        <v/>
      </c>
      <c r="BL672" s="631" t="str">
        <f t="shared" si="2048"/>
        <v/>
      </c>
      <c r="BM672" s="631" t="str">
        <f t="shared" si="2048"/>
        <v/>
      </c>
      <c r="BN672" s="631" t="str">
        <f t="shared" si="2048"/>
        <v/>
      </c>
      <c r="BO672" s="631" t="str">
        <f t="shared" si="2048"/>
        <v/>
      </c>
      <c r="BP672" s="631" t="str">
        <f t="shared" si="2048"/>
        <v/>
      </c>
      <c r="BQ672" s="631" t="str">
        <f t="shared" si="2048"/>
        <v/>
      </c>
      <c r="BR672" s="631" t="str">
        <f t="shared" si="2048"/>
        <v/>
      </c>
      <c r="BS672" s="631" t="str">
        <f t="shared" si="2048"/>
        <v/>
      </c>
      <c r="BT672" s="631" t="str">
        <f t="shared" si="2048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011"/>
        <v/>
      </c>
      <c r="CA672" s="621" t="str">
        <f t="shared" si="2012"/>
        <v/>
      </c>
      <c r="CB672" s="621" t="str">
        <f t="shared" si="2013"/>
        <v/>
      </c>
      <c r="CC672" s="693" t="str">
        <f t="shared" si="2014"/>
        <v/>
      </c>
      <c r="CD672" s="1351" t="str">
        <f t="shared" si="2015"/>
        <v/>
      </c>
      <c r="CE672" s="1352" t="str">
        <f t="shared" si="2005"/>
        <v/>
      </c>
      <c r="CF672" s="1353" t="str">
        <f t="shared" si="2005"/>
        <v/>
      </c>
      <c r="CG672" s="1353" t="str">
        <f t="shared" si="2005"/>
        <v/>
      </c>
      <c r="CH672" s="1353" t="str">
        <f t="shared" si="2005"/>
        <v/>
      </c>
      <c r="CI672" s="1353" t="str">
        <f t="shared" si="2005"/>
        <v/>
      </c>
      <c r="CJ672" s="1353" t="str">
        <f t="shared" si="2005"/>
        <v/>
      </c>
      <c r="CK672" s="1354" t="str">
        <f t="shared" si="2005"/>
        <v/>
      </c>
      <c r="CL672" s="1354" t="str">
        <f t="shared" si="2005"/>
        <v/>
      </c>
      <c r="CM672" s="1354" t="str">
        <f t="shared" si="2005"/>
        <v/>
      </c>
      <c r="CN672" s="1353" t="str">
        <f t="shared" si="2005"/>
        <v/>
      </c>
      <c r="CO672" s="1353" t="str">
        <f t="shared" si="2005"/>
        <v/>
      </c>
      <c r="CP672" s="1353" t="str">
        <f t="shared" si="2005"/>
        <v/>
      </c>
      <c r="CQ672" s="1353" t="str">
        <f t="shared" si="2005"/>
        <v/>
      </c>
      <c r="CR672" s="1353" t="str">
        <f t="shared" si="2005"/>
        <v/>
      </c>
      <c r="CS672" s="1352" t="str">
        <f t="shared" si="2005"/>
        <v/>
      </c>
      <c r="CT672" s="1355" t="str">
        <f t="shared" si="2005"/>
        <v/>
      </c>
      <c r="CU672" s="535" t="str">
        <f t="shared" si="2016"/>
        <v/>
      </c>
      <c r="CV672" s="536" t="str">
        <f t="shared" si="2017"/>
        <v/>
      </c>
      <c r="CW672" s="537" t="str">
        <f t="shared" si="2018"/>
        <v/>
      </c>
      <c r="CX672" s="537" t="str">
        <f t="shared" si="2019"/>
        <v/>
      </c>
      <c r="CY672" s="537" t="str">
        <f t="shared" si="2020"/>
        <v/>
      </c>
      <c r="CZ672" s="537" t="str">
        <f t="shared" si="2021"/>
        <v/>
      </c>
      <c r="DA672" s="537" t="str">
        <f t="shared" si="2022"/>
        <v/>
      </c>
      <c r="DB672" s="538" t="str">
        <f t="shared" si="2023"/>
        <v/>
      </c>
      <c r="DC672" s="538" t="str">
        <f t="shared" si="2024"/>
        <v/>
      </c>
      <c r="DD672" s="538" t="str">
        <f t="shared" si="2025"/>
        <v/>
      </c>
      <c r="DE672" s="537" t="str">
        <f t="shared" si="2026"/>
        <v/>
      </c>
      <c r="DF672" s="537" t="str">
        <f t="shared" si="2027"/>
        <v/>
      </c>
      <c r="DG672" s="537" t="str">
        <f t="shared" si="2028"/>
        <v/>
      </c>
      <c r="DH672" s="537" t="str">
        <f t="shared" si="2029"/>
        <v/>
      </c>
      <c r="DI672" s="537" t="str">
        <f t="shared" si="2030"/>
        <v/>
      </c>
      <c r="DJ672" s="536" t="str">
        <f t="shared" si="2031"/>
        <v/>
      </c>
      <c r="DK672" s="535" t="str">
        <f t="shared" si="2032"/>
        <v/>
      </c>
      <c r="DL672" s="654">
        <f t="shared" si="2033"/>
        <v>0</v>
      </c>
      <c r="DM672" s="106">
        <f t="shared" si="2034"/>
        <v>0</v>
      </c>
      <c r="DN672" s="106">
        <f t="shared" si="2035"/>
        <v>0</v>
      </c>
      <c r="DO672" s="106">
        <f t="shared" si="2036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011"/>
        <v/>
      </c>
      <c r="CA673" s="596" t="str">
        <f t="shared" si="2012"/>
        <v/>
      </c>
      <c r="CB673" s="596" t="str">
        <f t="shared" si="2013"/>
        <v/>
      </c>
      <c r="CC673" s="690" t="str">
        <f t="shared" si="2014"/>
        <v/>
      </c>
      <c r="CD673" s="1346" t="str">
        <f t="shared" si="2015"/>
        <v/>
      </c>
      <c r="CE673" s="1347" t="str">
        <f t="shared" si="2005"/>
        <v/>
      </c>
      <c r="CF673" s="1348" t="str">
        <f t="shared" si="2005"/>
        <v/>
      </c>
      <c r="CG673" s="1348" t="str">
        <f t="shared" si="2005"/>
        <v/>
      </c>
      <c r="CH673" s="1348" t="str">
        <f t="shared" si="2005"/>
        <v/>
      </c>
      <c r="CI673" s="1348" t="str">
        <f t="shared" si="2005"/>
        <v/>
      </c>
      <c r="CJ673" s="1348" t="str">
        <f t="shared" si="2005"/>
        <v/>
      </c>
      <c r="CK673" s="1349" t="str">
        <f t="shared" si="2005"/>
        <v/>
      </c>
      <c r="CL673" s="1349" t="str">
        <f t="shared" si="2005"/>
        <v/>
      </c>
      <c r="CM673" s="1349" t="str">
        <f t="shared" si="2005"/>
        <v/>
      </c>
      <c r="CN673" s="1348" t="str">
        <f t="shared" si="2005"/>
        <v/>
      </c>
      <c r="CO673" s="1348" t="str">
        <f t="shared" si="2005"/>
        <v/>
      </c>
      <c r="CP673" s="1348" t="str">
        <f t="shared" si="2005"/>
        <v/>
      </c>
      <c r="CQ673" s="1348" t="str">
        <f t="shared" si="2005"/>
        <v/>
      </c>
      <c r="CR673" s="1348" t="str">
        <f t="shared" si="2005"/>
        <v/>
      </c>
      <c r="CS673" s="1347" t="str">
        <f t="shared" si="2005"/>
        <v/>
      </c>
      <c r="CT673" s="1350" t="str">
        <f t="shared" si="2005"/>
        <v/>
      </c>
      <c r="CU673" s="547" t="str">
        <f t="shared" si="2016"/>
        <v/>
      </c>
      <c r="CV673" s="548" t="str">
        <f t="shared" si="2017"/>
        <v/>
      </c>
      <c r="CW673" s="549" t="str">
        <f t="shared" si="2018"/>
        <v/>
      </c>
      <c r="CX673" s="549" t="str">
        <f t="shared" si="2019"/>
        <v/>
      </c>
      <c r="CY673" s="549" t="str">
        <f t="shared" si="2020"/>
        <v/>
      </c>
      <c r="CZ673" s="549" t="str">
        <f t="shared" si="2021"/>
        <v/>
      </c>
      <c r="DA673" s="549" t="str">
        <f t="shared" si="2022"/>
        <v/>
      </c>
      <c r="DB673" s="550" t="str">
        <f t="shared" si="2023"/>
        <v/>
      </c>
      <c r="DC673" s="550" t="str">
        <f t="shared" si="2024"/>
        <v/>
      </c>
      <c r="DD673" s="550" t="str">
        <f t="shared" si="2025"/>
        <v/>
      </c>
      <c r="DE673" s="549" t="str">
        <f t="shared" si="2026"/>
        <v/>
      </c>
      <c r="DF673" s="549" t="str">
        <f t="shared" si="2027"/>
        <v/>
      </c>
      <c r="DG673" s="549" t="str">
        <f t="shared" si="2028"/>
        <v/>
      </c>
      <c r="DH673" s="549" t="str">
        <f t="shared" si="2029"/>
        <v/>
      </c>
      <c r="DI673" s="549" t="str">
        <f t="shared" si="2030"/>
        <v/>
      </c>
      <c r="DJ673" s="548" t="str">
        <f t="shared" si="2031"/>
        <v/>
      </c>
      <c r="DK673" s="547" t="str">
        <f t="shared" si="2032"/>
        <v/>
      </c>
      <c r="DL673" s="654">
        <f t="shared" si="2033"/>
        <v>0</v>
      </c>
      <c r="DM673" s="106">
        <f t="shared" si="2034"/>
        <v>0</v>
      </c>
      <c r="DN673" s="106">
        <f t="shared" si="2035"/>
        <v>0</v>
      </c>
      <c r="DO673" s="106">
        <f t="shared" si="2036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011"/>
        <v/>
      </c>
      <c r="CA674" s="596" t="str">
        <f t="shared" si="2012"/>
        <v/>
      </c>
      <c r="CB674" s="596" t="str">
        <f t="shared" si="2013"/>
        <v/>
      </c>
      <c r="CC674" s="690" t="str">
        <f t="shared" si="2014"/>
        <v/>
      </c>
      <c r="CD674" s="1346" t="str">
        <f t="shared" si="2015"/>
        <v/>
      </c>
      <c r="CE674" s="1347" t="str">
        <f t="shared" si="2005"/>
        <v/>
      </c>
      <c r="CF674" s="1348" t="str">
        <f t="shared" si="2005"/>
        <v/>
      </c>
      <c r="CG674" s="1348" t="str">
        <f t="shared" si="2005"/>
        <v/>
      </c>
      <c r="CH674" s="1348" t="str">
        <f t="shared" si="2005"/>
        <v/>
      </c>
      <c r="CI674" s="1348" t="str">
        <f t="shared" si="2005"/>
        <v/>
      </c>
      <c r="CJ674" s="1348" t="str">
        <f t="shared" si="2005"/>
        <v/>
      </c>
      <c r="CK674" s="1349" t="str">
        <f t="shared" si="2005"/>
        <v/>
      </c>
      <c r="CL674" s="1349" t="str">
        <f t="shared" si="2005"/>
        <v/>
      </c>
      <c r="CM674" s="1349" t="str">
        <f t="shared" si="2005"/>
        <v/>
      </c>
      <c r="CN674" s="1348" t="str">
        <f t="shared" si="2005"/>
        <v/>
      </c>
      <c r="CO674" s="1348" t="str">
        <f t="shared" si="2005"/>
        <v/>
      </c>
      <c r="CP674" s="1348" t="str">
        <f t="shared" si="2005"/>
        <v/>
      </c>
      <c r="CQ674" s="1348" t="str">
        <f t="shared" si="2005"/>
        <v/>
      </c>
      <c r="CR674" s="1348" t="str">
        <f t="shared" si="2005"/>
        <v/>
      </c>
      <c r="CS674" s="1347" t="str">
        <f t="shared" si="2005"/>
        <v/>
      </c>
      <c r="CT674" s="1350" t="str">
        <f t="shared" si="2005"/>
        <v/>
      </c>
      <c r="CU674" s="547" t="str">
        <f t="shared" si="2016"/>
        <v/>
      </c>
      <c r="CV674" s="548" t="str">
        <f t="shared" si="2017"/>
        <v/>
      </c>
      <c r="CW674" s="549" t="str">
        <f t="shared" si="2018"/>
        <v/>
      </c>
      <c r="CX674" s="549" t="str">
        <f t="shared" si="2019"/>
        <v/>
      </c>
      <c r="CY674" s="549" t="str">
        <f t="shared" si="2020"/>
        <v/>
      </c>
      <c r="CZ674" s="549" t="str">
        <f t="shared" si="2021"/>
        <v/>
      </c>
      <c r="DA674" s="549" t="str">
        <f t="shared" si="2022"/>
        <v/>
      </c>
      <c r="DB674" s="550" t="str">
        <f t="shared" si="2023"/>
        <v/>
      </c>
      <c r="DC674" s="550" t="str">
        <f t="shared" si="2024"/>
        <v/>
      </c>
      <c r="DD674" s="550" t="str">
        <f t="shared" si="2025"/>
        <v/>
      </c>
      <c r="DE674" s="549" t="str">
        <f t="shared" si="2026"/>
        <v/>
      </c>
      <c r="DF674" s="549" t="str">
        <f t="shared" si="2027"/>
        <v/>
      </c>
      <c r="DG674" s="549" t="str">
        <f t="shared" si="2028"/>
        <v/>
      </c>
      <c r="DH674" s="549" t="str">
        <f t="shared" si="2029"/>
        <v/>
      </c>
      <c r="DI674" s="549" t="str">
        <f t="shared" si="2030"/>
        <v/>
      </c>
      <c r="DJ674" s="548" t="str">
        <f t="shared" si="2031"/>
        <v/>
      </c>
      <c r="DK674" s="547" t="str">
        <f t="shared" si="2032"/>
        <v/>
      </c>
      <c r="DL674" s="654">
        <f t="shared" si="2033"/>
        <v>0</v>
      </c>
      <c r="DM674" s="106">
        <f t="shared" si="2034"/>
        <v>0</v>
      </c>
      <c r="DN674" s="106">
        <f t="shared" si="2035"/>
        <v>0</v>
      </c>
      <c r="DO674" s="106">
        <f t="shared" si="2036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$H$1 &amp; " (%)"</f>
        <v>kcal (%)</v>
      </c>
      <c r="B675" s="631" t="str">
        <f t="shared" ref="B675:R675" si="2049">IF(B673="","",B673*B674/0.23/B$46/365)</f>
        <v/>
      </c>
      <c r="C675" s="631" t="str">
        <f t="shared" si="2049"/>
        <v/>
      </c>
      <c r="D675" s="631" t="str">
        <f t="shared" si="2049"/>
        <v/>
      </c>
      <c r="E675" s="631" t="str">
        <f t="shared" si="2049"/>
        <v/>
      </c>
      <c r="F675" s="631" t="str">
        <f t="shared" si="2049"/>
        <v/>
      </c>
      <c r="G675" s="631" t="str">
        <f t="shared" si="2049"/>
        <v/>
      </c>
      <c r="H675" s="631" t="str">
        <f t="shared" si="2049"/>
        <v/>
      </c>
      <c r="I675" s="631" t="str">
        <f t="shared" si="2049"/>
        <v/>
      </c>
      <c r="J675" s="631" t="str">
        <f t="shared" si="2049"/>
        <v/>
      </c>
      <c r="K675" s="631" t="str">
        <f t="shared" si="2049"/>
        <v/>
      </c>
      <c r="L675" s="631" t="str">
        <f t="shared" si="2049"/>
        <v/>
      </c>
      <c r="M675" s="631" t="str">
        <f t="shared" si="2049"/>
        <v/>
      </c>
      <c r="N675" s="631" t="str">
        <f t="shared" si="2049"/>
        <v/>
      </c>
      <c r="O675" s="631" t="str">
        <f t="shared" si="2049"/>
        <v/>
      </c>
      <c r="P675" s="631" t="str">
        <f t="shared" si="2049"/>
        <v/>
      </c>
      <c r="Q675" s="631" t="str">
        <f t="shared" si="2049"/>
        <v/>
      </c>
      <c r="R675" s="631" t="str">
        <f t="shared" si="2049"/>
        <v/>
      </c>
      <c r="S675" s="653"/>
      <c r="T675" s="631" t="str">
        <f t="shared" ref="T675:AJ675" si="2050">IF(T673="","",T673*T674/0.23/T$46/365)</f>
        <v/>
      </c>
      <c r="U675" s="631" t="str">
        <f t="shared" si="2050"/>
        <v/>
      </c>
      <c r="V675" s="631" t="str">
        <f t="shared" si="2050"/>
        <v/>
      </c>
      <c r="W675" s="631" t="str">
        <f t="shared" si="2050"/>
        <v/>
      </c>
      <c r="X675" s="631" t="str">
        <f t="shared" si="2050"/>
        <v/>
      </c>
      <c r="Y675" s="631" t="str">
        <f t="shared" si="2050"/>
        <v/>
      </c>
      <c r="Z675" s="631" t="str">
        <f t="shared" si="2050"/>
        <v/>
      </c>
      <c r="AA675" s="631" t="str">
        <f t="shared" si="2050"/>
        <v/>
      </c>
      <c r="AB675" s="631" t="str">
        <f t="shared" si="2050"/>
        <v/>
      </c>
      <c r="AC675" s="631" t="str">
        <f t="shared" si="2050"/>
        <v/>
      </c>
      <c r="AD675" s="631" t="str">
        <f t="shared" si="2050"/>
        <v/>
      </c>
      <c r="AE675" s="631" t="str">
        <f t="shared" si="2050"/>
        <v/>
      </c>
      <c r="AF675" s="631" t="str">
        <f t="shared" si="2050"/>
        <v/>
      </c>
      <c r="AG675" s="631" t="str">
        <f t="shared" si="2050"/>
        <v/>
      </c>
      <c r="AH675" s="631" t="str">
        <f t="shared" si="2050"/>
        <v/>
      </c>
      <c r="AI675" s="631" t="str">
        <f t="shared" si="2050"/>
        <v/>
      </c>
      <c r="AJ675" s="631" t="str">
        <f t="shared" si="2050"/>
        <v/>
      </c>
      <c r="AK675" s="653"/>
      <c r="AL675" s="631" t="str">
        <f t="shared" ref="AL675:BB675" si="2051">IF(AL673="","",AL673*AL674/0.23/AL$46/365)</f>
        <v/>
      </c>
      <c r="AM675" s="631" t="str">
        <f t="shared" si="2051"/>
        <v/>
      </c>
      <c r="AN675" s="631" t="str">
        <f t="shared" si="2051"/>
        <v/>
      </c>
      <c r="AO675" s="631" t="str">
        <f t="shared" si="2051"/>
        <v/>
      </c>
      <c r="AP675" s="631" t="str">
        <f t="shared" si="2051"/>
        <v/>
      </c>
      <c r="AQ675" s="631" t="str">
        <f t="shared" si="2051"/>
        <v/>
      </c>
      <c r="AR675" s="631" t="str">
        <f t="shared" si="2051"/>
        <v/>
      </c>
      <c r="AS675" s="631" t="str">
        <f t="shared" si="2051"/>
        <v/>
      </c>
      <c r="AT675" s="631" t="str">
        <f t="shared" si="2051"/>
        <v/>
      </c>
      <c r="AU675" s="631" t="str">
        <f t="shared" si="2051"/>
        <v/>
      </c>
      <c r="AV675" s="631" t="str">
        <f t="shared" si="2051"/>
        <v/>
      </c>
      <c r="AW675" s="631" t="str">
        <f t="shared" si="2051"/>
        <v/>
      </c>
      <c r="AX675" s="631" t="str">
        <f t="shared" si="2051"/>
        <v/>
      </c>
      <c r="AY675" s="631" t="str">
        <f t="shared" si="2051"/>
        <v/>
      </c>
      <c r="AZ675" s="631" t="str">
        <f t="shared" si="2051"/>
        <v/>
      </c>
      <c r="BA675" s="631" t="str">
        <f t="shared" si="2051"/>
        <v/>
      </c>
      <c r="BB675" s="631" t="str">
        <f t="shared" si="2051"/>
        <v/>
      </c>
      <c r="BC675" s="653"/>
      <c r="BD675" s="631" t="str">
        <f t="shared" ref="BD675:BT675" si="2052">IF(BD673="","",BD673*BD674/0.23/BD$46/365)</f>
        <v/>
      </c>
      <c r="BE675" s="631" t="str">
        <f t="shared" si="2052"/>
        <v/>
      </c>
      <c r="BF675" s="631" t="str">
        <f t="shared" si="2052"/>
        <v/>
      </c>
      <c r="BG675" s="631" t="str">
        <f t="shared" si="2052"/>
        <v/>
      </c>
      <c r="BH675" s="631" t="str">
        <f t="shared" si="2052"/>
        <v/>
      </c>
      <c r="BI675" s="631" t="str">
        <f t="shared" si="2052"/>
        <v/>
      </c>
      <c r="BJ675" s="631" t="str">
        <f t="shared" si="2052"/>
        <v/>
      </c>
      <c r="BK675" s="631" t="str">
        <f t="shared" si="2052"/>
        <v/>
      </c>
      <c r="BL675" s="631" t="str">
        <f t="shared" si="2052"/>
        <v/>
      </c>
      <c r="BM675" s="631" t="str">
        <f t="shared" si="2052"/>
        <v/>
      </c>
      <c r="BN675" s="631" t="str">
        <f t="shared" si="2052"/>
        <v/>
      </c>
      <c r="BO675" s="631" t="str">
        <f t="shared" si="2052"/>
        <v/>
      </c>
      <c r="BP675" s="631" t="str">
        <f t="shared" si="2052"/>
        <v/>
      </c>
      <c r="BQ675" s="631" t="str">
        <f t="shared" si="2052"/>
        <v/>
      </c>
      <c r="BR675" s="631" t="str">
        <f t="shared" si="2052"/>
        <v/>
      </c>
      <c r="BS675" s="631" t="str">
        <f t="shared" si="2052"/>
        <v/>
      </c>
      <c r="BT675" s="631" t="str">
        <f t="shared" si="2052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011"/>
        <v/>
      </c>
      <c r="CA675" s="621" t="str">
        <f t="shared" si="2012"/>
        <v/>
      </c>
      <c r="CB675" s="621" t="str">
        <f t="shared" si="2013"/>
        <v/>
      </c>
      <c r="CC675" s="693" t="str">
        <f t="shared" si="2014"/>
        <v/>
      </c>
      <c r="CD675" s="1351" t="str">
        <f t="shared" si="2015"/>
        <v/>
      </c>
      <c r="CE675" s="1352" t="str">
        <f t="shared" si="2005"/>
        <v/>
      </c>
      <c r="CF675" s="1353" t="str">
        <f t="shared" si="2005"/>
        <v/>
      </c>
      <c r="CG675" s="1353" t="str">
        <f t="shared" si="2005"/>
        <v/>
      </c>
      <c r="CH675" s="1353" t="str">
        <f t="shared" si="2005"/>
        <v/>
      </c>
      <c r="CI675" s="1353" t="str">
        <f t="shared" si="2005"/>
        <v/>
      </c>
      <c r="CJ675" s="1353" t="str">
        <f t="shared" si="2005"/>
        <v/>
      </c>
      <c r="CK675" s="1354" t="str">
        <f t="shared" si="2005"/>
        <v/>
      </c>
      <c r="CL675" s="1354" t="str">
        <f t="shared" si="2005"/>
        <v/>
      </c>
      <c r="CM675" s="1354" t="str">
        <f t="shared" si="2005"/>
        <v/>
      </c>
      <c r="CN675" s="1353" t="str">
        <f t="shared" si="2005"/>
        <v/>
      </c>
      <c r="CO675" s="1353" t="str">
        <f t="shared" si="2005"/>
        <v/>
      </c>
      <c r="CP675" s="1353" t="str">
        <f t="shared" si="2005"/>
        <v/>
      </c>
      <c r="CQ675" s="1353" t="str">
        <f t="shared" si="2005"/>
        <v/>
      </c>
      <c r="CR675" s="1353" t="str">
        <f t="shared" si="2005"/>
        <v/>
      </c>
      <c r="CS675" s="1352" t="str">
        <f t="shared" si="2005"/>
        <v/>
      </c>
      <c r="CT675" s="1355" t="str">
        <f t="shared" si="2005"/>
        <v/>
      </c>
      <c r="CU675" s="535" t="str">
        <f t="shared" si="2016"/>
        <v/>
      </c>
      <c r="CV675" s="536" t="str">
        <f t="shared" si="2017"/>
        <v/>
      </c>
      <c r="CW675" s="537" t="str">
        <f t="shared" si="2018"/>
        <v/>
      </c>
      <c r="CX675" s="537" t="str">
        <f t="shared" si="2019"/>
        <v/>
      </c>
      <c r="CY675" s="537" t="str">
        <f t="shared" si="2020"/>
        <v/>
      </c>
      <c r="CZ675" s="537" t="str">
        <f t="shared" si="2021"/>
        <v/>
      </c>
      <c r="DA675" s="537" t="str">
        <f t="shared" si="2022"/>
        <v/>
      </c>
      <c r="DB675" s="538" t="str">
        <f t="shared" si="2023"/>
        <v/>
      </c>
      <c r="DC675" s="538" t="str">
        <f t="shared" si="2024"/>
        <v/>
      </c>
      <c r="DD675" s="538" t="str">
        <f t="shared" si="2025"/>
        <v/>
      </c>
      <c r="DE675" s="537" t="str">
        <f t="shared" si="2026"/>
        <v/>
      </c>
      <c r="DF675" s="537" t="str">
        <f t="shared" si="2027"/>
        <v/>
      </c>
      <c r="DG675" s="537" t="str">
        <f t="shared" si="2028"/>
        <v/>
      </c>
      <c r="DH675" s="537" t="str">
        <f t="shared" si="2029"/>
        <v/>
      </c>
      <c r="DI675" s="537" t="str">
        <f t="shared" si="2030"/>
        <v/>
      </c>
      <c r="DJ675" s="536" t="str">
        <f t="shared" si="2031"/>
        <v/>
      </c>
      <c r="DK675" s="535" t="str">
        <f t="shared" si="2032"/>
        <v/>
      </c>
      <c r="DL675" s="654">
        <f t="shared" si="2033"/>
        <v>0</v>
      </c>
      <c r="DM675" s="106">
        <f t="shared" si="2034"/>
        <v>0</v>
      </c>
      <c r="DN675" s="106">
        <f t="shared" si="2035"/>
        <v>0</v>
      </c>
      <c r="DO675" s="106">
        <f t="shared" si="2036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011"/>
        <v/>
      </c>
      <c r="CA676" s="588" t="str">
        <f t="shared" si="2012"/>
        <v/>
      </c>
      <c r="CB676" s="588" t="str">
        <f t="shared" si="2013"/>
        <v/>
      </c>
      <c r="CC676" s="688" t="str">
        <f t="shared" si="2014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011"/>
        <v/>
      </c>
      <c r="CA677" s="596" t="str">
        <f t="shared" si="2012"/>
        <v/>
      </c>
      <c r="CB677" s="596" t="str">
        <f t="shared" si="2013"/>
        <v/>
      </c>
      <c r="CC677" s="690" t="str">
        <f t="shared" si="2014"/>
        <v/>
      </c>
      <c r="CD677" s="1346" t="str">
        <f t="shared" ref="CD677:CS677" si="20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053"/>
        <v/>
      </c>
      <c r="CF677" s="1348" t="str">
        <f t="shared" si="2053"/>
        <v/>
      </c>
      <c r="CG677" s="1348" t="str">
        <f t="shared" si="2053"/>
        <v/>
      </c>
      <c r="CH677" s="1348" t="str">
        <f t="shared" si="2053"/>
        <v/>
      </c>
      <c r="CI677" s="1348" t="str">
        <f t="shared" si="2053"/>
        <v/>
      </c>
      <c r="CJ677" s="1348" t="str">
        <f t="shared" si="2053"/>
        <v/>
      </c>
      <c r="CK677" s="1349" t="str">
        <f t="shared" si="2053"/>
        <v/>
      </c>
      <c r="CL677" s="1349" t="str">
        <f t="shared" si="2053"/>
        <v/>
      </c>
      <c r="CM677" s="1349" t="str">
        <f t="shared" si="2053"/>
        <v/>
      </c>
      <c r="CN677" s="1348" t="str">
        <f t="shared" si="2053"/>
        <v/>
      </c>
      <c r="CO677" s="1348" t="str">
        <f t="shared" si="2053"/>
        <v/>
      </c>
      <c r="CP677" s="1348" t="str">
        <f t="shared" si="2053"/>
        <v/>
      </c>
      <c r="CQ677" s="1348" t="str">
        <f t="shared" si="2053"/>
        <v/>
      </c>
      <c r="CR677" s="1348" t="str">
        <f t="shared" si="2053"/>
        <v/>
      </c>
      <c r="CS677" s="1347" t="str">
        <f t="shared" si="2053"/>
        <v/>
      </c>
      <c r="CT677" s="1350" t="str">
        <f t="shared" ref="CE677:CT680" si="20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55"/>
        <v/>
      </c>
      <c r="CW677" s="549" t="str">
        <f t="shared" si="2055"/>
        <v/>
      </c>
      <c r="CX677" s="549" t="str">
        <f t="shared" si="2055"/>
        <v/>
      </c>
      <c r="CY677" s="549" t="str">
        <f t="shared" si="2055"/>
        <v/>
      </c>
      <c r="CZ677" s="549" t="str">
        <f t="shared" si="2055"/>
        <v/>
      </c>
      <c r="DA677" s="549" t="str">
        <f t="shared" si="2055"/>
        <v/>
      </c>
      <c r="DB677" s="550" t="str">
        <f t="shared" si="2055"/>
        <v/>
      </c>
      <c r="DC677" s="550" t="str">
        <f t="shared" si="2055"/>
        <v/>
      </c>
      <c r="DD677" s="550" t="str">
        <f t="shared" si="2055"/>
        <v/>
      </c>
      <c r="DE677" s="549" t="str">
        <f t="shared" ref="DE677:DK680" si="20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56"/>
        <v/>
      </c>
      <c r="DG677" s="549" t="str">
        <f t="shared" si="2056"/>
        <v/>
      </c>
      <c r="DH677" s="549" t="str">
        <f t="shared" si="2056"/>
        <v/>
      </c>
      <c r="DI677" s="549" t="str">
        <f t="shared" si="2056"/>
        <v/>
      </c>
      <c r="DJ677" s="548" t="str">
        <f t="shared" si="2056"/>
        <v/>
      </c>
      <c r="DK677" s="547" t="str">
        <f t="shared" si="2056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011"/>
        <v/>
      </c>
      <c r="CA678" s="596" t="str">
        <f t="shared" si="2012"/>
        <v/>
      </c>
      <c r="CB678" s="596" t="str">
        <f t="shared" si="2013"/>
        <v/>
      </c>
      <c r="CC678" s="690" t="str">
        <f t="shared" si="2014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54"/>
        <v/>
      </c>
      <c r="CF678" s="1348" t="str">
        <f t="shared" si="2054"/>
        <v/>
      </c>
      <c r="CG678" s="1348" t="str">
        <f t="shared" si="2054"/>
        <v/>
      </c>
      <c r="CH678" s="1348" t="str">
        <f t="shared" si="2054"/>
        <v/>
      </c>
      <c r="CI678" s="1348" t="str">
        <f t="shared" si="2054"/>
        <v/>
      </c>
      <c r="CJ678" s="1348" t="str">
        <f t="shared" si="2054"/>
        <v/>
      </c>
      <c r="CK678" s="1349" t="str">
        <f t="shared" si="2054"/>
        <v/>
      </c>
      <c r="CL678" s="1349" t="str">
        <f t="shared" si="2054"/>
        <v/>
      </c>
      <c r="CM678" s="1349" t="str">
        <f t="shared" si="2054"/>
        <v/>
      </c>
      <c r="CN678" s="1348" t="str">
        <f t="shared" si="2054"/>
        <v/>
      </c>
      <c r="CO678" s="1348" t="str">
        <f t="shared" si="2054"/>
        <v/>
      </c>
      <c r="CP678" s="1348" t="str">
        <f t="shared" si="2054"/>
        <v/>
      </c>
      <c r="CQ678" s="1348" t="str">
        <f t="shared" si="2054"/>
        <v/>
      </c>
      <c r="CR678" s="1348" t="str">
        <f t="shared" si="2054"/>
        <v/>
      </c>
      <c r="CS678" s="1347" t="str">
        <f t="shared" si="2054"/>
        <v/>
      </c>
      <c r="CT678" s="1350" t="str">
        <f t="shared" si="2054"/>
        <v/>
      </c>
      <c r="CU678" s="547" t="str">
        <f t="shared" si="2055"/>
        <v/>
      </c>
      <c r="CV678" s="548" t="str">
        <f t="shared" si="2055"/>
        <v/>
      </c>
      <c r="CW678" s="549" t="str">
        <f t="shared" si="2055"/>
        <v/>
      </c>
      <c r="CX678" s="549" t="str">
        <f t="shared" si="2055"/>
        <v/>
      </c>
      <c r="CY678" s="549" t="str">
        <f t="shared" si="2055"/>
        <v/>
      </c>
      <c r="CZ678" s="549" t="str">
        <f t="shared" si="2055"/>
        <v/>
      </c>
      <c r="DA678" s="549" t="str">
        <f t="shared" si="2055"/>
        <v/>
      </c>
      <c r="DB678" s="550" t="str">
        <f t="shared" si="2055"/>
        <v/>
      </c>
      <c r="DC678" s="550" t="str">
        <f t="shared" si="2055"/>
        <v/>
      </c>
      <c r="DD678" s="550" t="str">
        <f t="shared" si="2055"/>
        <v/>
      </c>
      <c r="DE678" s="549" t="str">
        <f t="shared" si="2056"/>
        <v/>
      </c>
      <c r="DF678" s="549" t="str">
        <f t="shared" si="2056"/>
        <v/>
      </c>
      <c r="DG678" s="549" t="str">
        <f t="shared" si="2056"/>
        <v/>
      </c>
      <c r="DH678" s="549" t="str">
        <f t="shared" si="2056"/>
        <v/>
      </c>
      <c r="DI678" s="549" t="str">
        <f t="shared" si="2056"/>
        <v/>
      </c>
      <c r="DJ678" s="548" t="str">
        <f t="shared" si="2056"/>
        <v/>
      </c>
      <c r="DK678" s="547" t="str">
        <f t="shared" si="2056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$H$1 &amp; "/kg"</f>
        <v>kcal/kg</v>
      </c>
      <c r="B679" s="765">
        <f t="shared" ref="B679:R679" si="2057">4000*$K$1</f>
        <v>4000</v>
      </c>
      <c r="C679" s="765">
        <f t="shared" si="2057"/>
        <v>4000</v>
      </c>
      <c r="D679" s="765">
        <f t="shared" si="2057"/>
        <v>4000</v>
      </c>
      <c r="E679" s="765">
        <f t="shared" si="2057"/>
        <v>4000</v>
      </c>
      <c r="F679" s="765">
        <f>G679</f>
        <v>4000</v>
      </c>
      <c r="G679" s="765">
        <v>4000</v>
      </c>
      <c r="H679" s="765">
        <f t="shared" si="2057"/>
        <v>4000</v>
      </c>
      <c r="I679" s="765">
        <f t="shared" si="2057"/>
        <v>4000</v>
      </c>
      <c r="J679" s="765">
        <f t="shared" si="2057"/>
        <v>4000</v>
      </c>
      <c r="K679" s="765">
        <f t="shared" si="2057"/>
        <v>4000</v>
      </c>
      <c r="L679" s="765">
        <f t="shared" si="2057"/>
        <v>4000</v>
      </c>
      <c r="M679" s="765">
        <f t="shared" si="2057"/>
        <v>4000</v>
      </c>
      <c r="N679" s="765">
        <f t="shared" si="2057"/>
        <v>4000</v>
      </c>
      <c r="O679" s="765">
        <f t="shared" si="2057"/>
        <v>4000</v>
      </c>
      <c r="P679" s="765">
        <f t="shared" si="2057"/>
        <v>4000</v>
      </c>
      <c r="Q679" s="765">
        <f t="shared" si="2057"/>
        <v>4000</v>
      </c>
      <c r="R679" s="765">
        <f t="shared" si="2057"/>
        <v>4000</v>
      </c>
      <c r="S679" s="777"/>
      <c r="T679" s="765">
        <f t="shared" ref="T679:AJ679" si="2058">4000*$K$1</f>
        <v>4000</v>
      </c>
      <c r="U679" s="765">
        <f t="shared" si="2058"/>
        <v>4000</v>
      </c>
      <c r="V679" s="765">
        <f t="shared" si="2058"/>
        <v>4000</v>
      </c>
      <c r="W679" s="765">
        <f t="shared" si="2058"/>
        <v>4000</v>
      </c>
      <c r="X679" s="765">
        <f t="shared" si="2058"/>
        <v>4000</v>
      </c>
      <c r="Y679" s="765">
        <f t="shared" si="2058"/>
        <v>4000</v>
      </c>
      <c r="Z679" s="765">
        <f t="shared" si="2058"/>
        <v>4000</v>
      </c>
      <c r="AA679" s="765">
        <f t="shared" si="2058"/>
        <v>4000</v>
      </c>
      <c r="AB679" s="765">
        <f t="shared" si="2058"/>
        <v>4000</v>
      </c>
      <c r="AC679" s="765">
        <f t="shared" si="2058"/>
        <v>4000</v>
      </c>
      <c r="AD679" s="765">
        <f t="shared" si="2058"/>
        <v>4000</v>
      </c>
      <c r="AE679" s="765">
        <f t="shared" si="2058"/>
        <v>4000</v>
      </c>
      <c r="AF679" s="765">
        <f t="shared" si="2058"/>
        <v>4000</v>
      </c>
      <c r="AG679" s="765">
        <f t="shared" si="2058"/>
        <v>4000</v>
      </c>
      <c r="AH679" s="765">
        <f t="shared" si="2058"/>
        <v>4000</v>
      </c>
      <c r="AI679" s="765">
        <f t="shared" si="2058"/>
        <v>4000</v>
      </c>
      <c r="AJ679" s="765">
        <f t="shared" si="2058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011"/>
        <v>4000</v>
      </c>
      <c r="CA679" s="596">
        <f t="shared" si="2012"/>
        <v>4000</v>
      </c>
      <c r="CB679" s="596">
        <f t="shared" si="2013"/>
        <v>16747</v>
      </c>
      <c r="CC679" s="690">
        <f t="shared" si="2014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2054"/>
        <v>16747</v>
      </c>
      <c r="CF679" s="1348">
        <f t="shared" si="2054"/>
        <v>16747</v>
      </c>
      <c r="CG679" s="1348">
        <f t="shared" si="2054"/>
        <v>16747</v>
      </c>
      <c r="CH679" s="1348">
        <f t="shared" si="2054"/>
        <v>16747</v>
      </c>
      <c r="CI679" s="1348">
        <f t="shared" si="2054"/>
        <v>16747</v>
      </c>
      <c r="CJ679" s="1348">
        <f t="shared" si="2054"/>
        <v>16747</v>
      </c>
      <c r="CK679" s="1349">
        <f t="shared" si="2054"/>
        <v>16747</v>
      </c>
      <c r="CL679" s="1349">
        <f t="shared" si="2054"/>
        <v>16747</v>
      </c>
      <c r="CM679" s="1349">
        <f t="shared" si="2054"/>
        <v>16747</v>
      </c>
      <c r="CN679" s="1348">
        <f t="shared" si="2054"/>
        <v>16747</v>
      </c>
      <c r="CO679" s="1348">
        <f t="shared" si="2054"/>
        <v>16747</v>
      </c>
      <c r="CP679" s="1348">
        <f t="shared" si="2054"/>
        <v>16747</v>
      </c>
      <c r="CQ679" s="1348">
        <f t="shared" si="2054"/>
        <v>16747</v>
      </c>
      <c r="CR679" s="1348">
        <f t="shared" si="2054"/>
        <v>16747</v>
      </c>
      <c r="CS679" s="1347">
        <f t="shared" si="2054"/>
        <v>16747</v>
      </c>
      <c r="CT679" s="1350">
        <f t="shared" si="2054"/>
        <v>16747</v>
      </c>
      <c r="CU679" s="547">
        <f t="shared" si="2055"/>
        <v>16747</v>
      </c>
      <c r="CV679" s="548">
        <f t="shared" si="2055"/>
        <v>16747</v>
      </c>
      <c r="CW679" s="549">
        <f t="shared" si="2055"/>
        <v>16747</v>
      </c>
      <c r="CX679" s="549">
        <f t="shared" si="2055"/>
        <v>16747</v>
      </c>
      <c r="CY679" s="549">
        <f t="shared" si="2055"/>
        <v>16747</v>
      </c>
      <c r="CZ679" s="549">
        <f t="shared" si="2055"/>
        <v>16747</v>
      </c>
      <c r="DA679" s="549">
        <f t="shared" si="2055"/>
        <v>16747</v>
      </c>
      <c r="DB679" s="550">
        <f t="shared" si="2055"/>
        <v>16747</v>
      </c>
      <c r="DC679" s="550">
        <f t="shared" si="2055"/>
        <v>16747</v>
      </c>
      <c r="DD679" s="550">
        <f t="shared" si="2055"/>
        <v>16747</v>
      </c>
      <c r="DE679" s="549">
        <f t="shared" si="2056"/>
        <v>16747</v>
      </c>
      <c r="DF679" s="549">
        <f t="shared" si="2056"/>
        <v>16747</v>
      </c>
      <c r="DG679" s="549">
        <f t="shared" si="2056"/>
        <v>16747</v>
      </c>
      <c r="DH679" s="549">
        <f t="shared" si="2056"/>
        <v>16747</v>
      </c>
      <c r="DI679" s="549">
        <f t="shared" si="2056"/>
        <v>16747</v>
      </c>
      <c r="DJ679" s="548">
        <f t="shared" si="2056"/>
        <v>16747</v>
      </c>
      <c r="DK679" s="547">
        <f t="shared" si="2056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$H$1 &amp; " (%)"</f>
        <v>kcal (%)</v>
      </c>
      <c r="B680" s="631" t="str">
        <f t="shared" ref="B680:R680" si="2059">IF(B677="","",B677*B678*B679/B$46/365/$G$1)</f>
        <v/>
      </c>
      <c r="C680" s="631" t="str">
        <f t="shared" si="2059"/>
        <v/>
      </c>
      <c r="D680" s="631" t="str">
        <f t="shared" si="2059"/>
        <v/>
      </c>
      <c r="E680" s="631" t="str">
        <f t="shared" si="2059"/>
        <v/>
      </c>
      <c r="F680" s="631" t="str">
        <f t="shared" si="2059"/>
        <v/>
      </c>
      <c r="G680" s="631" t="str">
        <f t="shared" si="2059"/>
        <v/>
      </c>
      <c r="H680" s="631" t="str">
        <f t="shared" si="2059"/>
        <v/>
      </c>
      <c r="I680" s="631" t="str">
        <f t="shared" si="2059"/>
        <v/>
      </c>
      <c r="J680" s="631" t="str">
        <f t="shared" si="2059"/>
        <v/>
      </c>
      <c r="K680" s="631" t="str">
        <f t="shared" si="2059"/>
        <v/>
      </c>
      <c r="L680" s="631" t="str">
        <f t="shared" si="2059"/>
        <v/>
      </c>
      <c r="M680" s="631" t="str">
        <f t="shared" si="2059"/>
        <v/>
      </c>
      <c r="N680" s="631" t="str">
        <f t="shared" si="2059"/>
        <v/>
      </c>
      <c r="O680" s="631" t="str">
        <f t="shared" si="2059"/>
        <v/>
      </c>
      <c r="P680" s="631" t="str">
        <f t="shared" si="2059"/>
        <v/>
      </c>
      <c r="Q680" s="631" t="str">
        <f t="shared" si="2059"/>
        <v/>
      </c>
      <c r="R680" s="631" t="str">
        <f t="shared" si="2059"/>
        <v/>
      </c>
      <c r="S680" s="653"/>
      <c r="T680" s="631" t="str">
        <f t="shared" ref="T680:AJ680" si="2060">IF(T677="","",T677*T678*T679/T$46/365/$G$1)</f>
        <v/>
      </c>
      <c r="U680" s="631" t="str">
        <f t="shared" si="2060"/>
        <v/>
      </c>
      <c r="V680" s="631" t="str">
        <f t="shared" si="2060"/>
        <v/>
      </c>
      <c r="W680" s="631">
        <f t="shared" si="2060"/>
        <v>7.8277886497064592E-3</v>
      </c>
      <c r="X680" s="631" t="str">
        <f t="shared" si="2060"/>
        <v/>
      </c>
      <c r="Y680" s="631" t="str">
        <f t="shared" si="2060"/>
        <v/>
      </c>
      <c r="Z680" s="631" t="str">
        <f t="shared" si="2060"/>
        <v/>
      </c>
      <c r="AA680" s="631" t="str">
        <f t="shared" si="2060"/>
        <v/>
      </c>
      <c r="AB680" s="631" t="str">
        <f t="shared" si="2060"/>
        <v/>
      </c>
      <c r="AC680" s="631" t="str">
        <f t="shared" si="2060"/>
        <v/>
      </c>
      <c r="AD680" s="631" t="str">
        <f t="shared" si="2060"/>
        <v/>
      </c>
      <c r="AE680" s="631" t="str">
        <f t="shared" si="2060"/>
        <v/>
      </c>
      <c r="AF680" s="631" t="str">
        <f t="shared" si="2060"/>
        <v/>
      </c>
      <c r="AG680" s="631" t="str">
        <f t="shared" si="2060"/>
        <v/>
      </c>
      <c r="AH680" s="631" t="str">
        <f t="shared" si="2060"/>
        <v/>
      </c>
      <c r="AI680" s="631" t="str">
        <f t="shared" si="2060"/>
        <v/>
      </c>
      <c r="AJ680" s="631" t="str">
        <f t="shared" si="2060"/>
        <v/>
      </c>
      <c r="AK680" s="653"/>
      <c r="AL680" s="631" t="str">
        <f t="shared" ref="AL680:BB680" si="2061">IF(AL677="","",AL677*AL678*AL679/AL$46/365/$G$1)</f>
        <v/>
      </c>
      <c r="AM680" s="631" t="str">
        <f t="shared" si="2061"/>
        <v/>
      </c>
      <c r="AN680" s="631" t="str">
        <f t="shared" si="2061"/>
        <v/>
      </c>
      <c r="AO680" s="631" t="str">
        <f t="shared" si="2061"/>
        <v/>
      </c>
      <c r="AP680" s="631" t="str">
        <f t="shared" si="2061"/>
        <v/>
      </c>
      <c r="AQ680" s="631" t="str">
        <f t="shared" si="2061"/>
        <v/>
      </c>
      <c r="AR680" s="631" t="str">
        <f t="shared" si="2061"/>
        <v/>
      </c>
      <c r="AS680" s="631" t="str">
        <f t="shared" si="2061"/>
        <v/>
      </c>
      <c r="AT680" s="631" t="str">
        <f t="shared" si="2061"/>
        <v/>
      </c>
      <c r="AU680" s="631" t="str">
        <f t="shared" si="2061"/>
        <v/>
      </c>
      <c r="AV680" s="631" t="str">
        <f t="shared" si="2061"/>
        <v/>
      </c>
      <c r="AW680" s="631" t="str">
        <f t="shared" si="2061"/>
        <v/>
      </c>
      <c r="AX680" s="631" t="str">
        <f t="shared" si="2061"/>
        <v/>
      </c>
      <c r="AY680" s="631" t="str">
        <f t="shared" si="2061"/>
        <v/>
      </c>
      <c r="AZ680" s="631" t="str">
        <f t="shared" si="2061"/>
        <v/>
      </c>
      <c r="BA680" s="631" t="str">
        <f t="shared" si="2061"/>
        <v/>
      </c>
      <c r="BB680" s="631" t="str">
        <f t="shared" si="2061"/>
        <v/>
      </c>
      <c r="BC680" s="653"/>
      <c r="BD680" s="631" t="str">
        <f t="shared" ref="BD680:BT680" si="2062">IF(BD677="","",BD677*BD678*BD679/BD$46/365/$G$1)</f>
        <v/>
      </c>
      <c r="BE680" s="631" t="str">
        <f t="shared" si="2062"/>
        <v/>
      </c>
      <c r="BF680" s="631" t="str">
        <f t="shared" si="2062"/>
        <v/>
      </c>
      <c r="BG680" s="631" t="str">
        <f t="shared" si="2062"/>
        <v/>
      </c>
      <c r="BH680" s="631" t="str">
        <f t="shared" si="2062"/>
        <v/>
      </c>
      <c r="BI680" s="631" t="str">
        <f t="shared" si="2062"/>
        <v/>
      </c>
      <c r="BJ680" s="631" t="str">
        <f t="shared" si="2062"/>
        <v/>
      </c>
      <c r="BK680" s="631" t="str">
        <f t="shared" si="2062"/>
        <v/>
      </c>
      <c r="BL680" s="631" t="str">
        <f t="shared" si="2062"/>
        <v/>
      </c>
      <c r="BM680" s="631" t="str">
        <f t="shared" si="2062"/>
        <v/>
      </c>
      <c r="BN680" s="631" t="str">
        <f t="shared" si="2062"/>
        <v/>
      </c>
      <c r="BO680" s="631" t="str">
        <f t="shared" si="2062"/>
        <v/>
      </c>
      <c r="BP680" s="631" t="str">
        <f t="shared" si="2062"/>
        <v/>
      </c>
      <c r="BQ680" s="631" t="str">
        <f t="shared" si="2062"/>
        <v/>
      </c>
      <c r="BR680" s="631" t="str">
        <f t="shared" si="2062"/>
        <v/>
      </c>
      <c r="BS680" s="631" t="str">
        <f t="shared" si="2062"/>
        <v/>
      </c>
      <c r="BT680" s="631" t="str">
        <f t="shared" si="2062"/>
        <v/>
      </c>
      <c r="BU680" s="653"/>
      <c r="BV680" s="631" t="str">
        <f>IF(BV677="","",BV677*BV678*BV679/BV$46/365/$G$1)</f>
        <v/>
      </c>
      <c r="BW680" s="631" t="str">
        <f>IF(BW677="","",BW677*BW678*BW679/BW$46/365/$G$1)</f>
        <v/>
      </c>
      <c r="BX680" s="631" t="str">
        <f>IF(BX677="","",BX677*BX678*BX679/BX$46/365/$G$1)</f>
        <v/>
      </c>
      <c r="BY680" s="631" t="str">
        <f>IF(BY677="","",BY677*BY678*BY679/BY$46/365/$G$1)</f>
        <v/>
      </c>
      <c r="BZ680" s="596" t="str">
        <f t="shared" si="2011"/>
        <v/>
      </c>
      <c r="CA680" s="621" t="str">
        <f t="shared" si="2012"/>
        <v/>
      </c>
      <c r="CB680" s="621" t="str">
        <f t="shared" si="2013"/>
        <v/>
      </c>
      <c r="CC680" s="693" t="str">
        <f t="shared" si="2014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054"/>
        <v/>
      </c>
      <c r="CF680" s="1353" t="str">
        <f t="shared" si="2054"/>
        <v/>
      </c>
      <c r="CG680" s="1353" t="str">
        <f t="shared" si="2054"/>
        <v/>
      </c>
      <c r="CH680" s="1353" t="str">
        <f t="shared" si="2054"/>
        <v/>
      </c>
      <c r="CI680" s="1353" t="str">
        <f t="shared" si="2054"/>
        <v/>
      </c>
      <c r="CJ680" s="1353" t="str">
        <f t="shared" si="2054"/>
        <v/>
      </c>
      <c r="CK680" s="1354" t="str">
        <f t="shared" si="2054"/>
        <v/>
      </c>
      <c r="CL680" s="1354" t="str">
        <f t="shared" si="2054"/>
        <v/>
      </c>
      <c r="CM680" s="1354" t="str">
        <f t="shared" si="2054"/>
        <v/>
      </c>
      <c r="CN680" s="1353" t="str">
        <f t="shared" si="2054"/>
        <v/>
      </c>
      <c r="CO680" s="1353" t="str">
        <f t="shared" si="2054"/>
        <v/>
      </c>
      <c r="CP680" s="1353" t="str">
        <f t="shared" si="2054"/>
        <v/>
      </c>
      <c r="CQ680" s="1353" t="str">
        <f t="shared" si="2054"/>
        <v/>
      </c>
      <c r="CR680" s="1353" t="str">
        <f t="shared" si="2054"/>
        <v/>
      </c>
      <c r="CS680" s="1352" t="str">
        <f t="shared" si="2054"/>
        <v/>
      </c>
      <c r="CT680" s="1355" t="str">
        <f t="shared" si="2054"/>
        <v/>
      </c>
      <c r="CU680" s="535" t="str">
        <f t="shared" si="2055"/>
        <v/>
      </c>
      <c r="CV680" s="536" t="str">
        <f t="shared" si="2055"/>
        <v/>
      </c>
      <c r="CW680" s="537" t="str">
        <f t="shared" si="2055"/>
        <v/>
      </c>
      <c r="CX680" s="537" t="str">
        <f t="shared" si="2055"/>
        <v/>
      </c>
      <c r="CY680" s="537" t="str">
        <f t="shared" si="2055"/>
        <v/>
      </c>
      <c r="CZ680" s="537" t="str">
        <f t="shared" si="2055"/>
        <v/>
      </c>
      <c r="DA680" s="537" t="str">
        <f t="shared" si="2055"/>
        <v/>
      </c>
      <c r="DB680" s="538" t="str">
        <f t="shared" si="2055"/>
        <v/>
      </c>
      <c r="DC680" s="538" t="str">
        <f t="shared" si="2055"/>
        <v/>
      </c>
      <c r="DD680" s="538" t="str">
        <f t="shared" si="2055"/>
        <v/>
      </c>
      <c r="DE680" s="537" t="str">
        <f t="shared" si="2056"/>
        <v/>
      </c>
      <c r="DF680" s="537" t="str">
        <f t="shared" si="2056"/>
        <v/>
      </c>
      <c r="DG680" s="537" t="str">
        <f t="shared" si="2056"/>
        <v/>
      </c>
      <c r="DH680" s="537" t="str">
        <f t="shared" si="2056"/>
        <v/>
      </c>
      <c r="DI680" s="537" t="str">
        <f t="shared" si="2056"/>
        <v/>
      </c>
      <c r="DJ680" s="536" t="str">
        <f t="shared" si="2056"/>
        <v/>
      </c>
      <c r="DK680" s="535" t="str">
        <f t="shared" si="2056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63"/>
        <v/>
      </c>
      <c r="CF682" s="1348" t="str">
        <f t="shared" si="2063"/>
        <v/>
      </c>
      <c r="CG682" s="1348" t="str">
        <f t="shared" si="2063"/>
        <v/>
      </c>
      <c r="CH682" s="1348" t="str">
        <f t="shared" si="2063"/>
        <v/>
      </c>
      <c r="CI682" s="1348" t="str">
        <f t="shared" si="2063"/>
        <v/>
      </c>
      <c r="CJ682" s="1348" t="str">
        <f t="shared" si="2063"/>
        <v/>
      </c>
      <c r="CK682" s="1349" t="str">
        <f t="shared" si="2063"/>
        <v/>
      </c>
      <c r="CL682" s="1349" t="str">
        <f t="shared" si="2063"/>
        <v/>
      </c>
      <c r="CM682" s="1349" t="str">
        <f t="shared" si="2063"/>
        <v/>
      </c>
      <c r="CN682" s="1348" t="str">
        <f t="shared" si="2063"/>
        <v/>
      </c>
      <c r="CO682" s="1348" t="str">
        <f t="shared" si="2063"/>
        <v/>
      </c>
      <c r="CP682" s="1348" t="str">
        <f t="shared" si="2063"/>
        <v/>
      </c>
      <c r="CQ682" s="1348" t="str">
        <f t="shared" si="2063"/>
        <v/>
      </c>
      <c r="CR682" s="1348" t="str">
        <f t="shared" si="2063"/>
        <v/>
      </c>
      <c r="CS682" s="1347" t="str">
        <f t="shared" si="2063"/>
        <v/>
      </c>
      <c r="CT682" s="1350" t="str">
        <f t="shared" ref="CE682:CT685" si="20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65"/>
        <v/>
      </c>
      <c r="CW682" s="549" t="str">
        <f t="shared" si="2065"/>
        <v/>
      </c>
      <c r="CX682" s="549" t="str">
        <f t="shared" si="2065"/>
        <v/>
      </c>
      <c r="CY682" s="549" t="str">
        <f t="shared" si="2065"/>
        <v/>
      </c>
      <c r="CZ682" s="549" t="str">
        <f t="shared" si="2065"/>
        <v/>
      </c>
      <c r="DA682" s="549" t="str">
        <f t="shared" si="2065"/>
        <v/>
      </c>
      <c r="DB682" s="550" t="str">
        <f t="shared" si="2065"/>
        <v/>
      </c>
      <c r="DC682" s="550" t="str">
        <f t="shared" si="2065"/>
        <v/>
      </c>
      <c r="DD682" s="550" t="str">
        <f t="shared" si="2065"/>
        <v/>
      </c>
      <c r="DE682" s="549" t="str">
        <f t="shared" ref="DE682:DK685" si="20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66"/>
        <v/>
      </c>
      <c r="DG682" s="549" t="str">
        <f t="shared" si="2066"/>
        <v/>
      </c>
      <c r="DH682" s="549" t="str">
        <f t="shared" si="2066"/>
        <v/>
      </c>
      <c r="DI682" s="549" t="str">
        <f t="shared" si="2066"/>
        <v/>
      </c>
      <c r="DJ682" s="548" t="str">
        <f t="shared" si="2066"/>
        <v/>
      </c>
      <c r="DK682" s="547" t="str">
        <f t="shared" si="2066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64"/>
        <v/>
      </c>
      <c r="CF683" s="1348" t="str">
        <f t="shared" si="2064"/>
        <v/>
      </c>
      <c r="CG683" s="1348" t="str">
        <f t="shared" si="2064"/>
        <v/>
      </c>
      <c r="CH683" s="1348" t="str">
        <f t="shared" si="2064"/>
        <v/>
      </c>
      <c r="CI683" s="1348" t="str">
        <f t="shared" si="2064"/>
        <v/>
      </c>
      <c r="CJ683" s="1348" t="str">
        <f t="shared" si="2064"/>
        <v/>
      </c>
      <c r="CK683" s="1349" t="str">
        <f t="shared" si="2064"/>
        <v/>
      </c>
      <c r="CL683" s="1349" t="str">
        <f t="shared" si="2064"/>
        <v/>
      </c>
      <c r="CM683" s="1349" t="str">
        <f t="shared" si="2064"/>
        <v/>
      </c>
      <c r="CN683" s="1348" t="str">
        <f t="shared" si="2064"/>
        <v/>
      </c>
      <c r="CO683" s="1348" t="str">
        <f t="shared" si="2064"/>
        <v/>
      </c>
      <c r="CP683" s="1348" t="str">
        <f t="shared" si="2064"/>
        <v/>
      </c>
      <c r="CQ683" s="1348" t="str">
        <f t="shared" si="2064"/>
        <v/>
      </c>
      <c r="CR683" s="1348" t="str">
        <f t="shared" si="2064"/>
        <v/>
      </c>
      <c r="CS683" s="1347" t="str">
        <f t="shared" si="2064"/>
        <v/>
      </c>
      <c r="CT683" s="1350" t="str">
        <f t="shared" si="2064"/>
        <v/>
      </c>
      <c r="CU683" s="547" t="str">
        <f t="shared" si="2065"/>
        <v/>
      </c>
      <c r="CV683" s="548" t="str">
        <f t="shared" si="2065"/>
        <v/>
      </c>
      <c r="CW683" s="549" t="str">
        <f t="shared" si="2065"/>
        <v/>
      </c>
      <c r="CX683" s="549" t="str">
        <f t="shared" si="2065"/>
        <v/>
      </c>
      <c r="CY683" s="549" t="str">
        <f t="shared" si="2065"/>
        <v/>
      </c>
      <c r="CZ683" s="549" t="str">
        <f t="shared" si="2065"/>
        <v/>
      </c>
      <c r="DA683" s="549" t="str">
        <f t="shared" si="2065"/>
        <v/>
      </c>
      <c r="DB683" s="550" t="str">
        <f t="shared" si="2065"/>
        <v/>
      </c>
      <c r="DC683" s="550" t="str">
        <f t="shared" si="2065"/>
        <v/>
      </c>
      <c r="DD683" s="550" t="str">
        <f t="shared" si="2065"/>
        <v/>
      </c>
      <c r="DE683" s="549" t="str">
        <f t="shared" si="2066"/>
        <v/>
      </c>
      <c r="DF683" s="549" t="str">
        <f t="shared" si="2066"/>
        <v/>
      </c>
      <c r="DG683" s="549" t="str">
        <f t="shared" si="2066"/>
        <v/>
      </c>
      <c r="DH683" s="549" t="str">
        <f t="shared" si="2066"/>
        <v/>
      </c>
      <c r="DI683" s="549" t="str">
        <f t="shared" si="2066"/>
        <v/>
      </c>
      <c r="DJ683" s="548" t="str">
        <f t="shared" si="2066"/>
        <v/>
      </c>
      <c r="DK683" s="547" t="str">
        <f t="shared" si="2066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$H$1 &amp; "/kg"</f>
        <v>kcal/kg</v>
      </c>
      <c r="B684" s="765">
        <f t="shared" ref="B684:R684" si="2067">2020*$K$1</f>
        <v>2020</v>
      </c>
      <c r="C684" s="765">
        <f t="shared" si="2067"/>
        <v>2020</v>
      </c>
      <c r="D684" s="765">
        <f t="shared" si="2067"/>
        <v>2020</v>
      </c>
      <c r="E684" s="765">
        <f t="shared" si="2067"/>
        <v>2020</v>
      </c>
      <c r="F684" s="765">
        <f t="shared" si="2067"/>
        <v>2020</v>
      </c>
      <c r="G684" s="765">
        <v>2020</v>
      </c>
      <c r="H684" s="765">
        <f t="shared" si="2067"/>
        <v>2020</v>
      </c>
      <c r="I684" s="765">
        <f t="shared" si="2067"/>
        <v>2020</v>
      </c>
      <c r="J684" s="765">
        <f t="shared" si="2067"/>
        <v>2020</v>
      </c>
      <c r="K684" s="765">
        <f t="shared" si="2067"/>
        <v>2020</v>
      </c>
      <c r="L684" s="765">
        <f t="shared" si="2067"/>
        <v>2020</v>
      </c>
      <c r="M684" s="765">
        <f t="shared" si="2067"/>
        <v>2020</v>
      </c>
      <c r="N684" s="765">
        <f t="shared" si="2067"/>
        <v>2020</v>
      </c>
      <c r="O684" s="765">
        <f t="shared" si="2067"/>
        <v>2020</v>
      </c>
      <c r="P684" s="765">
        <f t="shared" si="2067"/>
        <v>2020</v>
      </c>
      <c r="Q684" s="765">
        <f t="shared" si="2067"/>
        <v>2020</v>
      </c>
      <c r="R684" s="765">
        <f t="shared" si="2067"/>
        <v>2020</v>
      </c>
      <c r="S684" s="777"/>
      <c r="T684" s="765">
        <f t="shared" ref="T684:AJ684" si="2068">2020*$K$1</f>
        <v>2020</v>
      </c>
      <c r="U684" s="765">
        <f t="shared" si="2068"/>
        <v>2020</v>
      </c>
      <c r="V684" s="765">
        <f t="shared" si="2068"/>
        <v>2020</v>
      </c>
      <c r="W684" s="765">
        <f t="shared" si="2068"/>
        <v>2020</v>
      </c>
      <c r="X684" s="765">
        <f t="shared" si="2068"/>
        <v>2020</v>
      </c>
      <c r="Y684" s="765">
        <f t="shared" si="2068"/>
        <v>2020</v>
      </c>
      <c r="Z684" s="765">
        <f t="shared" si="2068"/>
        <v>2020</v>
      </c>
      <c r="AA684" s="765">
        <f t="shared" si="2068"/>
        <v>2020</v>
      </c>
      <c r="AB684" s="765">
        <f t="shared" si="2068"/>
        <v>2020</v>
      </c>
      <c r="AC684" s="765">
        <f t="shared" si="2068"/>
        <v>2020</v>
      </c>
      <c r="AD684" s="765">
        <f t="shared" si="2068"/>
        <v>2020</v>
      </c>
      <c r="AE684" s="765">
        <f t="shared" si="2068"/>
        <v>2020</v>
      </c>
      <c r="AF684" s="765">
        <f t="shared" si="2068"/>
        <v>2020</v>
      </c>
      <c r="AG684" s="765">
        <f t="shared" si="2068"/>
        <v>2020</v>
      </c>
      <c r="AH684" s="765">
        <f t="shared" si="2068"/>
        <v>2020</v>
      </c>
      <c r="AI684" s="765">
        <f t="shared" si="2068"/>
        <v>2020</v>
      </c>
      <c r="AJ684" s="765">
        <f t="shared" si="2068"/>
        <v>2020</v>
      </c>
      <c r="AK684" s="777"/>
      <c r="AL684" s="765">
        <f t="shared" ref="AL684:BB684" si="2069">2020*$K$1</f>
        <v>2020</v>
      </c>
      <c r="AM684" s="765">
        <f t="shared" si="2069"/>
        <v>2020</v>
      </c>
      <c r="AN684" s="765">
        <f t="shared" si="2069"/>
        <v>2020</v>
      </c>
      <c r="AO684" s="765">
        <f t="shared" si="2069"/>
        <v>2020</v>
      </c>
      <c r="AP684" s="765">
        <f t="shared" si="2069"/>
        <v>2020</v>
      </c>
      <c r="AQ684" s="765">
        <f t="shared" si="2069"/>
        <v>2020</v>
      </c>
      <c r="AR684" s="765">
        <f t="shared" si="2069"/>
        <v>2020</v>
      </c>
      <c r="AS684" s="765">
        <f t="shared" si="2069"/>
        <v>2020</v>
      </c>
      <c r="AT684" s="765">
        <f t="shared" si="2069"/>
        <v>2020</v>
      </c>
      <c r="AU684" s="765">
        <f t="shared" si="2069"/>
        <v>2020</v>
      </c>
      <c r="AV684" s="765">
        <f t="shared" si="2069"/>
        <v>2020</v>
      </c>
      <c r="AW684" s="765">
        <f t="shared" si="2069"/>
        <v>2020</v>
      </c>
      <c r="AX684" s="765">
        <f t="shared" si="2069"/>
        <v>2020</v>
      </c>
      <c r="AY684" s="765">
        <f t="shared" si="2069"/>
        <v>2020</v>
      </c>
      <c r="AZ684" s="765">
        <f t="shared" si="2069"/>
        <v>2020</v>
      </c>
      <c r="BA684" s="765">
        <f t="shared" si="2069"/>
        <v>2020</v>
      </c>
      <c r="BB684" s="765">
        <f t="shared" si="2069"/>
        <v>2020</v>
      </c>
      <c r="BC684" s="777"/>
      <c r="BD684" s="765">
        <f t="shared" ref="BD684:BT684" si="2070">2020*$K$1</f>
        <v>2020</v>
      </c>
      <c r="BE684" s="765">
        <f t="shared" si="2070"/>
        <v>2020</v>
      </c>
      <c r="BF684" s="765">
        <f t="shared" si="2070"/>
        <v>2020</v>
      </c>
      <c r="BG684" s="765">
        <f t="shared" si="2070"/>
        <v>2020</v>
      </c>
      <c r="BH684" s="765">
        <f t="shared" si="2070"/>
        <v>2020</v>
      </c>
      <c r="BI684" s="765">
        <f t="shared" si="2070"/>
        <v>2020</v>
      </c>
      <c r="BJ684" s="765">
        <f t="shared" si="2070"/>
        <v>2020</v>
      </c>
      <c r="BK684" s="765">
        <f t="shared" si="2070"/>
        <v>2020</v>
      </c>
      <c r="BL684" s="765">
        <f t="shared" si="2070"/>
        <v>2020</v>
      </c>
      <c r="BM684" s="765">
        <f t="shared" si="2070"/>
        <v>2020</v>
      </c>
      <c r="BN684" s="765">
        <f t="shared" si="2070"/>
        <v>2020</v>
      </c>
      <c r="BO684" s="765">
        <f t="shared" si="2070"/>
        <v>2020</v>
      </c>
      <c r="BP684" s="765">
        <f t="shared" si="2070"/>
        <v>2020</v>
      </c>
      <c r="BQ684" s="765">
        <f t="shared" si="2070"/>
        <v>2020</v>
      </c>
      <c r="BR684" s="765">
        <f t="shared" si="2070"/>
        <v>2020</v>
      </c>
      <c r="BS684" s="765">
        <f t="shared" si="2070"/>
        <v>2020</v>
      </c>
      <c r="BT684" s="765">
        <f t="shared" si="207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64"/>
        <v>2020</v>
      </c>
      <c r="CF684" s="1348">
        <f t="shared" si="2064"/>
        <v>2020</v>
      </c>
      <c r="CG684" s="1348">
        <f t="shared" si="2064"/>
        <v>2020</v>
      </c>
      <c r="CH684" s="1348">
        <f t="shared" si="2064"/>
        <v>2020</v>
      </c>
      <c r="CI684" s="1348">
        <f t="shared" si="2064"/>
        <v>2020</v>
      </c>
      <c r="CJ684" s="1348">
        <f t="shared" si="2064"/>
        <v>2020</v>
      </c>
      <c r="CK684" s="1349">
        <f t="shared" si="2064"/>
        <v>2020</v>
      </c>
      <c r="CL684" s="1349">
        <f t="shared" si="2064"/>
        <v>2020</v>
      </c>
      <c r="CM684" s="1349">
        <f t="shared" si="2064"/>
        <v>2020</v>
      </c>
      <c r="CN684" s="1348">
        <f t="shared" si="2064"/>
        <v>2020</v>
      </c>
      <c r="CO684" s="1348">
        <f t="shared" si="2064"/>
        <v>2020</v>
      </c>
      <c r="CP684" s="1348">
        <f t="shared" si="2064"/>
        <v>2020</v>
      </c>
      <c r="CQ684" s="1348">
        <f t="shared" si="2064"/>
        <v>2020</v>
      </c>
      <c r="CR684" s="1348">
        <f t="shared" si="2064"/>
        <v>2020</v>
      </c>
      <c r="CS684" s="1347">
        <f t="shared" si="2064"/>
        <v>2020</v>
      </c>
      <c r="CT684" s="1350">
        <f t="shared" si="2064"/>
        <v>2020</v>
      </c>
      <c r="CU684" s="547">
        <f t="shared" si="2065"/>
        <v>2020</v>
      </c>
      <c r="CV684" s="548">
        <f t="shared" si="2065"/>
        <v>2020</v>
      </c>
      <c r="CW684" s="549">
        <f t="shared" si="2065"/>
        <v>2020</v>
      </c>
      <c r="CX684" s="549">
        <f t="shared" si="2065"/>
        <v>2020</v>
      </c>
      <c r="CY684" s="549">
        <f t="shared" si="2065"/>
        <v>2020</v>
      </c>
      <c r="CZ684" s="549">
        <f t="shared" si="2065"/>
        <v>2020</v>
      </c>
      <c r="DA684" s="549">
        <f t="shared" si="2065"/>
        <v>2020</v>
      </c>
      <c r="DB684" s="550">
        <f t="shared" si="2065"/>
        <v>2020</v>
      </c>
      <c r="DC684" s="550">
        <f t="shared" si="2065"/>
        <v>2020</v>
      </c>
      <c r="DD684" s="550">
        <f t="shared" si="2065"/>
        <v>2020</v>
      </c>
      <c r="DE684" s="549">
        <f t="shared" si="2066"/>
        <v>2020</v>
      </c>
      <c r="DF684" s="549">
        <f t="shared" si="2066"/>
        <v>2020</v>
      </c>
      <c r="DG684" s="549">
        <f t="shared" si="2066"/>
        <v>2020</v>
      </c>
      <c r="DH684" s="549">
        <f t="shared" si="2066"/>
        <v>2020</v>
      </c>
      <c r="DI684" s="549">
        <f t="shared" si="2066"/>
        <v>2020</v>
      </c>
      <c r="DJ684" s="548">
        <f t="shared" si="2066"/>
        <v>2020</v>
      </c>
      <c r="DK684" s="547">
        <f t="shared" si="2066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$H$1 &amp; " (%)"</f>
        <v>kcal (%)</v>
      </c>
      <c r="B685" s="631" t="str">
        <f t="shared" ref="B685:K685" si="2071">IF(B682="","",B682*B683*B684/B$46/365/$G$1)</f>
        <v/>
      </c>
      <c r="C685" s="631" t="str">
        <f t="shared" si="2071"/>
        <v/>
      </c>
      <c r="D685" s="631" t="str">
        <f t="shared" si="2071"/>
        <v/>
      </c>
      <c r="E685" s="631" t="str">
        <f t="shared" si="2071"/>
        <v/>
      </c>
      <c r="F685" s="631" t="str">
        <f t="shared" si="2071"/>
        <v/>
      </c>
      <c r="G685" s="631" t="str">
        <f t="shared" si="2071"/>
        <v/>
      </c>
      <c r="H685" s="631" t="str">
        <f t="shared" si="2071"/>
        <v/>
      </c>
      <c r="I685" s="631" t="str">
        <f t="shared" si="2071"/>
        <v/>
      </c>
      <c r="J685" s="631" t="str">
        <f t="shared" si="2071"/>
        <v/>
      </c>
      <c r="K685" s="631" t="str">
        <f t="shared" si="2071"/>
        <v/>
      </c>
      <c r="L685" s="631"/>
      <c r="M685" s="631"/>
      <c r="N685" s="631"/>
      <c r="O685" s="631" t="str">
        <f>IF(O682="","",O682*O683*O684/O$46/365/$G$1)</f>
        <v/>
      </c>
      <c r="P685" s="631" t="str">
        <f>IF(P682="","",P682*P683*P684/P$46/365/$G$1)</f>
        <v/>
      </c>
      <c r="Q685" s="631" t="str">
        <f>IF(Q682="","",Q682*Q683*Q684/Q$46/365/$G$1)</f>
        <v/>
      </c>
      <c r="R685" s="631" t="str">
        <f>IF(R682="","",R682*R683*R684/R$46/365/$G$1)</f>
        <v/>
      </c>
      <c r="S685" s="653"/>
      <c r="T685" s="631" t="str">
        <f t="shared" ref="T685:AJ685" si="2072">IF(T682="","",T682*T683*T684/T$46/365/$G$1)</f>
        <v/>
      </c>
      <c r="U685" s="631" t="str">
        <f t="shared" si="2072"/>
        <v/>
      </c>
      <c r="V685" s="631" t="str">
        <f t="shared" si="2072"/>
        <v/>
      </c>
      <c r="W685" s="631" t="str">
        <f t="shared" si="2072"/>
        <v/>
      </c>
      <c r="X685" s="631" t="str">
        <f t="shared" si="2072"/>
        <v/>
      </c>
      <c r="Y685" s="631" t="str">
        <f t="shared" si="2072"/>
        <v/>
      </c>
      <c r="Z685" s="631" t="str">
        <f t="shared" si="2072"/>
        <v/>
      </c>
      <c r="AA685" s="631" t="str">
        <f t="shared" si="2072"/>
        <v/>
      </c>
      <c r="AB685" s="631" t="str">
        <f t="shared" si="2072"/>
        <v/>
      </c>
      <c r="AC685" s="631" t="str">
        <f t="shared" si="2072"/>
        <v/>
      </c>
      <c r="AD685" s="631" t="str">
        <f t="shared" si="2072"/>
        <v/>
      </c>
      <c r="AE685" s="631" t="str">
        <f t="shared" si="2072"/>
        <v/>
      </c>
      <c r="AF685" s="631" t="str">
        <f t="shared" si="2072"/>
        <v/>
      </c>
      <c r="AG685" s="631" t="str">
        <f t="shared" si="2072"/>
        <v/>
      </c>
      <c r="AH685" s="631" t="str">
        <f t="shared" si="2072"/>
        <v/>
      </c>
      <c r="AI685" s="631" t="str">
        <f t="shared" si="2072"/>
        <v/>
      </c>
      <c r="AJ685" s="631" t="str">
        <f t="shared" si="2072"/>
        <v/>
      </c>
      <c r="AK685" s="653"/>
      <c r="AL685" s="631" t="str">
        <f t="shared" ref="AL685:BB685" si="2073">IF(AL682="","",AL682*AL683*AL684/AL$46/365/$G$1)</f>
        <v/>
      </c>
      <c r="AM685" s="631" t="str">
        <f t="shared" si="2073"/>
        <v/>
      </c>
      <c r="AN685" s="631" t="str">
        <f t="shared" si="2073"/>
        <v/>
      </c>
      <c r="AO685" s="631" t="str">
        <f t="shared" si="2073"/>
        <v/>
      </c>
      <c r="AP685" s="631" t="str">
        <f t="shared" si="2073"/>
        <v/>
      </c>
      <c r="AQ685" s="631" t="str">
        <f t="shared" si="2073"/>
        <v/>
      </c>
      <c r="AR685" s="631" t="str">
        <f t="shared" si="2073"/>
        <v/>
      </c>
      <c r="AS685" s="631" t="str">
        <f t="shared" si="2073"/>
        <v/>
      </c>
      <c r="AT685" s="631" t="str">
        <f t="shared" si="2073"/>
        <v/>
      </c>
      <c r="AU685" s="631" t="str">
        <f t="shared" si="2073"/>
        <v/>
      </c>
      <c r="AV685" s="631" t="str">
        <f t="shared" si="2073"/>
        <v/>
      </c>
      <c r="AW685" s="631" t="str">
        <f t="shared" si="2073"/>
        <v/>
      </c>
      <c r="AX685" s="631" t="str">
        <f t="shared" si="2073"/>
        <v/>
      </c>
      <c r="AY685" s="631" t="str">
        <f t="shared" si="2073"/>
        <v/>
      </c>
      <c r="AZ685" s="631" t="str">
        <f t="shared" si="2073"/>
        <v/>
      </c>
      <c r="BA685" s="631" t="str">
        <f t="shared" si="2073"/>
        <v/>
      </c>
      <c r="BB685" s="631" t="str">
        <f t="shared" si="2073"/>
        <v/>
      </c>
      <c r="BC685" s="653"/>
      <c r="BD685" s="631" t="str">
        <f t="shared" ref="BD685:BT685" si="2074">IF(BD682="","",BD682*BD683*BD684/BD$46/365/$G$1)</f>
        <v/>
      </c>
      <c r="BE685" s="631" t="str">
        <f t="shared" si="2074"/>
        <v/>
      </c>
      <c r="BF685" s="631" t="str">
        <f t="shared" si="2074"/>
        <v/>
      </c>
      <c r="BG685" s="631" t="str">
        <f t="shared" si="2074"/>
        <v/>
      </c>
      <c r="BH685" s="631" t="str">
        <f t="shared" si="2074"/>
        <v/>
      </c>
      <c r="BI685" s="631" t="str">
        <f t="shared" si="2074"/>
        <v/>
      </c>
      <c r="BJ685" s="631" t="str">
        <f t="shared" si="2074"/>
        <v/>
      </c>
      <c r="BK685" s="631" t="str">
        <f t="shared" si="2074"/>
        <v/>
      </c>
      <c r="BL685" s="631" t="str">
        <f t="shared" si="2074"/>
        <v/>
      </c>
      <c r="BM685" s="631" t="str">
        <f t="shared" si="2074"/>
        <v/>
      </c>
      <c r="BN685" s="631" t="str">
        <f t="shared" si="2074"/>
        <v/>
      </c>
      <c r="BO685" s="631" t="str">
        <f t="shared" si="2074"/>
        <v/>
      </c>
      <c r="BP685" s="631" t="str">
        <f t="shared" si="2074"/>
        <v/>
      </c>
      <c r="BQ685" s="631" t="str">
        <f t="shared" si="2074"/>
        <v/>
      </c>
      <c r="BR685" s="631" t="str">
        <f t="shared" si="2074"/>
        <v/>
      </c>
      <c r="BS685" s="631" t="str">
        <f t="shared" si="2074"/>
        <v/>
      </c>
      <c r="BT685" s="631" t="str">
        <f t="shared" si="2074"/>
        <v/>
      </c>
      <c r="BU685" s="653"/>
      <c r="BV685" s="631" t="str">
        <f>IF(BV682="","",BV682*BV683*BV684/BV$46/365/$G$1)</f>
        <v/>
      </c>
      <c r="BW685" s="631" t="str">
        <f>IF(BW682="","",BW682*BW683*BW684/BW$46/365/$G$1)</f>
        <v/>
      </c>
      <c r="BX685" s="631" t="str">
        <f>IF(BX682="","",BX682*BX683*BX684/BX$46/365/$G$1)</f>
        <v/>
      </c>
      <c r="BY685" s="631" t="str">
        <f>IF(BY682="","",BY682*BY683*BY684/BY$46/365/$G$1)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64"/>
        <v/>
      </c>
      <c r="CF685" s="1353" t="str">
        <f t="shared" si="2064"/>
        <v/>
      </c>
      <c r="CG685" s="1353" t="str">
        <f t="shared" si="2064"/>
        <v/>
      </c>
      <c r="CH685" s="1353" t="str">
        <f t="shared" si="2064"/>
        <v/>
      </c>
      <c r="CI685" s="1353" t="str">
        <f t="shared" si="2064"/>
        <v/>
      </c>
      <c r="CJ685" s="1353" t="str">
        <f t="shared" si="2064"/>
        <v/>
      </c>
      <c r="CK685" s="1354" t="str">
        <f t="shared" si="2064"/>
        <v/>
      </c>
      <c r="CL685" s="1354" t="str">
        <f t="shared" si="2064"/>
        <v/>
      </c>
      <c r="CM685" s="1354" t="str">
        <f t="shared" si="2064"/>
        <v/>
      </c>
      <c r="CN685" s="1353" t="str">
        <f t="shared" si="2064"/>
        <v/>
      </c>
      <c r="CO685" s="1353" t="str">
        <f t="shared" si="2064"/>
        <v/>
      </c>
      <c r="CP685" s="1353" t="str">
        <f t="shared" si="2064"/>
        <v/>
      </c>
      <c r="CQ685" s="1353" t="str">
        <f t="shared" si="2064"/>
        <v/>
      </c>
      <c r="CR685" s="1353" t="str">
        <f t="shared" si="2064"/>
        <v/>
      </c>
      <c r="CS685" s="1352" t="str">
        <f t="shared" si="2064"/>
        <v/>
      </c>
      <c r="CT685" s="1355" t="str">
        <f t="shared" si="2064"/>
        <v/>
      </c>
      <c r="CU685" s="535" t="str">
        <f t="shared" si="2065"/>
        <v/>
      </c>
      <c r="CV685" s="536" t="str">
        <f t="shared" si="2065"/>
        <v/>
      </c>
      <c r="CW685" s="537" t="str">
        <f t="shared" si="2065"/>
        <v/>
      </c>
      <c r="CX685" s="537" t="str">
        <f t="shared" si="2065"/>
        <v/>
      </c>
      <c r="CY685" s="537" t="str">
        <f t="shared" si="2065"/>
        <v/>
      </c>
      <c r="CZ685" s="537" t="str">
        <f t="shared" si="2065"/>
        <v/>
      </c>
      <c r="DA685" s="537" t="str">
        <f t="shared" si="2065"/>
        <v/>
      </c>
      <c r="DB685" s="538" t="str">
        <f t="shared" si="2065"/>
        <v/>
      </c>
      <c r="DC685" s="538" t="str">
        <f t="shared" si="2065"/>
        <v/>
      </c>
      <c r="DD685" s="538" t="str">
        <f t="shared" si="2065"/>
        <v/>
      </c>
      <c r="DE685" s="537" t="str">
        <f t="shared" si="2066"/>
        <v/>
      </c>
      <c r="DF685" s="537" t="str">
        <f t="shared" si="2066"/>
        <v/>
      </c>
      <c r="DG685" s="537" t="str">
        <f t="shared" si="2066"/>
        <v/>
      </c>
      <c r="DH685" s="537" t="str">
        <f t="shared" si="2066"/>
        <v/>
      </c>
      <c r="DI685" s="537" t="str">
        <f t="shared" si="2066"/>
        <v/>
      </c>
      <c r="DJ685" s="536" t="str">
        <f t="shared" si="2066"/>
        <v/>
      </c>
      <c r="DK685" s="535" t="str">
        <f t="shared" si="2066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7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75"/>
        <v/>
      </c>
      <c r="CF687" s="1348" t="str">
        <f t="shared" si="2075"/>
        <v/>
      </c>
      <c r="CG687" s="1348" t="str">
        <f t="shared" si="2075"/>
        <v/>
      </c>
      <c r="CH687" s="1348" t="str">
        <f t="shared" si="2075"/>
        <v/>
      </c>
      <c r="CI687" s="1348" t="str">
        <f t="shared" si="2075"/>
        <v/>
      </c>
      <c r="CJ687" s="1348" t="str">
        <f t="shared" si="2075"/>
        <v/>
      </c>
      <c r="CK687" s="1349" t="str">
        <f t="shared" si="2075"/>
        <v/>
      </c>
      <c r="CL687" s="1349" t="str">
        <f t="shared" si="2075"/>
        <v/>
      </c>
      <c r="CM687" s="1349" t="str">
        <f t="shared" si="2075"/>
        <v/>
      </c>
      <c r="CN687" s="1348" t="str">
        <f t="shared" si="2075"/>
        <v/>
      </c>
      <c r="CO687" s="1348" t="str">
        <f t="shared" si="2075"/>
        <v/>
      </c>
      <c r="CP687" s="1348" t="str">
        <f t="shared" si="2075"/>
        <v/>
      </c>
      <c r="CQ687" s="1348" t="str">
        <f t="shared" si="2075"/>
        <v/>
      </c>
      <c r="CR687" s="1348" t="str">
        <f t="shared" si="2075"/>
        <v/>
      </c>
      <c r="CS687" s="1347" t="str">
        <f t="shared" si="2075"/>
        <v/>
      </c>
      <c r="CT687" s="1350" t="str">
        <f t="shared" ref="CE687:CT690" si="207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7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77"/>
        <v/>
      </c>
      <c r="CW687" s="549" t="str">
        <f t="shared" si="2077"/>
        <v/>
      </c>
      <c r="CX687" s="549" t="str">
        <f t="shared" si="2077"/>
        <v/>
      </c>
      <c r="CY687" s="549" t="str">
        <f t="shared" si="2077"/>
        <v/>
      </c>
      <c r="CZ687" s="549" t="str">
        <f t="shared" si="2077"/>
        <v/>
      </c>
      <c r="DA687" s="549" t="str">
        <f t="shared" si="2077"/>
        <v/>
      </c>
      <c r="DB687" s="550" t="str">
        <f t="shared" si="2077"/>
        <v/>
      </c>
      <c r="DC687" s="550" t="str">
        <f t="shared" si="2077"/>
        <v/>
      </c>
      <c r="DD687" s="550" t="str">
        <f t="shared" si="2077"/>
        <v/>
      </c>
      <c r="DE687" s="549" t="str">
        <f t="shared" ref="DE687:DK690" si="207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78"/>
        <v/>
      </c>
      <c r="DG687" s="549" t="str">
        <f t="shared" si="2078"/>
        <v/>
      </c>
      <c r="DH687" s="549" t="str">
        <f t="shared" si="2078"/>
        <v/>
      </c>
      <c r="DI687" s="549" t="str">
        <f t="shared" si="2078"/>
        <v/>
      </c>
      <c r="DJ687" s="548" t="str">
        <f t="shared" si="2078"/>
        <v/>
      </c>
      <c r="DK687" s="547" t="str">
        <f t="shared" si="207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76"/>
        <v/>
      </c>
      <c r="CF688" s="1348" t="str">
        <f t="shared" si="2076"/>
        <v/>
      </c>
      <c r="CG688" s="1348" t="str">
        <f t="shared" si="2076"/>
        <v/>
      </c>
      <c r="CH688" s="1348" t="str">
        <f t="shared" si="2076"/>
        <v/>
      </c>
      <c r="CI688" s="1348" t="str">
        <f t="shared" si="2076"/>
        <v/>
      </c>
      <c r="CJ688" s="1348" t="str">
        <f t="shared" si="2076"/>
        <v/>
      </c>
      <c r="CK688" s="1349" t="str">
        <f t="shared" si="2076"/>
        <v/>
      </c>
      <c r="CL688" s="1349" t="str">
        <f t="shared" si="2076"/>
        <v/>
      </c>
      <c r="CM688" s="1349" t="str">
        <f t="shared" si="2076"/>
        <v/>
      </c>
      <c r="CN688" s="1348" t="str">
        <f t="shared" si="2076"/>
        <v/>
      </c>
      <c r="CO688" s="1348" t="str">
        <f t="shared" si="2076"/>
        <v/>
      </c>
      <c r="CP688" s="1348" t="str">
        <f t="shared" si="2076"/>
        <v/>
      </c>
      <c r="CQ688" s="1348" t="str">
        <f t="shared" si="2076"/>
        <v/>
      </c>
      <c r="CR688" s="1348" t="str">
        <f t="shared" si="2076"/>
        <v/>
      </c>
      <c r="CS688" s="1347" t="str">
        <f t="shared" si="2076"/>
        <v/>
      </c>
      <c r="CT688" s="1350" t="str">
        <f t="shared" si="2076"/>
        <v/>
      </c>
      <c r="CU688" s="547" t="str">
        <f t="shared" si="2077"/>
        <v/>
      </c>
      <c r="CV688" s="548" t="str">
        <f t="shared" si="2077"/>
        <v/>
      </c>
      <c r="CW688" s="549" t="str">
        <f t="shared" si="2077"/>
        <v/>
      </c>
      <c r="CX688" s="549" t="str">
        <f t="shared" si="2077"/>
        <v/>
      </c>
      <c r="CY688" s="549" t="str">
        <f t="shared" si="2077"/>
        <v/>
      </c>
      <c r="CZ688" s="549" t="str">
        <f t="shared" si="2077"/>
        <v/>
      </c>
      <c r="DA688" s="549" t="str">
        <f t="shared" si="2077"/>
        <v/>
      </c>
      <c r="DB688" s="550" t="str">
        <f t="shared" si="2077"/>
        <v/>
      </c>
      <c r="DC688" s="550" t="str">
        <f t="shared" si="2077"/>
        <v/>
      </c>
      <c r="DD688" s="550" t="str">
        <f t="shared" si="2077"/>
        <v/>
      </c>
      <c r="DE688" s="549" t="str">
        <f t="shared" si="2078"/>
        <v/>
      </c>
      <c r="DF688" s="549" t="str">
        <f t="shared" si="2078"/>
        <v/>
      </c>
      <c r="DG688" s="549" t="str">
        <f t="shared" si="2078"/>
        <v/>
      </c>
      <c r="DH688" s="549" t="str">
        <f t="shared" si="2078"/>
        <v/>
      </c>
      <c r="DI688" s="549" t="str">
        <f t="shared" si="2078"/>
        <v/>
      </c>
      <c r="DJ688" s="548" t="str">
        <f t="shared" si="2078"/>
        <v/>
      </c>
      <c r="DK688" s="547" t="str">
        <f t="shared" si="207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$H$1 &amp; "/kg"</f>
        <v>kcal/kg</v>
      </c>
      <c r="B689" s="765">
        <f t="shared" ref="B689:R689" si="2079">3620*$K$1</f>
        <v>3620</v>
      </c>
      <c r="C689" s="765">
        <f t="shared" si="2079"/>
        <v>3620</v>
      </c>
      <c r="D689" s="765">
        <f t="shared" si="2079"/>
        <v>3620</v>
      </c>
      <c r="E689" s="765">
        <f t="shared" si="2079"/>
        <v>3620</v>
      </c>
      <c r="F689" s="765">
        <f t="shared" si="2079"/>
        <v>3620</v>
      </c>
      <c r="G689" s="765">
        <f t="shared" si="2079"/>
        <v>3620</v>
      </c>
      <c r="H689" s="765">
        <f t="shared" si="2079"/>
        <v>3620</v>
      </c>
      <c r="I689" s="765">
        <f t="shared" si="2079"/>
        <v>3620</v>
      </c>
      <c r="J689" s="765">
        <f t="shared" si="2079"/>
        <v>3620</v>
      </c>
      <c r="K689" s="765">
        <f t="shared" si="2079"/>
        <v>3620</v>
      </c>
      <c r="L689" s="765">
        <f t="shared" si="2079"/>
        <v>3620</v>
      </c>
      <c r="M689" s="765">
        <f t="shared" si="2079"/>
        <v>3620</v>
      </c>
      <c r="N689" s="765">
        <f t="shared" si="2079"/>
        <v>3620</v>
      </c>
      <c r="O689" s="765">
        <f t="shared" si="2079"/>
        <v>3620</v>
      </c>
      <c r="P689" s="765">
        <f t="shared" si="2079"/>
        <v>3620</v>
      </c>
      <c r="Q689" s="765">
        <f t="shared" si="2079"/>
        <v>3620</v>
      </c>
      <c r="R689" s="765">
        <f t="shared" si="2079"/>
        <v>3620</v>
      </c>
      <c r="S689" s="778"/>
      <c r="T689" s="765">
        <f t="shared" ref="T689:AJ689" si="2080">3620*$K$1</f>
        <v>3620</v>
      </c>
      <c r="U689" s="765">
        <f t="shared" si="2080"/>
        <v>3620</v>
      </c>
      <c r="V689" s="765">
        <f t="shared" si="2080"/>
        <v>3620</v>
      </c>
      <c r="W689" s="765">
        <f t="shared" si="2080"/>
        <v>3620</v>
      </c>
      <c r="X689" s="765">
        <f t="shared" si="2080"/>
        <v>3620</v>
      </c>
      <c r="Y689" s="765">
        <f t="shared" si="2080"/>
        <v>3620</v>
      </c>
      <c r="Z689" s="765">
        <f t="shared" si="2080"/>
        <v>3620</v>
      </c>
      <c r="AA689" s="765">
        <f t="shared" si="2080"/>
        <v>3620</v>
      </c>
      <c r="AB689" s="765">
        <f t="shared" si="2080"/>
        <v>3620</v>
      </c>
      <c r="AC689" s="765">
        <f t="shared" si="2080"/>
        <v>3620</v>
      </c>
      <c r="AD689" s="765">
        <f t="shared" si="2080"/>
        <v>3620</v>
      </c>
      <c r="AE689" s="765">
        <f t="shared" si="2080"/>
        <v>3620</v>
      </c>
      <c r="AF689" s="765">
        <f t="shared" si="2080"/>
        <v>3620</v>
      </c>
      <c r="AG689" s="765">
        <f t="shared" si="2080"/>
        <v>3620</v>
      </c>
      <c r="AH689" s="765">
        <f t="shared" si="2080"/>
        <v>3620</v>
      </c>
      <c r="AI689" s="765">
        <f t="shared" si="2080"/>
        <v>3620</v>
      </c>
      <c r="AJ689" s="765">
        <f t="shared" si="2080"/>
        <v>3620</v>
      </c>
      <c r="AK689" s="778"/>
      <c r="AL689" s="765">
        <f t="shared" ref="AL689:BB689" si="2081">3620*$K$1</f>
        <v>3620</v>
      </c>
      <c r="AM689" s="765">
        <f t="shared" si="2081"/>
        <v>3620</v>
      </c>
      <c r="AN689" s="765">
        <f t="shared" si="2081"/>
        <v>3620</v>
      </c>
      <c r="AO689" s="765">
        <f t="shared" si="2081"/>
        <v>3620</v>
      </c>
      <c r="AP689" s="765">
        <f t="shared" si="2081"/>
        <v>3620</v>
      </c>
      <c r="AQ689" s="765">
        <f t="shared" si="2081"/>
        <v>3620</v>
      </c>
      <c r="AR689" s="765">
        <f t="shared" si="2081"/>
        <v>3620</v>
      </c>
      <c r="AS689" s="765">
        <f t="shared" si="2081"/>
        <v>3620</v>
      </c>
      <c r="AT689" s="765">
        <f t="shared" si="2081"/>
        <v>3620</v>
      </c>
      <c r="AU689" s="765">
        <f t="shared" si="2081"/>
        <v>3620</v>
      </c>
      <c r="AV689" s="765">
        <f t="shared" si="2081"/>
        <v>3620</v>
      </c>
      <c r="AW689" s="765">
        <f t="shared" si="2081"/>
        <v>3620</v>
      </c>
      <c r="AX689" s="765">
        <f t="shared" si="2081"/>
        <v>3620</v>
      </c>
      <c r="AY689" s="765">
        <f t="shared" si="2081"/>
        <v>3620</v>
      </c>
      <c r="AZ689" s="765">
        <f t="shared" si="2081"/>
        <v>3620</v>
      </c>
      <c r="BA689" s="765">
        <f t="shared" si="2081"/>
        <v>3620</v>
      </c>
      <c r="BB689" s="765">
        <f t="shared" si="2081"/>
        <v>3620</v>
      </c>
      <c r="BC689" s="778"/>
      <c r="BD689" s="765">
        <f t="shared" ref="BD689:BT689" si="2082">3620*$K$1</f>
        <v>3620</v>
      </c>
      <c r="BE689" s="765">
        <f t="shared" si="2082"/>
        <v>3620</v>
      </c>
      <c r="BF689" s="765">
        <f t="shared" si="2082"/>
        <v>3620</v>
      </c>
      <c r="BG689" s="765">
        <f t="shared" si="2082"/>
        <v>3620</v>
      </c>
      <c r="BH689" s="765">
        <f t="shared" si="2082"/>
        <v>3620</v>
      </c>
      <c r="BI689" s="765">
        <f t="shared" si="2082"/>
        <v>3620</v>
      </c>
      <c r="BJ689" s="765">
        <f t="shared" si="2082"/>
        <v>3620</v>
      </c>
      <c r="BK689" s="765">
        <f t="shared" si="2082"/>
        <v>3620</v>
      </c>
      <c r="BL689" s="765">
        <f t="shared" si="2082"/>
        <v>3620</v>
      </c>
      <c r="BM689" s="765">
        <f t="shared" si="2082"/>
        <v>3620</v>
      </c>
      <c r="BN689" s="765">
        <f t="shared" si="2082"/>
        <v>3620</v>
      </c>
      <c r="BO689" s="765">
        <f t="shared" si="2082"/>
        <v>3620</v>
      </c>
      <c r="BP689" s="765">
        <f t="shared" si="2082"/>
        <v>3620</v>
      </c>
      <c r="BQ689" s="765">
        <f t="shared" si="2082"/>
        <v>3620</v>
      </c>
      <c r="BR689" s="765">
        <f t="shared" si="2082"/>
        <v>3620</v>
      </c>
      <c r="BS689" s="765">
        <f t="shared" si="2082"/>
        <v>3620</v>
      </c>
      <c r="BT689" s="765">
        <f t="shared" si="208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76"/>
        <v>3620</v>
      </c>
      <c r="CF689" s="1348">
        <f t="shared" si="2076"/>
        <v>3620</v>
      </c>
      <c r="CG689" s="1348">
        <f t="shared" si="2076"/>
        <v>3620</v>
      </c>
      <c r="CH689" s="1348">
        <f t="shared" si="2076"/>
        <v>3620</v>
      </c>
      <c r="CI689" s="1348">
        <f t="shared" si="2076"/>
        <v>3620</v>
      </c>
      <c r="CJ689" s="1348">
        <f t="shared" si="2076"/>
        <v>3620</v>
      </c>
      <c r="CK689" s="1349">
        <f t="shared" si="2076"/>
        <v>3620</v>
      </c>
      <c r="CL689" s="1349">
        <f t="shared" si="2076"/>
        <v>3620</v>
      </c>
      <c r="CM689" s="1349">
        <f t="shared" si="2076"/>
        <v>3620</v>
      </c>
      <c r="CN689" s="1348">
        <f t="shared" si="2076"/>
        <v>3620</v>
      </c>
      <c r="CO689" s="1348">
        <f t="shared" si="2076"/>
        <v>3620</v>
      </c>
      <c r="CP689" s="1348">
        <f t="shared" si="2076"/>
        <v>3620</v>
      </c>
      <c r="CQ689" s="1348">
        <f t="shared" si="2076"/>
        <v>3620</v>
      </c>
      <c r="CR689" s="1348">
        <f t="shared" si="2076"/>
        <v>3620</v>
      </c>
      <c r="CS689" s="1347">
        <f t="shared" si="2076"/>
        <v>3620</v>
      </c>
      <c r="CT689" s="1350">
        <f t="shared" si="2076"/>
        <v>3620</v>
      </c>
      <c r="CU689" s="547">
        <f t="shared" si="2077"/>
        <v>3620</v>
      </c>
      <c r="CV689" s="548">
        <f t="shared" si="2077"/>
        <v>3620</v>
      </c>
      <c r="CW689" s="549">
        <f t="shared" si="2077"/>
        <v>3620</v>
      </c>
      <c r="CX689" s="549">
        <f t="shared" si="2077"/>
        <v>3620</v>
      </c>
      <c r="CY689" s="549">
        <f t="shared" si="2077"/>
        <v>3620</v>
      </c>
      <c r="CZ689" s="549">
        <f t="shared" si="2077"/>
        <v>3620</v>
      </c>
      <c r="DA689" s="549">
        <f t="shared" si="2077"/>
        <v>3620</v>
      </c>
      <c r="DB689" s="550">
        <f t="shared" si="2077"/>
        <v>3620</v>
      </c>
      <c r="DC689" s="550">
        <f t="shared" si="2077"/>
        <v>3620</v>
      </c>
      <c r="DD689" s="550">
        <f t="shared" si="2077"/>
        <v>3620</v>
      </c>
      <c r="DE689" s="549">
        <f t="shared" si="2078"/>
        <v>3620</v>
      </c>
      <c r="DF689" s="549">
        <f t="shared" si="2078"/>
        <v>3620</v>
      </c>
      <c r="DG689" s="549">
        <f t="shared" si="2078"/>
        <v>3620</v>
      </c>
      <c r="DH689" s="549">
        <f t="shared" si="2078"/>
        <v>3620</v>
      </c>
      <c r="DI689" s="549">
        <f t="shared" si="2078"/>
        <v>3620</v>
      </c>
      <c r="DJ689" s="548">
        <f t="shared" si="2078"/>
        <v>3620</v>
      </c>
      <c r="DK689" s="547">
        <f t="shared" si="207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$H$1 &amp; " (%)"</f>
        <v>kcal (%)</v>
      </c>
      <c r="B690" s="631" t="str">
        <f t="shared" ref="B690:R690" si="2083">IF(B687="","",B687*B688*B689/B$46/365/$G$1)</f>
        <v/>
      </c>
      <c r="C690" s="631" t="str">
        <f t="shared" si="2083"/>
        <v/>
      </c>
      <c r="D690" s="631" t="str">
        <f t="shared" si="2083"/>
        <v/>
      </c>
      <c r="E690" s="631" t="str">
        <f t="shared" si="2083"/>
        <v/>
      </c>
      <c r="F690" s="631" t="str">
        <f t="shared" si="2083"/>
        <v/>
      </c>
      <c r="G690" s="631" t="str">
        <f t="shared" si="2083"/>
        <v/>
      </c>
      <c r="H690" s="631" t="str">
        <f t="shared" si="2083"/>
        <v/>
      </c>
      <c r="I690" s="631" t="str">
        <f t="shared" si="2083"/>
        <v/>
      </c>
      <c r="J690" s="631" t="str">
        <f t="shared" si="2083"/>
        <v/>
      </c>
      <c r="K690" s="631" t="str">
        <f t="shared" si="2083"/>
        <v/>
      </c>
      <c r="L690" s="631" t="str">
        <f t="shared" si="2083"/>
        <v/>
      </c>
      <c r="M690" s="631" t="str">
        <f t="shared" si="2083"/>
        <v/>
      </c>
      <c r="N690" s="631" t="str">
        <f t="shared" si="2083"/>
        <v/>
      </c>
      <c r="O690" s="631" t="str">
        <f t="shared" si="2083"/>
        <v/>
      </c>
      <c r="P690" s="631" t="str">
        <f t="shared" si="2083"/>
        <v/>
      </c>
      <c r="Q690" s="631" t="str">
        <f t="shared" si="2083"/>
        <v/>
      </c>
      <c r="R690" s="631" t="str">
        <f t="shared" si="2083"/>
        <v/>
      </c>
      <c r="S690" s="653"/>
      <c r="T690" s="631" t="str">
        <f t="shared" ref="T690:AJ690" si="2084">IF(T687="","",T687*T688*T689/T$46/365/$G$1)</f>
        <v/>
      </c>
      <c r="U690" s="631" t="str">
        <f t="shared" si="2084"/>
        <v/>
      </c>
      <c r="V690" s="631" t="str">
        <f t="shared" si="2084"/>
        <v/>
      </c>
      <c r="W690" s="631" t="str">
        <f t="shared" si="2084"/>
        <v/>
      </c>
      <c r="X690" s="631" t="str">
        <f t="shared" si="2084"/>
        <v/>
      </c>
      <c r="Y690" s="631" t="str">
        <f t="shared" si="2084"/>
        <v/>
      </c>
      <c r="Z690" s="631" t="str">
        <f t="shared" si="2084"/>
        <v/>
      </c>
      <c r="AA690" s="631" t="str">
        <f t="shared" si="2084"/>
        <v/>
      </c>
      <c r="AB690" s="631" t="str">
        <f t="shared" si="2084"/>
        <v/>
      </c>
      <c r="AC690" s="631" t="str">
        <f t="shared" si="2084"/>
        <v/>
      </c>
      <c r="AD690" s="631" t="str">
        <f t="shared" si="2084"/>
        <v/>
      </c>
      <c r="AE690" s="631" t="str">
        <f t="shared" si="2084"/>
        <v/>
      </c>
      <c r="AF690" s="631" t="str">
        <f t="shared" si="2084"/>
        <v/>
      </c>
      <c r="AG690" s="631" t="str">
        <f t="shared" si="2084"/>
        <v/>
      </c>
      <c r="AH690" s="631" t="str">
        <f t="shared" si="2084"/>
        <v/>
      </c>
      <c r="AI690" s="631" t="str">
        <f t="shared" si="2084"/>
        <v/>
      </c>
      <c r="AJ690" s="631" t="str">
        <f t="shared" si="2084"/>
        <v/>
      </c>
      <c r="AK690" s="653"/>
      <c r="AL690" s="631" t="str">
        <f t="shared" ref="AL690:BB690" si="2085">IF(AL687="","",AL687*AL688*AL689/AL$46/365/$G$1)</f>
        <v/>
      </c>
      <c r="AM690" s="631" t="str">
        <f t="shared" si="2085"/>
        <v/>
      </c>
      <c r="AN690" s="631" t="str">
        <f t="shared" si="2085"/>
        <v/>
      </c>
      <c r="AO690" s="631" t="str">
        <f t="shared" si="2085"/>
        <v/>
      </c>
      <c r="AP690" s="631" t="str">
        <f t="shared" si="2085"/>
        <v/>
      </c>
      <c r="AQ690" s="631" t="str">
        <f t="shared" si="2085"/>
        <v/>
      </c>
      <c r="AR690" s="631" t="str">
        <f t="shared" si="2085"/>
        <v/>
      </c>
      <c r="AS690" s="631" t="str">
        <f t="shared" si="2085"/>
        <v/>
      </c>
      <c r="AT690" s="631" t="str">
        <f t="shared" si="2085"/>
        <v/>
      </c>
      <c r="AU690" s="631" t="str">
        <f t="shared" si="2085"/>
        <v/>
      </c>
      <c r="AV690" s="631" t="str">
        <f t="shared" si="2085"/>
        <v/>
      </c>
      <c r="AW690" s="631" t="str">
        <f t="shared" si="2085"/>
        <v/>
      </c>
      <c r="AX690" s="631" t="str">
        <f t="shared" si="2085"/>
        <v/>
      </c>
      <c r="AY690" s="631" t="str">
        <f t="shared" si="2085"/>
        <v/>
      </c>
      <c r="AZ690" s="631" t="str">
        <f t="shared" si="2085"/>
        <v/>
      </c>
      <c r="BA690" s="631" t="str">
        <f t="shared" si="2085"/>
        <v/>
      </c>
      <c r="BB690" s="631" t="str">
        <f t="shared" si="2085"/>
        <v/>
      </c>
      <c r="BC690" s="653"/>
      <c r="BD690" s="631" t="str">
        <f t="shared" ref="BD690:BT690" si="2086">IF(BD687="","",BD687*BD688*BD689/BD$46/365/$G$1)</f>
        <v/>
      </c>
      <c r="BE690" s="631" t="str">
        <f t="shared" si="2086"/>
        <v/>
      </c>
      <c r="BF690" s="631" t="str">
        <f t="shared" si="2086"/>
        <v/>
      </c>
      <c r="BG690" s="631" t="str">
        <f t="shared" si="2086"/>
        <v/>
      </c>
      <c r="BH690" s="631" t="str">
        <f t="shared" si="2086"/>
        <v/>
      </c>
      <c r="BI690" s="631" t="str">
        <f t="shared" si="2086"/>
        <v/>
      </c>
      <c r="BJ690" s="631" t="str">
        <f t="shared" si="2086"/>
        <v/>
      </c>
      <c r="BK690" s="631" t="str">
        <f t="shared" si="2086"/>
        <v/>
      </c>
      <c r="BL690" s="631" t="str">
        <f t="shared" si="2086"/>
        <v/>
      </c>
      <c r="BM690" s="631" t="str">
        <f t="shared" si="2086"/>
        <v/>
      </c>
      <c r="BN690" s="631" t="str">
        <f t="shared" si="2086"/>
        <v/>
      </c>
      <c r="BO690" s="631" t="str">
        <f t="shared" si="2086"/>
        <v/>
      </c>
      <c r="BP690" s="631" t="str">
        <f t="shared" si="2086"/>
        <v/>
      </c>
      <c r="BQ690" s="631" t="str">
        <f t="shared" si="2086"/>
        <v/>
      </c>
      <c r="BR690" s="631" t="str">
        <f t="shared" si="2086"/>
        <v/>
      </c>
      <c r="BS690" s="631" t="str">
        <f t="shared" si="2086"/>
        <v/>
      </c>
      <c r="BT690" s="631" t="str">
        <f t="shared" si="2086"/>
        <v/>
      </c>
      <c r="BU690" s="653"/>
      <c r="BV690" s="631" t="str">
        <f>IF(BV687="","",BV687*BV688*BV689/BV$46/365/$G$1)</f>
        <v/>
      </c>
      <c r="BW690" s="631" t="str">
        <f>IF(BW687="","",BW687*BW688*BW689/BW$46/365/$G$1)</f>
        <v/>
      </c>
      <c r="BX690" s="631" t="str">
        <f>IF(BX687="","",BX687*BX688*BX689/BX$46/365/$G$1)</f>
        <v/>
      </c>
      <c r="BY690" s="631" t="str">
        <f>IF(BY687="","",BY687*BY688*BY689/BY$46/365/$G$1)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76"/>
        <v/>
      </c>
      <c r="CF690" s="1353" t="str">
        <f t="shared" si="2076"/>
        <v/>
      </c>
      <c r="CG690" s="1353" t="str">
        <f t="shared" si="2076"/>
        <v/>
      </c>
      <c r="CH690" s="1353" t="str">
        <f t="shared" si="2076"/>
        <v/>
      </c>
      <c r="CI690" s="1353" t="str">
        <f t="shared" si="2076"/>
        <v/>
      </c>
      <c r="CJ690" s="1353" t="str">
        <f t="shared" si="2076"/>
        <v/>
      </c>
      <c r="CK690" s="1354" t="str">
        <f t="shared" si="2076"/>
        <v/>
      </c>
      <c r="CL690" s="1354" t="str">
        <f t="shared" si="2076"/>
        <v/>
      </c>
      <c r="CM690" s="1354" t="str">
        <f t="shared" si="2076"/>
        <v/>
      </c>
      <c r="CN690" s="1353" t="str">
        <f t="shared" si="2076"/>
        <v/>
      </c>
      <c r="CO690" s="1353" t="str">
        <f t="shared" si="2076"/>
        <v/>
      </c>
      <c r="CP690" s="1353" t="str">
        <f t="shared" si="2076"/>
        <v/>
      </c>
      <c r="CQ690" s="1353" t="str">
        <f t="shared" si="2076"/>
        <v/>
      </c>
      <c r="CR690" s="1353" t="str">
        <f t="shared" si="2076"/>
        <v/>
      </c>
      <c r="CS690" s="1352" t="str">
        <f t="shared" si="2076"/>
        <v/>
      </c>
      <c r="CT690" s="1355" t="str">
        <f t="shared" si="2076"/>
        <v/>
      </c>
      <c r="CU690" s="535" t="str">
        <f t="shared" si="2077"/>
        <v/>
      </c>
      <c r="CV690" s="536" t="str">
        <f t="shared" si="2077"/>
        <v/>
      </c>
      <c r="CW690" s="537" t="str">
        <f t="shared" si="2077"/>
        <v/>
      </c>
      <c r="CX690" s="537" t="str">
        <f t="shared" si="2077"/>
        <v/>
      </c>
      <c r="CY690" s="537" t="str">
        <f t="shared" si="2077"/>
        <v/>
      </c>
      <c r="CZ690" s="537" t="str">
        <f t="shared" si="2077"/>
        <v/>
      </c>
      <c r="DA690" s="537" t="str">
        <f t="shared" si="2077"/>
        <v/>
      </c>
      <c r="DB690" s="538" t="str">
        <f t="shared" si="2077"/>
        <v/>
      </c>
      <c r="DC690" s="538" t="str">
        <f t="shared" si="2077"/>
        <v/>
      </c>
      <c r="DD690" s="538" t="str">
        <f t="shared" si="2077"/>
        <v/>
      </c>
      <c r="DE690" s="537" t="str">
        <f t="shared" si="2078"/>
        <v/>
      </c>
      <c r="DF690" s="537" t="str">
        <f t="shared" si="2078"/>
        <v/>
      </c>
      <c r="DG690" s="537" t="str">
        <f t="shared" si="2078"/>
        <v/>
      </c>
      <c r="DH690" s="537" t="str">
        <f t="shared" si="2078"/>
        <v/>
      </c>
      <c r="DI690" s="537" t="str">
        <f t="shared" si="2078"/>
        <v/>
      </c>
      <c r="DJ690" s="536" t="str">
        <f t="shared" si="2078"/>
        <v/>
      </c>
      <c r="DK690" s="535" t="str">
        <f t="shared" si="207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87">IF(DL692&lt;3,"",(SUM(B692:R692)-MIN(B692:R692)-MAX(B692:R692))/(DL692-2))</f>
        <v/>
      </c>
      <c r="CA692" s="596" t="str">
        <f t="shared" ref="CA692:CA700" si="2088">IF(DM692&lt;3,"",(SUM(T692:AJ692)-MIN(T692:AJ692)-MAX(T692:AJ692))/(DM692-2))</f>
        <v/>
      </c>
      <c r="CB692" s="596" t="str">
        <f t="shared" ref="CB692:CB700" si="2089">IF(DN692&lt;3,"",(SUM(AL692:BB692)-MIN(AL692:BB692)-MAX(AL692:BB692))/(DN692-2))</f>
        <v/>
      </c>
      <c r="CC692" s="690" t="str">
        <f t="shared" ref="CC692:CC700" si="2090">IF(DO692&lt;3,"",(SUM(BD692:BT692)-MIN(BD692:BT692)-MAX(BD692:BT692))/(DO692-2))</f>
        <v/>
      </c>
      <c r="CD692" s="1346" t="str">
        <f t="shared" ref="CD692:CS692" si="209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091"/>
        <v/>
      </c>
      <c r="CF692" s="1348" t="str">
        <f t="shared" si="2091"/>
        <v/>
      </c>
      <c r="CG692" s="1348" t="str">
        <f t="shared" si="2091"/>
        <v/>
      </c>
      <c r="CH692" s="1348" t="str">
        <f t="shared" si="2091"/>
        <v/>
      </c>
      <c r="CI692" s="1348" t="str">
        <f t="shared" si="2091"/>
        <v/>
      </c>
      <c r="CJ692" s="1348" t="str">
        <f t="shared" si="2091"/>
        <v/>
      </c>
      <c r="CK692" s="1349" t="str">
        <f t="shared" si="2091"/>
        <v/>
      </c>
      <c r="CL692" s="1349" t="str">
        <f t="shared" si="2091"/>
        <v/>
      </c>
      <c r="CM692" s="1349" t="str">
        <f t="shared" si="2091"/>
        <v/>
      </c>
      <c r="CN692" s="1348" t="str">
        <f t="shared" si="2091"/>
        <v/>
      </c>
      <c r="CO692" s="1348" t="str">
        <f t="shared" si="2091"/>
        <v/>
      </c>
      <c r="CP692" s="1348" t="str">
        <f t="shared" si="2091"/>
        <v/>
      </c>
      <c r="CQ692" s="1348" t="str">
        <f t="shared" si="2091"/>
        <v/>
      </c>
      <c r="CR692" s="1348" t="str">
        <f t="shared" si="2091"/>
        <v/>
      </c>
      <c r="CS692" s="1347" t="str">
        <f t="shared" si="2091"/>
        <v/>
      </c>
      <c r="CT692" s="1350" t="str">
        <f t="shared" ref="CE692:CT695" si="209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9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93"/>
        <v/>
      </c>
      <c r="CW692" s="549" t="str">
        <f t="shared" si="2093"/>
        <v/>
      </c>
      <c r="CX692" s="549" t="str">
        <f t="shared" si="2093"/>
        <v/>
      </c>
      <c r="CY692" s="549" t="str">
        <f t="shared" si="2093"/>
        <v/>
      </c>
      <c r="CZ692" s="549" t="str">
        <f t="shared" si="2093"/>
        <v/>
      </c>
      <c r="DA692" s="549" t="str">
        <f t="shared" si="2093"/>
        <v/>
      </c>
      <c r="DB692" s="550" t="str">
        <f t="shared" si="2093"/>
        <v/>
      </c>
      <c r="DC692" s="550" t="str">
        <f t="shared" si="2093"/>
        <v/>
      </c>
      <c r="DD692" s="550" t="str">
        <f t="shared" si="2093"/>
        <v/>
      </c>
      <c r="DE692" s="549" t="str">
        <f t="shared" ref="DE692:DK695" si="209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94"/>
        <v/>
      </c>
      <c r="DG692" s="549" t="str">
        <f t="shared" si="2094"/>
        <v/>
      </c>
      <c r="DH692" s="549" t="str">
        <f t="shared" si="2094"/>
        <v/>
      </c>
      <c r="DI692" s="549" t="str">
        <f t="shared" si="2094"/>
        <v/>
      </c>
      <c r="DJ692" s="548" t="str">
        <f t="shared" si="2094"/>
        <v/>
      </c>
      <c r="DK692" s="547" t="str">
        <f t="shared" si="209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87"/>
        <v/>
      </c>
      <c r="CA693" s="596" t="str">
        <f t="shared" si="2088"/>
        <v/>
      </c>
      <c r="CB693" s="596" t="str">
        <f t="shared" si="2089"/>
        <v/>
      </c>
      <c r="CC693" s="690" t="str">
        <f t="shared" si="2090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92"/>
        <v/>
      </c>
      <c r="CF693" s="1348" t="str">
        <f t="shared" si="2092"/>
        <v/>
      </c>
      <c r="CG693" s="1348" t="str">
        <f t="shared" si="2092"/>
        <v/>
      </c>
      <c r="CH693" s="1348" t="str">
        <f t="shared" si="2092"/>
        <v/>
      </c>
      <c r="CI693" s="1348" t="str">
        <f t="shared" si="2092"/>
        <v/>
      </c>
      <c r="CJ693" s="1348" t="str">
        <f t="shared" si="2092"/>
        <v/>
      </c>
      <c r="CK693" s="1349" t="str">
        <f t="shared" si="2092"/>
        <v/>
      </c>
      <c r="CL693" s="1349" t="str">
        <f t="shared" si="2092"/>
        <v/>
      </c>
      <c r="CM693" s="1349" t="str">
        <f t="shared" si="2092"/>
        <v/>
      </c>
      <c r="CN693" s="1348" t="str">
        <f t="shared" si="2092"/>
        <v/>
      </c>
      <c r="CO693" s="1348" t="str">
        <f t="shared" si="2092"/>
        <v/>
      </c>
      <c r="CP693" s="1348" t="str">
        <f t="shared" si="2092"/>
        <v/>
      </c>
      <c r="CQ693" s="1348" t="str">
        <f t="shared" si="2092"/>
        <v/>
      </c>
      <c r="CR693" s="1348" t="str">
        <f t="shared" si="2092"/>
        <v/>
      </c>
      <c r="CS693" s="1347" t="str">
        <f t="shared" si="2092"/>
        <v/>
      </c>
      <c r="CT693" s="1350" t="str">
        <f t="shared" si="2092"/>
        <v/>
      </c>
      <c r="CU693" s="547" t="str">
        <f t="shared" si="2093"/>
        <v/>
      </c>
      <c r="CV693" s="548" t="str">
        <f t="shared" si="2093"/>
        <v/>
      </c>
      <c r="CW693" s="549" t="str">
        <f t="shared" si="2093"/>
        <v/>
      </c>
      <c r="CX693" s="549" t="str">
        <f t="shared" si="2093"/>
        <v/>
      </c>
      <c r="CY693" s="549" t="str">
        <f t="shared" si="2093"/>
        <v/>
      </c>
      <c r="CZ693" s="549" t="str">
        <f t="shared" si="2093"/>
        <v/>
      </c>
      <c r="DA693" s="549" t="str">
        <f t="shared" si="2093"/>
        <v/>
      </c>
      <c r="DB693" s="550" t="str">
        <f t="shared" si="2093"/>
        <v/>
      </c>
      <c r="DC693" s="550" t="str">
        <f t="shared" si="2093"/>
        <v/>
      </c>
      <c r="DD693" s="550" t="str">
        <f t="shared" si="2093"/>
        <v/>
      </c>
      <c r="DE693" s="549" t="str">
        <f t="shared" si="2094"/>
        <v/>
      </c>
      <c r="DF693" s="549" t="str">
        <f t="shared" si="2094"/>
        <v/>
      </c>
      <c r="DG693" s="549" t="str">
        <f t="shared" si="2094"/>
        <v/>
      </c>
      <c r="DH693" s="549" t="str">
        <f t="shared" si="2094"/>
        <v/>
      </c>
      <c r="DI693" s="549" t="str">
        <f t="shared" si="2094"/>
        <v/>
      </c>
      <c r="DJ693" s="548" t="str">
        <f t="shared" si="2094"/>
        <v/>
      </c>
      <c r="DK693" s="547" t="str">
        <f t="shared" si="209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$H$1 &amp; "/kg"</f>
        <v>kcal/kg</v>
      </c>
      <c r="B694" s="765">
        <f t="shared" ref="B694:R694" si="2095">4000*$K$1</f>
        <v>4000</v>
      </c>
      <c r="C694" s="765">
        <f t="shared" si="2095"/>
        <v>4000</v>
      </c>
      <c r="D694" s="765">
        <f t="shared" si="2095"/>
        <v>4000</v>
      </c>
      <c r="E694" s="765">
        <f t="shared" si="2095"/>
        <v>4000</v>
      </c>
      <c r="F694" s="765">
        <f t="shared" si="2095"/>
        <v>4000</v>
      </c>
      <c r="G694" s="765">
        <f t="shared" si="2095"/>
        <v>4000</v>
      </c>
      <c r="H694" s="765">
        <f t="shared" si="2095"/>
        <v>4000</v>
      </c>
      <c r="I694" s="765">
        <f t="shared" si="2095"/>
        <v>4000</v>
      </c>
      <c r="J694" s="765">
        <f t="shared" si="2095"/>
        <v>4000</v>
      </c>
      <c r="K694" s="765">
        <f t="shared" si="2095"/>
        <v>4000</v>
      </c>
      <c r="L694" s="765">
        <f t="shared" si="2095"/>
        <v>4000</v>
      </c>
      <c r="M694" s="765">
        <f t="shared" si="2095"/>
        <v>4000</v>
      </c>
      <c r="N694" s="765">
        <f t="shared" si="2095"/>
        <v>4000</v>
      </c>
      <c r="O694" s="765">
        <f t="shared" si="2095"/>
        <v>4000</v>
      </c>
      <c r="P694" s="765">
        <f t="shared" si="2095"/>
        <v>4000</v>
      </c>
      <c r="Q694" s="765">
        <f t="shared" si="2095"/>
        <v>4000</v>
      </c>
      <c r="R694" s="765">
        <f t="shared" si="2095"/>
        <v>4000</v>
      </c>
      <c r="S694" s="777"/>
      <c r="T694" s="765">
        <f t="shared" ref="T694:AJ694" si="2096">4000*$K$1</f>
        <v>4000</v>
      </c>
      <c r="U694" s="765">
        <f t="shared" si="2096"/>
        <v>4000</v>
      </c>
      <c r="V694" s="765">
        <f t="shared" si="2096"/>
        <v>4000</v>
      </c>
      <c r="W694" s="765">
        <f t="shared" si="2096"/>
        <v>4000</v>
      </c>
      <c r="X694" s="765">
        <f t="shared" si="2096"/>
        <v>4000</v>
      </c>
      <c r="Y694" s="765">
        <f t="shared" si="2096"/>
        <v>4000</v>
      </c>
      <c r="Z694" s="765">
        <f t="shared" si="2096"/>
        <v>4000</v>
      </c>
      <c r="AA694" s="765">
        <f t="shared" si="2096"/>
        <v>4000</v>
      </c>
      <c r="AB694" s="765">
        <f t="shared" si="2096"/>
        <v>4000</v>
      </c>
      <c r="AC694" s="765">
        <f t="shared" si="2096"/>
        <v>4000</v>
      </c>
      <c r="AD694" s="765">
        <f t="shared" si="2096"/>
        <v>4000</v>
      </c>
      <c r="AE694" s="765">
        <f t="shared" si="2096"/>
        <v>4000</v>
      </c>
      <c r="AF694" s="765">
        <f t="shared" si="2096"/>
        <v>4000</v>
      </c>
      <c r="AG694" s="765">
        <f t="shared" si="2096"/>
        <v>4000</v>
      </c>
      <c r="AH694" s="765">
        <f t="shared" si="2096"/>
        <v>4000</v>
      </c>
      <c r="AI694" s="765">
        <f t="shared" si="2096"/>
        <v>4000</v>
      </c>
      <c r="AJ694" s="765">
        <f t="shared" si="2096"/>
        <v>4000</v>
      </c>
      <c r="AK694" s="777"/>
      <c r="AL694" s="765">
        <f t="shared" ref="AL694:BB694" si="2097">4000*$K$1</f>
        <v>4000</v>
      </c>
      <c r="AM694" s="765">
        <f t="shared" si="2097"/>
        <v>4000</v>
      </c>
      <c r="AN694" s="765">
        <f t="shared" si="2097"/>
        <v>4000</v>
      </c>
      <c r="AO694" s="765">
        <f t="shared" si="2097"/>
        <v>4000</v>
      </c>
      <c r="AP694" s="765">
        <f t="shared" si="2097"/>
        <v>4000</v>
      </c>
      <c r="AQ694" s="765">
        <f t="shared" si="2097"/>
        <v>4000</v>
      </c>
      <c r="AR694" s="765">
        <f t="shared" si="2097"/>
        <v>4000</v>
      </c>
      <c r="AS694" s="765">
        <f t="shared" si="2097"/>
        <v>4000</v>
      </c>
      <c r="AT694" s="765">
        <f t="shared" si="2097"/>
        <v>4000</v>
      </c>
      <c r="AU694" s="765">
        <f t="shared" si="2097"/>
        <v>4000</v>
      </c>
      <c r="AV694" s="765">
        <f t="shared" si="2097"/>
        <v>4000</v>
      </c>
      <c r="AW694" s="765">
        <f t="shared" si="2097"/>
        <v>4000</v>
      </c>
      <c r="AX694" s="765">
        <f t="shared" si="2097"/>
        <v>4000</v>
      </c>
      <c r="AY694" s="765">
        <f t="shared" si="2097"/>
        <v>4000</v>
      </c>
      <c r="AZ694" s="765">
        <f t="shared" si="2097"/>
        <v>4000</v>
      </c>
      <c r="BA694" s="765">
        <f t="shared" si="2097"/>
        <v>4000</v>
      </c>
      <c r="BB694" s="765">
        <f t="shared" si="2097"/>
        <v>4000</v>
      </c>
      <c r="BC694" s="777"/>
      <c r="BD694" s="765">
        <f t="shared" ref="BD694:BT694" si="2098">4000*$K$1</f>
        <v>4000</v>
      </c>
      <c r="BE694" s="765">
        <f t="shared" si="2098"/>
        <v>4000</v>
      </c>
      <c r="BF694" s="765">
        <f t="shared" si="2098"/>
        <v>4000</v>
      </c>
      <c r="BG694" s="765">
        <f t="shared" si="2098"/>
        <v>4000</v>
      </c>
      <c r="BH694" s="765">
        <f t="shared" si="2098"/>
        <v>4000</v>
      </c>
      <c r="BI694" s="765">
        <f t="shared" si="2098"/>
        <v>4000</v>
      </c>
      <c r="BJ694" s="765">
        <f t="shared" si="2098"/>
        <v>4000</v>
      </c>
      <c r="BK694" s="765">
        <f t="shared" si="2098"/>
        <v>4000</v>
      </c>
      <c r="BL694" s="765">
        <f t="shared" si="2098"/>
        <v>4000</v>
      </c>
      <c r="BM694" s="765">
        <f t="shared" si="2098"/>
        <v>4000</v>
      </c>
      <c r="BN694" s="765">
        <f t="shared" si="2098"/>
        <v>4000</v>
      </c>
      <c r="BO694" s="765">
        <f t="shared" si="2098"/>
        <v>4000</v>
      </c>
      <c r="BP694" s="765">
        <f t="shared" si="2098"/>
        <v>4000</v>
      </c>
      <c r="BQ694" s="765">
        <f t="shared" si="2098"/>
        <v>4000</v>
      </c>
      <c r="BR694" s="765">
        <f t="shared" si="2098"/>
        <v>4000</v>
      </c>
      <c r="BS694" s="765">
        <f t="shared" si="2098"/>
        <v>4000</v>
      </c>
      <c r="BT694" s="765">
        <f t="shared" si="209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87"/>
        <v>4000</v>
      </c>
      <c r="CA694" s="596">
        <f t="shared" si="2088"/>
        <v>4000</v>
      </c>
      <c r="CB694" s="596">
        <f t="shared" si="2089"/>
        <v>4000</v>
      </c>
      <c r="CC694" s="690">
        <f t="shared" si="2090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092"/>
        <v>4000</v>
      </c>
      <c r="CF694" s="1348">
        <f t="shared" si="2092"/>
        <v>4000</v>
      </c>
      <c r="CG694" s="1348">
        <f t="shared" si="2092"/>
        <v>4000</v>
      </c>
      <c r="CH694" s="1348">
        <f t="shared" si="2092"/>
        <v>4000</v>
      </c>
      <c r="CI694" s="1348">
        <f t="shared" si="2092"/>
        <v>4000</v>
      </c>
      <c r="CJ694" s="1348">
        <f t="shared" si="2092"/>
        <v>4000</v>
      </c>
      <c r="CK694" s="1349">
        <f t="shared" si="2092"/>
        <v>4000</v>
      </c>
      <c r="CL694" s="1349">
        <f t="shared" si="2092"/>
        <v>4000</v>
      </c>
      <c r="CM694" s="1349">
        <f t="shared" si="2092"/>
        <v>4000</v>
      </c>
      <c r="CN694" s="1348">
        <f t="shared" si="2092"/>
        <v>4000</v>
      </c>
      <c r="CO694" s="1348">
        <f t="shared" si="2092"/>
        <v>4000</v>
      </c>
      <c r="CP694" s="1348">
        <f t="shared" si="2092"/>
        <v>4000</v>
      </c>
      <c r="CQ694" s="1348">
        <f t="shared" si="2092"/>
        <v>4000</v>
      </c>
      <c r="CR694" s="1348">
        <f t="shared" si="2092"/>
        <v>4000</v>
      </c>
      <c r="CS694" s="1347">
        <f t="shared" si="2092"/>
        <v>4000</v>
      </c>
      <c r="CT694" s="1350">
        <f t="shared" si="2092"/>
        <v>4000</v>
      </c>
      <c r="CU694" s="547">
        <f t="shared" si="2093"/>
        <v>4000</v>
      </c>
      <c r="CV694" s="548">
        <f t="shared" si="2093"/>
        <v>4000</v>
      </c>
      <c r="CW694" s="549">
        <f t="shared" si="2093"/>
        <v>4000</v>
      </c>
      <c r="CX694" s="549">
        <f t="shared" si="2093"/>
        <v>4000</v>
      </c>
      <c r="CY694" s="549">
        <f t="shared" si="2093"/>
        <v>4000</v>
      </c>
      <c r="CZ694" s="549">
        <f t="shared" si="2093"/>
        <v>4000</v>
      </c>
      <c r="DA694" s="549">
        <f t="shared" si="2093"/>
        <v>4000</v>
      </c>
      <c r="DB694" s="550">
        <f t="shared" si="2093"/>
        <v>4000</v>
      </c>
      <c r="DC694" s="550">
        <f t="shared" si="2093"/>
        <v>4000</v>
      </c>
      <c r="DD694" s="550">
        <f t="shared" si="2093"/>
        <v>4000</v>
      </c>
      <c r="DE694" s="549">
        <f t="shared" si="2094"/>
        <v>4000</v>
      </c>
      <c r="DF694" s="549">
        <f t="shared" si="2094"/>
        <v>4000</v>
      </c>
      <c r="DG694" s="549">
        <f t="shared" si="2094"/>
        <v>4000</v>
      </c>
      <c r="DH694" s="549">
        <f t="shared" si="2094"/>
        <v>4000</v>
      </c>
      <c r="DI694" s="549">
        <f t="shared" si="2094"/>
        <v>4000</v>
      </c>
      <c r="DJ694" s="548">
        <f t="shared" si="2094"/>
        <v>4000</v>
      </c>
      <c r="DK694" s="547">
        <f t="shared" si="209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$H$1 &amp; " (%)"</f>
        <v>kcal (%)</v>
      </c>
      <c r="B695" s="631" t="str">
        <f t="shared" ref="B695:R695" si="2099">IF(B692="","",B692*B693*B694/B$46/365/$G$1)</f>
        <v/>
      </c>
      <c r="C695" s="631" t="str">
        <f t="shared" si="2099"/>
        <v/>
      </c>
      <c r="D695" s="631" t="str">
        <f t="shared" si="2099"/>
        <v/>
      </c>
      <c r="E695" s="631" t="str">
        <f t="shared" si="2099"/>
        <v/>
      </c>
      <c r="F695" s="631" t="str">
        <f t="shared" si="2099"/>
        <v/>
      </c>
      <c r="G695" s="631" t="str">
        <f t="shared" si="2099"/>
        <v/>
      </c>
      <c r="H695" s="631" t="str">
        <f t="shared" si="2099"/>
        <v/>
      </c>
      <c r="I695" s="631" t="str">
        <f t="shared" si="2099"/>
        <v/>
      </c>
      <c r="J695" s="631" t="str">
        <f t="shared" si="2099"/>
        <v/>
      </c>
      <c r="K695" s="631" t="str">
        <f t="shared" si="2099"/>
        <v/>
      </c>
      <c r="L695" s="631" t="str">
        <f t="shared" si="2099"/>
        <v/>
      </c>
      <c r="M695" s="631" t="str">
        <f t="shared" si="2099"/>
        <v/>
      </c>
      <c r="N695" s="631" t="str">
        <f t="shared" si="2099"/>
        <v/>
      </c>
      <c r="O695" s="631" t="str">
        <f t="shared" si="2099"/>
        <v/>
      </c>
      <c r="P695" s="631" t="str">
        <f t="shared" si="2099"/>
        <v/>
      </c>
      <c r="Q695" s="631" t="str">
        <f t="shared" si="2099"/>
        <v/>
      </c>
      <c r="R695" s="631" t="str">
        <f t="shared" si="2099"/>
        <v/>
      </c>
      <c r="S695" s="653"/>
      <c r="T695" s="631" t="str">
        <f t="shared" ref="T695:AJ695" si="2100">IF(T692="","",T692*T693*T694/T$46/365/$G$1)</f>
        <v/>
      </c>
      <c r="U695" s="631" t="str">
        <f t="shared" si="2100"/>
        <v/>
      </c>
      <c r="V695" s="631" t="str">
        <f t="shared" si="2100"/>
        <v/>
      </c>
      <c r="W695" s="631" t="str">
        <f t="shared" si="2100"/>
        <v/>
      </c>
      <c r="X695" s="631" t="str">
        <f t="shared" si="2100"/>
        <v/>
      </c>
      <c r="Y695" s="631" t="str">
        <f t="shared" si="2100"/>
        <v/>
      </c>
      <c r="Z695" s="631" t="str">
        <f t="shared" si="2100"/>
        <v/>
      </c>
      <c r="AA695" s="631" t="str">
        <f t="shared" si="2100"/>
        <v/>
      </c>
      <c r="AB695" s="631" t="str">
        <f t="shared" si="2100"/>
        <v/>
      </c>
      <c r="AC695" s="631" t="str">
        <f t="shared" si="2100"/>
        <v/>
      </c>
      <c r="AD695" s="631" t="str">
        <f t="shared" si="2100"/>
        <v/>
      </c>
      <c r="AE695" s="631" t="str">
        <f t="shared" si="2100"/>
        <v/>
      </c>
      <c r="AF695" s="631" t="str">
        <f t="shared" si="2100"/>
        <v/>
      </c>
      <c r="AG695" s="631" t="str">
        <f t="shared" si="2100"/>
        <v/>
      </c>
      <c r="AH695" s="631" t="str">
        <f t="shared" si="2100"/>
        <v/>
      </c>
      <c r="AI695" s="631" t="str">
        <f t="shared" si="2100"/>
        <v/>
      </c>
      <c r="AJ695" s="631" t="str">
        <f t="shared" si="2100"/>
        <v/>
      </c>
      <c r="AK695" s="653"/>
      <c r="AL695" s="631" t="str">
        <f t="shared" ref="AL695:BB695" si="2101">IF(AL692="","",AL692*AL693*AL694/AL$46/365/$G$1)</f>
        <v/>
      </c>
      <c r="AM695" s="631" t="str">
        <f t="shared" si="2101"/>
        <v/>
      </c>
      <c r="AN695" s="631" t="str">
        <f t="shared" si="2101"/>
        <v/>
      </c>
      <c r="AO695" s="631" t="str">
        <f t="shared" si="2101"/>
        <v/>
      </c>
      <c r="AP695" s="631" t="str">
        <f t="shared" si="2101"/>
        <v/>
      </c>
      <c r="AQ695" s="631" t="str">
        <f t="shared" si="2101"/>
        <v/>
      </c>
      <c r="AR695" s="631" t="str">
        <f t="shared" si="2101"/>
        <v/>
      </c>
      <c r="AS695" s="631" t="str">
        <f t="shared" si="2101"/>
        <v/>
      </c>
      <c r="AT695" s="631" t="str">
        <f t="shared" si="2101"/>
        <v/>
      </c>
      <c r="AU695" s="631" t="str">
        <f t="shared" si="2101"/>
        <v/>
      </c>
      <c r="AV695" s="631" t="str">
        <f t="shared" si="2101"/>
        <v/>
      </c>
      <c r="AW695" s="631" t="str">
        <f t="shared" si="2101"/>
        <v/>
      </c>
      <c r="AX695" s="631" t="str">
        <f t="shared" si="2101"/>
        <v/>
      </c>
      <c r="AY695" s="631" t="str">
        <f t="shared" si="2101"/>
        <v/>
      </c>
      <c r="AZ695" s="631" t="str">
        <f t="shared" si="2101"/>
        <v/>
      </c>
      <c r="BA695" s="631" t="str">
        <f t="shared" si="2101"/>
        <v/>
      </c>
      <c r="BB695" s="631" t="str">
        <f t="shared" si="2101"/>
        <v/>
      </c>
      <c r="BC695" s="653"/>
      <c r="BD695" s="631" t="str">
        <f t="shared" ref="BD695:BT695" si="2102">IF(BD692="","",BD692*BD693*BD694/BD$46/365/$G$1)</f>
        <v/>
      </c>
      <c r="BE695" s="631" t="str">
        <f t="shared" si="2102"/>
        <v/>
      </c>
      <c r="BF695" s="631" t="str">
        <f t="shared" si="2102"/>
        <v/>
      </c>
      <c r="BG695" s="631" t="str">
        <f t="shared" si="2102"/>
        <v/>
      </c>
      <c r="BH695" s="631" t="str">
        <f t="shared" si="2102"/>
        <v/>
      </c>
      <c r="BI695" s="631" t="str">
        <f t="shared" si="2102"/>
        <v/>
      </c>
      <c r="BJ695" s="631" t="str">
        <f t="shared" si="2102"/>
        <v/>
      </c>
      <c r="BK695" s="631" t="str">
        <f t="shared" si="2102"/>
        <v/>
      </c>
      <c r="BL695" s="631" t="str">
        <f t="shared" si="2102"/>
        <v/>
      </c>
      <c r="BM695" s="631" t="str">
        <f t="shared" si="2102"/>
        <v/>
      </c>
      <c r="BN695" s="631" t="str">
        <f t="shared" si="2102"/>
        <v/>
      </c>
      <c r="BO695" s="631" t="str">
        <f t="shared" si="2102"/>
        <v/>
      </c>
      <c r="BP695" s="631" t="str">
        <f t="shared" si="2102"/>
        <v/>
      </c>
      <c r="BQ695" s="631" t="str">
        <f t="shared" si="2102"/>
        <v/>
      </c>
      <c r="BR695" s="631" t="str">
        <f t="shared" si="2102"/>
        <v/>
      </c>
      <c r="BS695" s="631" t="str">
        <f t="shared" si="2102"/>
        <v/>
      </c>
      <c r="BT695" s="631" t="str">
        <f t="shared" si="2102"/>
        <v/>
      </c>
      <c r="BU695" s="653"/>
      <c r="BV695" s="631" t="str">
        <f>IF(BV692="","",BV692*BV693*BV694/BV$46/365/$G$1)</f>
        <v/>
      </c>
      <c r="BW695" s="631" t="str">
        <f>IF(BW692="","",BW692*BW693*BW694/BW$46/365/$G$1)</f>
        <v/>
      </c>
      <c r="BX695" s="631" t="str">
        <f>IF(BX692="","",BX692*BX693*BX694/BX$46/365/$G$1)</f>
        <v/>
      </c>
      <c r="BY695" s="631" t="str">
        <f>IF(BY692="","",BY692*BY693*BY694/BY$46/365/$G$1)</f>
        <v/>
      </c>
      <c r="BZ695" s="596" t="str">
        <f t="shared" si="2087"/>
        <v/>
      </c>
      <c r="CA695" s="621" t="str">
        <f t="shared" si="2088"/>
        <v/>
      </c>
      <c r="CB695" s="621" t="str">
        <f t="shared" si="2089"/>
        <v/>
      </c>
      <c r="CC695" s="693" t="str">
        <f t="shared" si="2090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092"/>
        <v/>
      </c>
      <c r="CF695" s="1353" t="str">
        <f t="shared" si="2092"/>
        <v/>
      </c>
      <c r="CG695" s="1353" t="str">
        <f t="shared" si="2092"/>
        <v/>
      </c>
      <c r="CH695" s="1353" t="str">
        <f t="shared" si="2092"/>
        <v/>
      </c>
      <c r="CI695" s="1353" t="str">
        <f t="shared" si="2092"/>
        <v/>
      </c>
      <c r="CJ695" s="1353" t="str">
        <f t="shared" si="2092"/>
        <v/>
      </c>
      <c r="CK695" s="1354" t="str">
        <f t="shared" si="2092"/>
        <v/>
      </c>
      <c r="CL695" s="1354" t="str">
        <f t="shared" si="2092"/>
        <v/>
      </c>
      <c r="CM695" s="1354" t="str">
        <f t="shared" si="2092"/>
        <v/>
      </c>
      <c r="CN695" s="1353" t="str">
        <f t="shared" si="2092"/>
        <v/>
      </c>
      <c r="CO695" s="1353" t="str">
        <f t="shared" si="2092"/>
        <v/>
      </c>
      <c r="CP695" s="1353" t="str">
        <f t="shared" si="2092"/>
        <v/>
      </c>
      <c r="CQ695" s="1353" t="str">
        <f t="shared" si="2092"/>
        <v/>
      </c>
      <c r="CR695" s="1353" t="str">
        <f t="shared" si="2092"/>
        <v/>
      </c>
      <c r="CS695" s="1352" t="str">
        <f t="shared" si="2092"/>
        <v/>
      </c>
      <c r="CT695" s="1355" t="str">
        <f t="shared" si="2092"/>
        <v/>
      </c>
      <c r="CU695" s="535" t="str">
        <f t="shared" si="2093"/>
        <v/>
      </c>
      <c r="CV695" s="536" t="str">
        <f t="shared" si="2093"/>
        <v/>
      </c>
      <c r="CW695" s="537" t="str">
        <f t="shared" si="2093"/>
        <v/>
      </c>
      <c r="CX695" s="537" t="str">
        <f t="shared" si="2093"/>
        <v/>
      </c>
      <c r="CY695" s="537" t="str">
        <f t="shared" si="2093"/>
        <v/>
      </c>
      <c r="CZ695" s="537" t="str">
        <f t="shared" si="2093"/>
        <v/>
      </c>
      <c r="DA695" s="537" t="str">
        <f t="shared" si="2093"/>
        <v/>
      </c>
      <c r="DB695" s="538" t="str">
        <f t="shared" si="2093"/>
        <v/>
      </c>
      <c r="DC695" s="538" t="str">
        <f t="shared" si="2093"/>
        <v/>
      </c>
      <c r="DD695" s="538" t="str">
        <f t="shared" si="2093"/>
        <v/>
      </c>
      <c r="DE695" s="537" t="str">
        <f t="shared" si="2094"/>
        <v/>
      </c>
      <c r="DF695" s="537" t="str">
        <f t="shared" si="2094"/>
        <v/>
      </c>
      <c r="DG695" s="537" t="str">
        <f t="shared" si="2094"/>
        <v/>
      </c>
      <c r="DH695" s="537" t="str">
        <f t="shared" si="2094"/>
        <v/>
      </c>
      <c r="DI695" s="537" t="str">
        <f t="shared" si="2094"/>
        <v/>
      </c>
      <c r="DJ695" s="536" t="str">
        <f t="shared" si="2094"/>
        <v/>
      </c>
      <c r="DK695" s="535" t="str">
        <f t="shared" si="209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87"/>
        <v/>
      </c>
      <c r="CA696" s="588" t="str">
        <f t="shared" si="2088"/>
        <v/>
      </c>
      <c r="CB696" s="588" t="str">
        <f t="shared" si="2089"/>
        <v/>
      </c>
      <c r="CC696" s="688" t="str">
        <f t="shared" si="2090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87"/>
        <v/>
      </c>
      <c r="CA697" s="596" t="str">
        <f t="shared" si="2088"/>
        <v/>
      </c>
      <c r="CB697" s="596" t="str">
        <f t="shared" si="2089"/>
        <v/>
      </c>
      <c r="CC697" s="690" t="str">
        <f t="shared" si="2090"/>
        <v/>
      </c>
      <c r="CD697" s="1346" t="str">
        <f t="shared" ref="CD697:CS697" si="210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103"/>
        <v/>
      </c>
      <c r="CF697" s="1348" t="str">
        <f t="shared" si="2103"/>
        <v/>
      </c>
      <c r="CG697" s="1348" t="str">
        <f t="shared" si="2103"/>
        <v/>
      </c>
      <c r="CH697" s="1348" t="str">
        <f t="shared" si="2103"/>
        <v/>
      </c>
      <c r="CI697" s="1348" t="str">
        <f t="shared" si="2103"/>
        <v/>
      </c>
      <c r="CJ697" s="1348" t="str">
        <f t="shared" si="2103"/>
        <v/>
      </c>
      <c r="CK697" s="1349" t="str">
        <f t="shared" si="2103"/>
        <v/>
      </c>
      <c r="CL697" s="1349" t="str">
        <f t="shared" si="2103"/>
        <v/>
      </c>
      <c r="CM697" s="1349" t="str">
        <f t="shared" si="2103"/>
        <v/>
      </c>
      <c r="CN697" s="1348" t="str">
        <f t="shared" si="2103"/>
        <v/>
      </c>
      <c r="CO697" s="1348" t="str">
        <f t="shared" si="2103"/>
        <v/>
      </c>
      <c r="CP697" s="1348" t="str">
        <f t="shared" si="2103"/>
        <v/>
      </c>
      <c r="CQ697" s="1348" t="str">
        <f t="shared" si="2103"/>
        <v/>
      </c>
      <c r="CR697" s="1348" t="str">
        <f t="shared" si="2103"/>
        <v/>
      </c>
      <c r="CS697" s="1347" t="str">
        <f t="shared" si="2103"/>
        <v/>
      </c>
      <c r="CT697" s="1350" t="str">
        <f t="shared" ref="CE697:CT700" si="210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10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105"/>
        <v/>
      </c>
      <c r="CW697" s="549" t="str">
        <f t="shared" si="2105"/>
        <v/>
      </c>
      <c r="CX697" s="549" t="str">
        <f t="shared" si="2105"/>
        <v/>
      </c>
      <c r="CY697" s="549" t="str">
        <f t="shared" si="2105"/>
        <v/>
      </c>
      <c r="CZ697" s="549" t="str">
        <f t="shared" si="2105"/>
        <v/>
      </c>
      <c r="DA697" s="549" t="str">
        <f t="shared" si="2105"/>
        <v/>
      </c>
      <c r="DB697" s="550" t="str">
        <f t="shared" si="2105"/>
        <v/>
      </c>
      <c r="DC697" s="550" t="str">
        <f t="shared" si="2105"/>
        <v/>
      </c>
      <c r="DD697" s="550" t="str">
        <f t="shared" si="2105"/>
        <v/>
      </c>
      <c r="DE697" s="549" t="str">
        <f t="shared" ref="DE697:DK700" si="210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106"/>
        <v/>
      </c>
      <c r="DG697" s="549" t="str">
        <f t="shared" si="2106"/>
        <v/>
      </c>
      <c r="DH697" s="549" t="str">
        <f t="shared" si="2106"/>
        <v/>
      </c>
      <c r="DI697" s="549" t="str">
        <f t="shared" si="2106"/>
        <v/>
      </c>
      <c r="DJ697" s="548" t="str">
        <f t="shared" si="2106"/>
        <v/>
      </c>
      <c r="DK697" s="547" t="str">
        <f t="shared" si="210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87"/>
        <v/>
      </c>
      <c r="CA698" s="596" t="str">
        <f t="shared" si="2088"/>
        <v/>
      </c>
      <c r="CB698" s="596" t="str">
        <f t="shared" si="2089"/>
        <v/>
      </c>
      <c r="CC698" s="690" t="str">
        <f t="shared" si="2090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04"/>
        <v/>
      </c>
      <c r="CF698" s="1348" t="str">
        <f t="shared" si="2104"/>
        <v/>
      </c>
      <c r="CG698" s="1348" t="str">
        <f t="shared" si="2104"/>
        <v/>
      </c>
      <c r="CH698" s="1348" t="str">
        <f t="shared" si="2104"/>
        <v/>
      </c>
      <c r="CI698" s="1348" t="str">
        <f t="shared" si="2104"/>
        <v/>
      </c>
      <c r="CJ698" s="1348" t="str">
        <f t="shared" si="2104"/>
        <v/>
      </c>
      <c r="CK698" s="1349" t="str">
        <f t="shared" si="2104"/>
        <v/>
      </c>
      <c r="CL698" s="1349" t="str">
        <f t="shared" si="2104"/>
        <v/>
      </c>
      <c r="CM698" s="1349" t="str">
        <f t="shared" si="2104"/>
        <v/>
      </c>
      <c r="CN698" s="1348" t="str">
        <f t="shared" si="2104"/>
        <v/>
      </c>
      <c r="CO698" s="1348" t="str">
        <f t="shared" si="2104"/>
        <v/>
      </c>
      <c r="CP698" s="1348" t="str">
        <f t="shared" si="2104"/>
        <v/>
      </c>
      <c r="CQ698" s="1348" t="str">
        <f t="shared" si="2104"/>
        <v/>
      </c>
      <c r="CR698" s="1348" t="str">
        <f t="shared" si="2104"/>
        <v/>
      </c>
      <c r="CS698" s="1347" t="str">
        <f t="shared" si="2104"/>
        <v/>
      </c>
      <c r="CT698" s="1350" t="str">
        <f t="shared" si="2104"/>
        <v/>
      </c>
      <c r="CU698" s="547" t="str">
        <f t="shared" si="2105"/>
        <v/>
      </c>
      <c r="CV698" s="548" t="str">
        <f t="shared" si="2105"/>
        <v/>
      </c>
      <c r="CW698" s="549" t="str">
        <f t="shared" si="2105"/>
        <v/>
      </c>
      <c r="CX698" s="549" t="str">
        <f t="shared" si="2105"/>
        <v/>
      </c>
      <c r="CY698" s="549" t="str">
        <f t="shared" si="2105"/>
        <v/>
      </c>
      <c r="CZ698" s="549" t="str">
        <f t="shared" si="2105"/>
        <v/>
      </c>
      <c r="DA698" s="549" t="str">
        <f t="shared" si="2105"/>
        <v/>
      </c>
      <c r="DB698" s="550" t="str">
        <f t="shared" si="2105"/>
        <v/>
      </c>
      <c r="DC698" s="550" t="str">
        <f t="shared" si="2105"/>
        <v/>
      </c>
      <c r="DD698" s="550" t="str">
        <f t="shared" si="2105"/>
        <v/>
      </c>
      <c r="DE698" s="549" t="str">
        <f t="shared" si="2106"/>
        <v/>
      </c>
      <c r="DF698" s="549" t="str">
        <f t="shared" si="2106"/>
        <v/>
      </c>
      <c r="DG698" s="549" t="str">
        <f t="shared" si="2106"/>
        <v/>
      </c>
      <c r="DH698" s="549" t="str">
        <f t="shared" si="2106"/>
        <v/>
      </c>
      <c r="DI698" s="549" t="str">
        <f t="shared" si="2106"/>
        <v/>
      </c>
      <c r="DJ698" s="548" t="str">
        <f t="shared" si="2106"/>
        <v/>
      </c>
      <c r="DK698" s="547" t="str">
        <f t="shared" si="210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$H$1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87"/>
        <v/>
      </c>
      <c r="CA699" s="596" t="str">
        <f t="shared" si="2088"/>
        <v/>
      </c>
      <c r="CB699" s="596" t="str">
        <f t="shared" si="2089"/>
        <v/>
      </c>
      <c r="CC699" s="690" t="str">
        <f t="shared" si="2090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04"/>
        <v/>
      </c>
      <c r="CF699" s="1348" t="str">
        <f t="shared" si="2104"/>
        <v/>
      </c>
      <c r="CG699" s="1348" t="str">
        <f t="shared" si="2104"/>
        <v/>
      </c>
      <c r="CH699" s="1348" t="str">
        <f t="shared" si="2104"/>
        <v/>
      </c>
      <c r="CI699" s="1348" t="str">
        <f t="shared" si="2104"/>
        <v/>
      </c>
      <c r="CJ699" s="1348" t="str">
        <f t="shared" si="2104"/>
        <v/>
      </c>
      <c r="CK699" s="1349" t="str">
        <f t="shared" si="2104"/>
        <v/>
      </c>
      <c r="CL699" s="1349" t="str">
        <f t="shared" si="2104"/>
        <v/>
      </c>
      <c r="CM699" s="1349" t="str">
        <f t="shared" si="2104"/>
        <v/>
      </c>
      <c r="CN699" s="1348" t="str">
        <f t="shared" si="2104"/>
        <v/>
      </c>
      <c r="CO699" s="1348" t="str">
        <f t="shared" si="2104"/>
        <v/>
      </c>
      <c r="CP699" s="1348" t="str">
        <f t="shared" si="2104"/>
        <v/>
      </c>
      <c r="CQ699" s="1348" t="str">
        <f t="shared" si="2104"/>
        <v/>
      </c>
      <c r="CR699" s="1348" t="str">
        <f t="shared" si="2104"/>
        <v/>
      </c>
      <c r="CS699" s="1347" t="str">
        <f t="shared" si="2104"/>
        <v/>
      </c>
      <c r="CT699" s="1350" t="str">
        <f t="shared" si="2104"/>
        <v/>
      </c>
      <c r="CU699" s="547" t="str">
        <f t="shared" si="2105"/>
        <v/>
      </c>
      <c r="CV699" s="548" t="str">
        <f t="shared" si="2105"/>
        <v/>
      </c>
      <c r="CW699" s="549" t="str">
        <f t="shared" si="2105"/>
        <v/>
      </c>
      <c r="CX699" s="549" t="str">
        <f t="shared" si="2105"/>
        <v/>
      </c>
      <c r="CY699" s="549" t="str">
        <f t="shared" si="2105"/>
        <v/>
      </c>
      <c r="CZ699" s="549" t="str">
        <f t="shared" si="2105"/>
        <v/>
      </c>
      <c r="DA699" s="549" t="str">
        <f t="shared" si="2105"/>
        <v/>
      </c>
      <c r="DB699" s="550" t="str">
        <f t="shared" si="2105"/>
        <v/>
      </c>
      <c r="DC699" s="550" t="str">
        <f t="shared" si="2105"/>
        <v/>
      </c>
      <c r="DD699" s="550" t="str">
        <f t="shared" si="2105"/>
        <v/>
      </c>
      <c r="DE699" s="549" t="str">
        <f t="shared" si="2106"/>
        <v/>
      </c>
      <c r="DF699" s="549" t="str">
        <f t="shared" si="2106"/>
        <v/>
      </c>
      <c r="DG699" s="549" t="str">
        <f t="shared" si="2106"/>
        <v/>
      </c>
      <c r="DH699" s="549" t="str">
        <f t="shared" si="2106"/>
        <v/>
      </c>
      <c r="DI699" s="549" t="str">
        <f t="shared" si="2106"/>
        <v/>
      </c>
      <c r="DJ699" s="548" t="str">
        <f t="shared" si="2106"/>
        <v/>
      </c>
      <c r="DK699" s="547" t="str">
        <f t="shared" si="210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$H$1 &amp; " (%)"</f>
        <v>kcal (%)</v>
      </c>
      <c r="B700" s="631" t="str">
        <f t="shared" ref="B700:R700" si="2107">IF(B697="","",B697*B698*B699/B$46/365/$G$1)</f>
        <v/>
      </c>
      <c r="C700" s="631" t="str">
        <f t="shared" si="2107"/>
        <v/>
      </c>
      <c r="D700" s="631" t="str">
        <f t="shared" si="2107"/>
        <v/>
      </c>
      <c r="E700" s="631" t="str">
        <f t="shared" si="2107"/>
        <v/>
      </c>
      <c r="F700" s="631" t="str">
        <f t="shared" si="2107"/>
        <v/>
      </c>
      <c r="G700" s="631" t="str">
        <f t="shared" si="2107"/>
        <v/>
      </c>
      <c r="H700" s="631" t="str">
        <f t="shared" si="2107"/>
        <v/>
      </c>
      <c r="I700" s="631" t="str">
        <f t="shared" si="2107"/>
        <v/>
      </c>
      <c r="J700" s="631" t="str">
        <f t="shared" si="2107"/>
        <v/>
      </c>
      <c r="K700" s="631" t="str">
        <f t="shared" si="2107"/>
        <v/>
      </c>
      <c r="L700" s="631" t="str">
        <f t="shared" si="2107"/>
        <v/>
      </c>
      <c r="M700" s="631" t="str">
        <f t="shared" si="2107"/>
        <v/>
      </c>
      <c r="N700" s="631" t="str">
        <f t="shared" si="2107"/>
        <v/>
      </c>
      <c r="O700" s="631" t="str">
        <f t="shared" si="2107"/>
        <v/>
      </c>
      <c r="P700" s="631" t="str">
        <f t="shared" si="2107"/>
        <v/>
      </c>
      <c r="Q700" s="631" t="str">
        <f t="shared" si="2107"/>
        <v/>
      </c>
      <c r="R700" s="631" t="str">
        <f t="shared" si="2107"/>
        <v/>
      </c>
      <c r="S700" s="653"/>
      <c r="T700" s="631" t="str">
        <f t="shared" ref="T700:AJ700" si="2108">IF(T697="","",T697*T698*T699/T$46/365/$G$1)</f>
        <v/>
      </c>
      <c r="U700" s="631" t="str">
        <f t="shared" si="2108"/>
        <v/>
      </c>
      <c r="V700" s="631" t="str">
        <f t="shared" si="2108"/>
        <v/>
      </c>
      <c r="W700" s="631" t="str">
        <f t="shared" si="2108"/>
        <v/>
      </c>
      <c r="X700" s="631" t="str">
        <f t="shared" si="2108"/>
        <v/>
      </c>
      <c r="Y700" s="631" t="str">
        <f t="shared" si="2108"/>
        <v/>
      </c>
      <c r="Z700" s="631" t="str">
        <f t="shared" si="2108"/>
        <v/>
      </c>
      <c r="AA700" s="631" t="str">
        <f t="shared" si="2108"/>
        <v/>
      </c>
      <c r="AB700" s="631" t="str">
        <f t="shared" si="2108"/>
        <v/>
      </c>
      <c r="AC700" s="631" t="str">
        <f t="shared" si="2108"/>
        <v/>
      </c>
      <c r="AD700" s="631" t="str">
        <f t="shared" si="2108"/>
        <v/>
      </c>
      <c r="AE700" s="631" t="str">
        <f t="shared" si="2108"/>
        <v/>
      </c>
      <c r="AF700" s="631" t="str">
        <f t="shared" si="2108"/>
        <v/>
      </c>
      <c r="AG700" s="631" t="str">
        <f t="shared" si="2108"/>
        <v/>
      </c>
      <c r="AH700" s="631" t="str">
        <f t="shared" si="2108"/>
        <v/>
      </c>
      <c r="AI700" s="631" t="str">
        <f t="shared" si="2108"/>
        <v/>
      </c>
      <c r="AJ700" s="631" t="str">
        <f t="shared" si="2108"/>
        <v/>
      </c>
      <c r="AK700" s="653"/>
      <c r="AL700" s="631" t="str">
        <f t="shared" ref="AL700:BB700" si="2109">IF(AL697="","",AL697*AL698*AL699/AL$46/365/$G$1)</f>
        <v/>
      </c>
      <c r="AM700" s="631" t="str">
        <f t="shared" si="2109"/>
        <v/>
      </c>
      <c r="AN700" s="631" t="str">
        <f t="shared" si="2109"/>
        <v/>
      </c>
      <c r="AO700" s="631" t="str">
        <f t="shared" si="2109"/>
        <v/>
      </c>
      <c r="AP700" s="631" t="str">
        <f t="shared" si="2109"/>
        <v/>
      </c>
      <c r="AQ700" s="631" t="str">
        <f t="shared" si="2109"/>
        <v/>
      </c>
      <c r="AR700" s="631" t="str">
        <f t="shared" si="2109"/>
        <v/>
      </c>
      <c r="AS700" s="631" t="str">
        <f t="shared" si="2109"/>
        <v/>
      </c>
      <c r="AT700" s="631" t="str">
        <f t="shared" si="2109"/>
        <v/>
      </c>
      <c r="AU700" s="631" t="str">
        <f t="shared" si="2109"/>
        <v/>
      </c>
      <c r="AV700" s="631" t="str">
        <f t="shared" si="2109"/>
        <v/>
      </c>
      <c r="AW700" s="631" t="str">
        <f t="shared" si="2109"/>
        <v/>
      </c>
      <c r="AX700" s="631" t="str">
        <f t="shared" si="2109"/>
        <v/>
      </c>
      <c r="AY700" s="631" t="str">
        <f t="shared" si="2109"/>
        <v/>
      </c>
      <c r="AZ700" s="631" t="str">
        <f t="shared" si="2109"/>
        <v/>
      </c>
      <c r="BA700" s="631" t="str">
        <f t="shared" si="2109"/>
        <v/>
      </c>
      <c r="BB700" s="631" t="str">
        <f t="shared" si="2109"/>
        <v/>
      </c>
      <c r="BC700" s="653"/>
      <c r="BD700" s="631" t="str">
        <f t="shared" ref="BD700:BT700" si="2110">IF(BD697="","",BD697*BD698*BD699/BD$46/365/$G$1)</f>
        <v/>
      </c>
      <c r="BE700" s="631" t="str">
        <f t="shared" si="2110"/>
        <v/>
      </c>
      <c r="BF700" s="631" t="str">
        <f t="shared" si="2110"/>
        <v/>
      </c>
      <c r="BG700" s="631" t="str">
        <f t="shared" si="2110"/>
        <v/>
      </c>
      <c r="BH700" s="631" t="str">
        <f t="shared" si="2110"/>
        <v/>
      </c>
      <c r="BI700" s="631" t="str">
        <f t="shared" si="2110"/>
        <v/>
      </c>
      <c r="BJ700" s="631" t="str">
        <f t="shared" si="2110"/>
        <v/>
      </c>
      <c r="BK700" s="631" t="str">
        <f t="shared" si="2110"/>
        <v/>
      </c>
      <c r="BL700" s="631" t="str">
        <f t="shared" si="2110"/>
        <v/>
      </c>
      <c r="BM700" s="631" t="str">
        <f t="shared" si="2110"/>
        <v/>
      </c>
      <c r="BN700" s="631" t="str">
        <f t="shared" si="2110"/>
        <v/>
      </c>
      <c r="BO700" s="631" t="str">
        <f t="shared" si="2110"/>
        <v/>
      </c>
      <c r="BP700" s="631" t="str">
        <f t="shared" si="2110"/>
        <v/>
      </c>
      <c r="BQ700" s="631" t="str">
        <f t="shared" si="2110"/>
        <v/>
      </c>
      <c r="BR700" s="631" t="str">
        <f t="shared" si="2110"/>
        <v/>
      </c>
      <c r="BS700" s="631" t="str">
        <f t="shared" si="2110"/>
        <v/>
      </c>
      <c r="BT700" s="631" t="str">
        <f t="shared" si="2110"/>
        <v/>
      </c>
      <c r="BU700" s="653"/>
      <c r="BV700" s="631" t="str">
        <f>IF(BV697="","",BV697*BV698*BV699/BV$46/365/$G$1)</f>
        <v/>
      </c>
      <c r="BW700" s="631" t="str">
        <f>IF(BW697="","",BW697*BW698*BW699/BW$46/365/$G$1)</f>
        <v/>
      </c>
      <c r="BX700" s="631" t="str">
        <f>IF(BX697="","",BX697*BX698*BX699/BX$46/365/$G$1)</f>
        <v/>
      </c>
      <c r="BY700" s="631" t="str">
        <f>IF(BY697="","",BY697*BY698*BY699/BY$46/365/$G$1)</f>
        <v/>
      </c>
      <c r="BZ700" s="596" t="str">
        <f t="shared" si="2087"/>
        <v/>
      </c>
      <c r="CA700" s="621" t="str">
        <f t="shared" si="2088"/>
        <v/>
      </c>
      <c r="CB700" s="621" t="str">
        <f t="shared" si="2089"/>
        <v/>
      </c>
      <c r="CC700" s="693" t="str">
        <f t="shared" si="2090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104"/>
        <v/>
      </c>
      <c r="CF700" s="1353" t="str">
        <f t="shared" si="2104"/>
        <v/>
      </c>
      <c r="CG700" s="1353" t="str">
        <f t="shared" si="2104"/>
        <v/>
      </c>
      <c r="CH700" s="1353" t="str">
        <f t="shared" si="2104"/>
        <v/>
      </c>
      <c r="CI700" s="1353" t="str">
        <f t="shared" si="2104"/>
        <v/>
      </c>
      <c r="CJ700" s="1353" t="str">
        <f t="shared" si="2104"/>
        <v/>
      </c>
      <c r="CK700" s="1354" t="str">
        <f t="shared" si="2104"/>
        <v/>
      </c>
      <c r="CL700" s="1354" t="str">
        <f t="shared" si="2104"/>
        <v/>
      </c>
      <c r="CM700" s="1354" t="str">
        <f t="shared" si="2104"/>
        <v/>
      </c>
      <c r="CN700" s="1353" t="str">
        <f t="shared" si="2104"/>
        <v/>
      </c>
      <c r="CO700" s="1353" t="str">
        <f t="shared" si="2104"/>
        <v/>
      </c>
      <c r="CP700" s="1353" t="str">
        <f t="shared" si="2104"/>
        <v/>
      </c>
      <c r="CQ700" s="1353" t="str">
        <f t="shared" si="2104"/>
        <v/>
      </c>
      <c r="CR700" s="1353" t="str">
        <f t="shared" si="2104"/>
        <v/>
      </c>
      <c r="CS700" s="1352" t="str">
        <f t="shared" si="2104"/>
        <v/>
      </c>
      <c r="CT700" s="1355" t="str">
        <f t="shared" si="2104"/>
        <v/>
      </c>
      <c r="CU700" s="535" t="str">
        <f t="shared" si="2105"/>
        <v/>
      </c>
      <c r="CV700" s="536" t="str">
        <f t="shared" si="2105"/>
        <v/>
      </c>
      <c r="CW700" s="537" t="str">
        <f t="shared" si="2105"/>
        <v/>
      </c>
      <c r="CX700" s="537" t="str">
        <f t="shared" si="2105"/>
        <v/>
      </c>
      <c r="CY700" s="537" t="str">
        <f t="shared" si="2105"/>
        <v/>
      </c>
      <c r="CZ700" s="537" t="str">
        <f t="shared" si="2105"/>
        <v/>
      </c>
      <c r="DA700" s="537" t="str">
        <f t="shared" si="2105"/>
        <v/>
      </c>
      <c r="DB700" s="538" t="str">
        <f t="shared" si="2105"/>
        <v/>
      </c>
      <c r="DC700" s="538" t="str">
        <f t="shared" si="2105"/>
        <v/>
      </c>
      <c r="DD700" s="538" t="str">
        <f t="shared" si="2105"/>
        <v/>
      </c>
      <c r="DE700" s="537" t="str">
        <f t="shared" si="2106"/>
        <v/>
      </c>
      <c r="DF700" s="537" t="str">
        <f t="shared" si="2106"/>
        <v/>
      </c>
      <c r="DG700" s="537" t="str">
        <f t="shared" si="2106"/>
        <v/>
      </c>
      <c r="DH700" s="537" t="str">
        <f t="shared" si="2106"/>
        <v/>
      </c>
      <c r="DI700" s="537" t="str">
        <f t="shared" si="2106"/>
        <v/>
      </c>
      <c r="DJ700" s="536" t="str">
        <f t="shared" si="2106"/>
        <v/>
      </c>
      <c r="DK700" s="535" t="str">
        <f t="shared" si="210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111">IF(DL703&lt;3,"",(SUM(B703:R703)-MIN(B703:R703)-MAX(B703:R703))/(DL703-2))</f>
        <v/>
      </c>
      <c r="CA703" s="596" t="str">
        <f t="shared" ref="CA703:CA731" si="2112">IF(DM703&lt;3,"",(SUM(T703:AJ703)-MIN(T703:AJ703)-MAX(T703:AJ703))/(DM703-2))</f>
        <v/>
      </c>
      <c r="CB703" s="596" t="str">
        <f t="shared" ref="CB703:CB731" si="2113">IF(DN703&lt;3,"",(SUM(AL703:BB703)-MIN(AL703:BB703)-MAX(AL703:BB703))/(DN703-2))</f>
        <v/>
      </c>
      <c r="CC703" s="690" t="str">
        <f t="shared" ref="CC703:CC731" si="2114">IF(DO703&lt;3,"",(SUM(BD703:BT703)-MIN(BD703:BT703)-MAX(BD703:BT703))/(DO703-2))</f>
        <v/>
      </c>
      <c r="CD703" s="1346" t="str">
        <f t="shared" ref="CD703:CM706" si="211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115"/>
        <v/>
      </c>
      <c r="CF703" s="1348" t="str">
        <f t="shared" si="2115"/>
        <v/>
      </c>
      <c r="CG703" s="1348" t="str">
        <f t="shared" si="2115"/>
        <v/>
      </c>
      <c r="CH703" s="1348" t="str">
        <f t="shared" si="2115"/>
        <v/>
      </c>
      <c r="CI703" s="1348" t="str">
        <f t="shared" si="2115"/>
        <v/>
      </c>
      <c r="CJ703" s="1348" t="str">
        <f t="shared" si="2115"/>
        <v/>
      </c>
      <c r="CK703" s="1349" t="str">
        <f t="shared" si="2115"/>
        <v/>
      </c>
      <c r="CL703" s="1349" t="str">
        <f t="shared" si="2115"/>
        <v/>
      </c>
      <c r="CM703" s="1349" t="str">
        <f t="shared" si="2115"/>
        <v/>
      </c>
      <c r="CN703" s="1348" t="str">
        <f t="shared" ref="CN703:CT706" si="211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116"/>
        <v/>
      </c>
      <c r="CP703" s="1348" t="str">
        <f t="shared" si="2116"/>
        <v/>
      </c>
      <c r="CQ703" s="1348" t="str">
        <f t="shared" si="2116"/>
        <v/>
      </c>
      <c r="CR703" s="1348" t="str">
        <f t="shared" si="2116"/>
        <v/>
      </c>
      <c r="CS703" s="1347" t="str">
        <f t="shared" si="2116"/>
        <v/>
      </c>
      <c r="CT703" s="1350" t="str">
        <f t="shared" si="2116"/>
        <v/>
      </c>
      <c r="CU703" s="547" t="str">
        <f t="shared" ref="CU703:DD707" si="211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117"/>
        <v/>
      </c>
      <c r="CW703" s="549" t="str">
        <f t="shared" si="2117"/>
        <v/>
      </c>
      <c r="CX703" s="549" t="str">
        <f t="shared" si="2117"/>
        <v/>
      </c>
      <c r="CY703" s="549" t="str">
        <f t="shared" si="2117"/>
        <v/>
      </c>
      <c r="CZ703" s="549" t="str">
        <f t="shared" si="2117"/>
        <v/>
      </c>
      <c r="DA703" s="549" t="str">
        <f t="shared" si="2117"/>
        <v/>
      </c>
      <c r="DB703" s="550" t="str">
        <f t="shared" si="2117"/>
        <v/>
      </c>
      <c r="DC703" s="550" t="str">
        <f t="shared" si="2117"/>
        <v/>
      </c>
      <c r="DD703" s="550" t="str">
        <f t="shared" si="2117"/>
        <v/>
      </c>
      <c r="DE703" s="549" t="str">
        <f t="shared" ref="DE703:DK707" si="211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118"/>
        <v/>
      </c>
      <c r="DG703" s="549" t="str">
        <f t="shared" si="2118"/>
        <v/>
      </c>
      <c r="DH703" s="549" t="str">
        <f t="shared" si="2118"/>
        <v/>
      </c>
      <c r="DI703" s="549" t="str">
        <f t="shared" si="2118"/>
        <v/>
      </c>
      <c r="DJ703" s="548" t="str">
        <f t="shared" si="2118"/>
        <v/>
      </c>
      <c r="DK703" s="547" t="str">
        <f t="shared" si="211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111"/>
        <v/>
      </c>
      <c r="CA704" s="596" t="str">
        <f t="shared" si="2112"/>
        <v/>
      </c>
      <c r="CB704" s="596" t="str">
        <f t="shared" si="2113"/>
        <v/>
      </c>
      <c r="CC704" s="690" t="str">
        <f t="shared" si="2114"/>
        <v/>
      </c>
      <c r="CD704" s="1346" t="str">
        <f t="shared" si="2115"/>
        <v/>
      </c>
      <c r="CE704" s="1347" t="str">
        <f t="shared" si="2115"/>
        <v/>
      </c>
      <c r="CF704" s="1348" t="str">
        <f t="shared" si="2115"/>
        <v/>
      </c>
      <c r="CG704" s="1348" t="str">
        <f t="shared" si="2115"/>
        <v/>
      </c>
      <c r="CH704" s="1348" t="str">
        <f t="shared" si="2115"/>
        <v/>
      </c>
      <c r="CI704" s="1348" t="str">
        <f t="shared" si="2115"/>
        <v/>
      </c>
      <c r="CJ704" s="1348" t="str">
        <f t="shared" si="2115"/>
        <v/>
      </c>
      <c r="CK704" s="1349" t="str">
        <f t="shared" si="2115"/>
        <v/>
      </c>
      <c r="CL704" s="1349" t="str">
        <f t="shared" si="2115"/>
        <v/>
      </c>
      <c r="CM704" s="1349" t="str">
        <f t="shared" si="2115"/>
        <v/>
      </c>
      <c r="CN704" s="1348" t="str">
        <f t="shared" si="2116"/>
        <v/>
      </c>
      <c r="CO704" s="1348" t="str">
        <f t="shared" si="2116"/>
        <v/>
      </c>
      <c r="CP704" s="1348" t="str">
        <f t="shared" si="2116"/>
        <v/>
      </c>
      <c r="CQ704" s="1348" t="str">
        <f t="shared" si="2116"/>
        <v/>
      </c>
      <c r="CR704" s="1348" t="str">
        <f t="shared" si="2116"/>
        <v/>
      </c>
      <c r="CS704" s="1347" t="str">
        <f t="shared" si="2116"/>
        <v/>
      </c>
      <c r="CT704" s="1350" t="str">
        <f t="shared" si="2116"/>
        <v/>
      </c>
      <c r="CU704" s="547" t="str">
        <f t="shared" si="2117"/>
        <v/>
      </c>
      <c r="CV704" s="548" t="str">
        <f t="shared" si="2117"/>
        <v/>
      </c>
      <c r="CW704" s="549" t="str">
        <f t="shared" si="2117"/>
        <v/>
      </c>
      <c r="CX704" s="549" t="str">
        <f t="shared" si="2117"/>
        <v/>
      </c>
      <c r="CY704" s="549" t="str">
        <f t="shared" si="2117"/>
        <v/>
      </c>
      <c r="CZ704" s="549" t="str">
        <f t="shared" si="2117"/>
        <v/>
      </c>
      <c r="DA704" s="549" t="str">
        <f t="shared" si="2117"/>
        <v/>
      </c>
      <c r="DB704" s="550" t="str">
        <f t="shared" si="2117"/>
        <v/>
      </c>
      <c r="DC704" s="550" t="str">
        <f t="shared" si="2117"/>
        <v/>
      </c>
      <c r="DD704" s="550" t="str">
        <f t="shared" si="2117"/>
        <v/>
      </c>
      <c r="DE704" s="549" t="str">
        <f t="shared" si="2118"/>
        <v/>
      </c>
      <c r="DF704" s="549" t="str">
        <f t="shared" si="2118"/>
        <v/>
      </c>
      <c r="DG704" s="549" t="str">
        <f t="shared" si="2118"/>
        <v/>
      </c>
      <c r="DH704" s="549" t="str">
        <f t="shared" si="2118"/>
        <v/>
      </c>
      <c r="DI704" s="549" t="str">
        <f t="shared" si="2118"/>
        <v/>
      </c>
      <c r="DJ704" s="548" t="str">
        <f t="shared" si="2118"/>
        <v/>
      </c>
      <c r="DK704" s="547" t="str">
        <f t="shared" si="211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11"/>
        <v/>
      </c>
      <c r="CA705" s="596" t="str">
        <f t="shared" si="2112"/>
        <v/>
      </c>
      <c r="CB705" s="596" t="str">
        <f t="shared" si="2113"/>
        <v/>
      </c>
      <c r="CC705" s="690" t="str">
        <f t="shared" si="2114"/>
        <v/>
      </c>
      <c r="CD705" s="1346" t="str">
        <f t="shared" si="2115"/>
        <v/>
      </c>
      <c r="CE705" s="1347" t="str">
        <f t="shared" si="2115"/>
        <v/>
      </c>
      <c r="CF705" s="1348" t="str">
        <f t="shared" si="2115"/>
        <v/>
      </c>
      <c r="CG705" s="1348" t="str">
        <f t="shared" si="2115"/>
        <v/>
      </c>
      <c r="CH705" s="1348" t="str">
        <f t="shared" si="2115"/>
        <v/>
      </c>
      <c r="CI705" s="1348" t="str">
        <f t="shared" si="2115"/>
        <v/>
      </c>
      <c r="CJ705" s="1348" t="str">
        <f t="shared" si="2115"/>
        <v/>
      </c>
      <c r="CK705" s="1349" t="str">
        <f t="shared" si="2115"/>
        <v/>
      </c>
      <c r="CL705" s="1349" t="str">
        <f t="shared" si="2115"/>
        <v/>
      </c>
      <c r="CM705" s="1349" t="str">
        <f t="shared" si="2115"/>
        <v/>
      </c>
      <c r="CN705" s="1348" t="str">
        <f t="shared" si="2116"/>
        <v/>
      </c>
      <c r="CO705" s="1348" t="str">
        <f t="shared" si="2116"/>
        <v/>
      </c>
      <c r="CP705" s="1348" t="str">
        <f t="shared" si="2116"/>
        <v/>
      </c>
      <c r="CQ705" s="1348" t="str">
        <f t="shared" si="2116"/>
        <v/>
      </c>
      <c r="CR705" s="1348" t="str">
        <f t="shared" si="2116"/>
        <v/>
      </c>
      <c r="CS705" s="1347" t="str">
        <f t="shared" si="2116"/>
        <v/>
      </c>
      <c r="CT705" s="1350" t="str">
        <f t="shared" si="2116"/>
        <v/>
      </c>
      <c r="CU705" s="547" t="str">
        <f t="shared" si="2117"/>
        <v/>
      </c>
      <c r="CV705" s="548" t="str">
        <f t="shared" si="2117"/>
        <v/>
      </c>
      <c r="CW705" s="549" t="str">
        <f t="shared" si="2117"/>
        <v/>
      </c>
      <c r="CX705" s="549" t="str">
        <f t="shared" si="2117"/>
        <v/>
      </c>
      <c r="CY705" s="549" t="str">
        <f t="shared" si="2117"/>
        <v/>
      </c>
      <c r="CZ705" s="549" t="str">
        <f t="shared" si="2117"/>
        <v/>
      </c>
      <c r="DA705" s="549" t="str">
        <f t="shared" si="2117"/>
        <v/>
      </c>
      <c r="DB705" s="550" t="str">
        <f t="shared" si="2117"/>
        <v/>
      </c>
      <c r="DC705" s="550" t="str">
        <f t="shared" si="2117"/>
        <v/>
      </c>
      <c r="DD705" s="550" t="str">
        <f t="shared" si="2117"/>
        <v/>
      </c>
      <c r="DE705" s="549" t="str">
        <f t="shared" si="2118"/>
        <v/>
      </c>
      <c r="DF705" s="549" t="str">
        <f t="shared" si="2118"/>
        <v/>
      </c>
      <c r="DG705" s="549" t="str">
        <f t="shared" si="2118"/>
        <v/>
      </c>
      <c r="DH705" s="549" t="str">
        <f t="shared" si="2118"/>
        <v/>
      </c>
      <c r="DI705" s="549" t="str">
        <f t="shared" si="2118"/>
        <v/>
      </c>
      <c r="DJ705" s="548" t="str">
        <f t="shared" si="2118"/>
        <v/>
      </c>
      <c r="DK705" s="547" t="str">
        <f t="shared" si="211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11"/>
        <v/>
      </c>
      <c r="CA706" s="596" t="str">
        <f t="shared" si="2112"/>
        <v/>
      </c>
      <c r="CB706" s="596" t="str">
        <f t="shared" si="2113"/>
        <v/>
      </c>
      <c r="CC706" s="690" t="str">
        <f t="shared" si="2114"/>
        <v/>
      </c>
      <c r="CD706" s="1346" t="str">
        <f t="shared" si="2115"/>
        <v/>
      </c>
      <c r="CE706" s="1347" t="str">
        <f t="shared" si="2115"/>
        <v/>
      </c>
      <c r="CF706" s="1348" t="str">
        <f t="shared" si="2115"/>
        <v/>
      </c>
      <c r="CG706" s="1348" t="str">
        <f t="shared" si="2115"/>
        <v/>
      </c>
      <c r="CH706" s="1348" t="str">
        <f t="shared" si="2115"/>
        <v/>
      </c>
      <c r="CI706" s="1348" t="str">
        <f t="shared" si="2115"/>
        <v/>
      </c>
      <c r="CJ706" s="1348" t="str">
        <f t="shared" si="2115"/>
        <v/>
      </c>
      <c r="CK706" s="1349" t="str">
        <f t="shared" si="2115"/>
        <v/>
      </c>
      <c r="CL706" s="1349" t="str">
        <f t="shared" si="2115"/>
        <v/>
      </c>
      <c r="CM706" s="1349" t="str">
        <f t="shared" si="2115"/>
        <v/>
      </c>
      <c r="CN706" s="1348" t="str">
        <f t="shared" si="2116"/>
        <v/>
      </c>
      <c r="CO706" s="1348" t="str">
        <f t="shared" si="2116"/>
        <v/>
      </c>
      <c r="CP706" s="1348" t="str">
        <f t="shared" si="2116"/>
        <v/>
      </c>
      <c r="CQ706" s="1348" t="str">
        <f t="shared" si="2116"/>
        <v/>
      </c>
      <c r="CR706" s="1348" t="str">
        <f t="shared" si="2116"/>
        <v/>
      </c>
      <c r="CS706" s="1347" t="str">
        <f t="shared" si="2116"/>
        <v/>
      </c>
      <c r="CT706" s="1350" t="str">
        <f t="shared" si="2116"/>
        <v/>
      </c>
      <c r="CU706" s="547" t="str">
        <f t="shared" si="2117"/>
        <v/>
      </c>
      <c r="CV706" s="548" t="str">
        <f t="shared" si="2117"/>
        <v/>
      </c>
      <c r="CW706" s="549" t="str">
        <f t="shared" si="2117"/>
        <v/>
      </c>
      <c r="CX706" s="549" t="str">
        <f t="shared" si="2117"/>
        <v/>
      </c>
      <c r="CY706" s="549" t="str">
        <f t="shared" si="2117"/>
        <v/>
      </c>
      <c r="CZ706" s="549" t="str">
        <f t="shared" si="2117"/>
        <v/>
      </c>
      <c r="DA706" s="549" t="str">
        <f t="shared" si="2117"/>
        <v/>
      </c>
      <c r="DB706" s="550" t="str">
        <f t="shared" si="2117"/>
        <v/>
      </c>
      <c r="DC706" s="550" t="str">
        <f t="shared" si="2117"/>
        <v/>
      </c>
      <c r="DD706" s="550" t="str">
        <f t="shared" si="2117"/>
        <v/>
      </c>
      <c r="DE706" s="549" t="str">
        <f t="shared" si="2118"/>
        <v/>
      </c>
      <c r="DF706" s="549" t="str">
        <f t="shared" si="2118"/>
        <v/>
      </c>
      <c r="DG706" s="549" t="str">
        <f t="shared" si="2118"/>
        <v/>
      </c>
      <c r="DH706" s="549" t="str">
        <f t="shared" si="2118"/>
        <v/>
      </c>
      <c r="DI706" s="549" t="str">
        <f t="shared" si="2118"/>
        <v/>
      </c>
      <c r="DJ706" s="548" t="str">
        <f t="shared" si="2118"/>
        <v/>
      </c>
      <c r="DK706" s="547" t="str">
        <f t="shared" si="211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111"/>
        <v>140.66666666666666</v>
      </c>
      <c r="CA707" s="596">
        <f t="shared" si="2112"/>
        <v>71.333333333333329</v>
      </c>
      <c r="CB707" s="596">
        <f t="shared" si="2113"/>
        <v>0</v>
      </c>
      <c r="CC707" s="690">
        <f t="shared" si="2114"/>
        <v>0</v>
      </c>
      <c r="CD707" s="1346">
        <f t="shared" ref="CD707:CT707" si="211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119"/>
        <v>0</v>
      </c>
      <c r="CF707" s="1348">
        <f t="shared" si="2119"/>
        <v>0</v>
      </c>
      <c r="CG707" s="1348">
        <f t="shared" si="2119"/>
        <v>0</v>
      </c>
      <c r="CH707" s="1348">
        <f t="shared" si="2119"/>
        <v>0</v>
      </c>
      <c r="CI707" s="1348">
        <f t="shared" si="2119"/>
        <v>0</v>
      </c>
      <c r="CJ707" s="1348">
        <f t="shared" si="2119"/>
        <v>0</v>
      </c>
      <c r="CK707" s="1349">
        <f t="shared" si="2119"/>
        <v>0</v>
      </c>
      <c r="CL707" s="1349">
        <f t="shared" si="2119"/>
        <v>0</v>
      </c>
      <c r="CM707" s="1349">
        <f t="shared" si="2119"/>
        <v>0</v>
      </c>
      <c r="CN707" s="1348">
        <f t="shared" si="2119"/>
        <v>0</v>
      </c>
      <c r="CO707" s="1348">
        <f t="shared" si="2119"/>
        <v>0</v>
      </c>
      <c r="CP707" s="1348">
        <f t="shared" si="2119"/>
        <v>0</v>
      </c>
      <c r="CQ707" s="1348">
        <f t="shared" si="2119"/>
        <v>0</v>
      </c>
      <c r="CR707" s="1348">
        <f t="shared" si="2119"/>
        <v>0</v>
      </c>
      <c r="CS707" s="1347">
        <f t="shared" si="2119"/>
        <v>0</v>
      </c>
      <c r="CT707" s="1350">
        <f t="shared" si="2119"/>
        <v>0</v>
      </c>
      <c r="CU707" s="547">
        <f t="shared" si="2117"/>
        <v>0</v>
      </c>
      <c r="CV707" s="548">
        <f t="shared" si="2117"/>
        <v>0</v>
      </c>
      <c r="CW707" s="549">
        <f t="shared" si="2117"/>
        <v>0</v>
      </c>
      <c r="CX707" s="549">
        <f t="shared" si="2117"/>
        <v>0</v>
      </c>
      <c r="CY707" s="549">
        <f t="shared" si="2117"/>
        <v>0</v>
      </c>
      <c r="CZ707" s="549">
        <f t="shared" si="2117"/>
        <v>0</v>
      </c>
      <c r="DA707" s="549">
        <f t="shared" si="2117"/>
        <v>0</v>
      </c>
      <c r="DB707" s="550">
        <f t="shared" si="2117"/>
        <v>0</v>
      </c>
      <c r="DC707" s="550">
        <f t="shared" si="2117"/>
        <v>0</v>
      </c>
      <c r="DD707" s="550">
        <f t="shared" si="2117"/>
        <v>0</v>
      </c>
      <c r="DE707" s="549">
        <f t="shared" si="2118"/>
        <v>0</v>
      </c>
      <c r="DF707" s="549">
        <f t="shared" si="2118"/>
        <v>0</v>
      </c>
      <c r="DG707" s="549">
        <f t="shared" si="2118"/>
        <v>0</v>
      </c>
      <c r="DH707" s="549">
        <f t="shared" si="2118"/>
        <v>0</v>
      </c>
      <c r="DI707" s="549">
        <f t="shared" si="2118"/>
        <v>0</v>
      </c>
      <c r="DJ707" s="548">
        <f t="shared" si="2118"/>
        <v>0</v>
      </c>
      <c r="DK707" s="547">
        <f t="shared" si="211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111"/>
        <v/>
      </c>
      <c r="CA708" s="588" t="str">
        <f t="shared" si="2112"/>
        <v/>
      </c>
      <c r="CB708" s="588" t="str">
        <f t="shared" si="2113"/>
        <v/>
      </c>
      <c r="CC708" s="688" t="str">
        <f t="shared" si="2114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111"/>
        <v/>
      </c>
      <c r="CA709" s="596" t="str">
        <f t="shared" si="2112"/>
        <v/>
      </c>
      <c r="CB709" s="596" t="str">
        <f t="shared" si="2113"/>
        <v/>
      </c>
      <c r="CC709" s="690" t="str">
        <f t="shared" si="2114"/>
        <v/>
      </c>
      <c r="CD709" s="1346" t="str">
        <f t="shared" ref="CD709:CM712" si="212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120"/>
        <v/>
      </c>
      <c r="CF709" s="1348" t="str">
        <f t="shared" si="2120"/>
        <v/>
      </c>
      <c r="CG709" s="1348" t="str">
        <f t="shared" si="2120"/>
        <v/>
      </c>
      <c r="CH709" s="1348" t="str">
        <f t="shared" si="2120"/>
        <v/>
      </c>
      <c r="CI709" s="1348" t="str">
        <f t="shared" si="2120"/>
        <v/>
      </c>
      <c r="CJ709" s="1348" t="str">
        <f t="shared" si="2120"/>
        <v/>
      </c>
      <c r="CK709" s="1349" t="str">
        <f t="shared" si="2120"/>
        <v/>
      </c>
      <c r="CL709" s="1349" t="str">
        <f t="shared" si="2120"/>
        <v/>
      </c>
      <c r="CM709" s="1349" t="str">
        <f t="shared" si="2120"/>
        <v/>
      </c>
      <c r="CN709" s="1348" t="str">
        <f t="shared" ref="CN709:CT712" si="212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121"/>
        <v/>
      </c>
      <c r="CP709" s="1348" t="str">
        <f t="shared" si="2121"/>
        <v/>
      </c>
      <c r="CQ709" s="1348" t="str">
        <f t="shared" si="2121"/>
        <v/>
      </c>
      <c r="CR709" s="1348" t="str">
        <f t="shared" si="2121"/>
        <v/>
      </c>
      <c r="CS709" s="1347" t="str">
        <f t="shared" si="2121"/>
        <v/>
      </c>
      <c r="CT709" s="1350" t="str">
        <f t="shared" si="2121"/>
        <v/>
      </c>
      <c r="CU709" s="547" t="str">
        <f t="shared" ref="CU709:DD713" si="212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122"/>
        <v/>
      </c>
      <c r="CW709" s="549" t="str">
        <f t="shared" si="2122"/>
        <v/>
      </c>
      <c r="CX709" s="549" t="str">
        <f t="shared" si="2122"/>
        <v/>
      </c>
      <c r="CY709" s="549" t="str">
        <f t="shared" si="2122"/>
        <v/>
      </c>
      <c r="CZ709" s="549" t="str">
        <f t="shared" si="2122"/>
        <v/>
      </c>
      <c r="DA709" s="549" t="str">
        <f t="shared" si="2122"/>
        <v/>
      </c>
      <c r="DB709" s="550" t="str">
        <f t="shared" si="2122"/>
        <v/>
      </c>
      <c r="DC709" s="550" t="str">
        <f t="shared" si="2122"/>
        <v/>
      </c>
      <c r="DD709" s="550" t="str">
        <f t="shared" si="2122"/>
        <v/>
      </c>
      <c r="DE709" s="549" t="str">
        <f t="shared" ref="DE709:DK713" si="212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123"/>
        <v/>
      </c>
      <c r="DG709" s="549" t="str">
        <f t="shared" si="2123"/>
        <v/>
      </c>
      <c r="DH709" s="549" t="str">
        <f t="shared" si="2123"/>
        <v/>
      </c>
      <c r="DI709" s="549" t="str">
        <f t="shared" si="2123"/>
        <v/>
      </c>
      <c r="DJ709" s="548" t="str">
        <f t="shared" si="2123"/>
        <v/>
      </c>
      <c r="DK709" s="547" t="str">
        <f t="shared" si="212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111"/>
        <v/>
      </c>
      <c r="CA710" s="596" t="str">
        <f t="shared" si="2112"/>
        <v/>
      </c>
      <c r="CB710" s="596" t="str">
        <f t="shared" si="2113"/>
        <v/>
      </c>
      <c r="CC710" s="690" t="str">
        <f t="shared" si="2114"/>
        <v/>
      </c>
      <c r="CD710" s="1346" t="str">
        <f t="shared" si="2120"/>
        <v/>
      </c>
      <c r="CE710" s="1347" t="str">
        <f t="shared" si="2120"/>
        <v/>
      </c>
      <c r="CF710" s="1348" t="str">
        <f t="shared" si="2120"/>
        <v/>
      </c>
      <c r="CG710" s="1348" t="str">
        <f t="shared" si="2120"/>
        <v/>
      </c>
      <c r="CH710" s="1348" t="str">
        <f t="shared" si="2120"/>
        <v/>
      </c>
      <c r="CI710" s="1348" t="str">
        <f t="shared" si="2120"/>
        <v/>
      </c>
      <c r="CJ710" s="1348" t="str">
        <f t="shared" si="2120"/>
        <v/>
      </c>
      <c r="CK710" s="1349" t="str">
        <f t="shared" si="2120"/>
        <v/>
      </c>
      <c r="CL710" s="1349" t="str">
        <f t="shared" si="2120"/>
        <v/>
      </c>
      <c r="CM710" s="1349" t="str">
        <f t="shared" si="2120"/>
        <v/>
      </c>
      <c r="CN710" s="1348" t="str">
        <f t="shared" si="2121"/>
        <v/>
      </c>
      <c r="CO710" s="1348" t="str">
        <f t="shared" si="2121"/>
        <v/>
      </c>
      <c r="CP710" s="1348" t="str">
        <f t="shared" si="2121"/>
        <v/>
      </c>
      <c r="CQ710" s="1348" t="str">
        <f t="shared" si="2121"/>
        <v/>
      </c>
      <c r="CR710" s="1348" t="str">
        <f t="shared" si="2121"/>
        <v/>
      </c>
      <c r="CS710" s="1347" t="str">
        <f t="shared" si="2121"/>
        <v/>
      </c>
      <c r="CT710" s="1350" t="str">
        <f t="shared" si="2121"/>
        <v/>
      </c>
      <c r="CU710" s="547" t="str">
        <f t="shared" si="2122"/>
        <v/>
      </c>
      <c r="CV710" s="548" t="str">
        <f t="shared" si="2122"/>
        <v/>
      </c>
      <c r="CW710" s="549" t="str">
        <f t="shared" si="2122"/>
        <v/>
      </c>
      <c r="CX710" s="549" t="str">
        <f t="shared" si="2122"/>
        <v/>
      </c>
      <c r="CY710" s="549" t="str">
        <f t="shared" si="2122"/>
        <v/>
      </c>
      <c r="CZ710" s="549" t="str">
        <f t="shared" si="2122"/>
        <v/>
      </c>
      <c r="DA710" s="549" t="str">
        <f t="shared" si="2122"/>
        <v/>
      </c>
      <c r="DB710" s="550" t="str">
        <f t="shared" si="2122"/>
        <v/>
      </c>
      <c r="DC710" s="550" t="str">
        <f t="shared" si="2122"/>
        <v/>
      </c>
      <c r="DD710" s="550" t="str">
        <f t="shared" si="2122"/>
        <v/>
      </c>
      <c r="DE710" s="549" t="str">
        <f t="shared" si="2123"/>
        <v/>
      </c>
      <c r="DF710" s="549" t="str">
        <f t="shared" si="2123"/>
        <v/>
      </c>
      <c r="DG710" s="549" t="str">
        <f t="shared" si="2123"/>
        <v/>
      </c>
      <c r="DH710" s="549" t="str">
        <f t="shared" si="2123"/>
        <v/>
      </c>
      <c r="DI710" s="549" t="str">
        <f t="shared" si="2123"/>
        <v/>
      </c>
      <c r="DJ710" s="548" t="str">
        <f t="shared" si="2123"/>
        <v/>
      </c>
      <c r="DK710" s="547" t="str">
        <f t="shared" si="212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11"/>
        <v/>
      </c>
      <c r="CA711" s="596" t="str">
        <f t="shared" si="2112"/>
        <v/>
      </c>
      <c r="CB711" s="596" t="str">
        <f t="shared" si="2113"/>
        <v/>
      </c>
      <c r="CC711" s="690" t="str">
        <f t="shared" si="2114"/>
        <v/>
      </c>
      <c r="CD711" s="1346" t="str">
        <f t="shared" si="2120"/>
        <v/>
      </c>
      <c r="CE711" s="1347" t="str">
        <f t="shared" si="2120"/>
        <v/>
      </c>
      <c r="CF711" s="1348" t="str">
        <f t="shared" si="2120"/>
        <v/>
      </c>
      <c r="CG711" s="1348" t="str">
        <f t="shared" si="2120"/>
        <v/>
      </c>
      <c r="CH711" s="1348" t="str">
        <f t="shared" si="2120"/>
        <v/>
      </c>
      <c r="CI711" s="1348" t="str">
        <f t="shared" si="2120"/>
        <v/>
      </c>
      <c r="CJ711" s="1348" t="str">
        <f t="shared" si="2120"/>
        <v/>
      </c>
      <c r="CK711" s="1349" t="str">
        <f t="shared" si="2120"/>
        <v/>
      </c>
      <c r="CL711" s="1349" t="str">
        <f t="shared" si="2120"/>
        <v/>
      </c>
      <c r="CM711" s="1349" t="str">
        <f t="shared" si="2120"/>
        <v/>
      </c>
      <c r="CN711" s="1348" t="str">
        <f t="shared" si="2121"/>
        <v/>
      </c>
      <c r="CO711" s="1348" t="str">
        <f t="shared" si="2121"/>
        <v/>
      </c>
      <c r="CP711" s="1348" t="str">
        <f t="shared" si="2121"/>
        <v/>
      </c>
      <c r="CQ711" s="1348" t="str">
        <f t="shared" si="2121"/>
        <v/>
      </c>
      <c r="CR711" s="1348" t="str">
        <f t="shared" si="2121"/>
        <v/>
      </c>
      <c r="CS711" s="1347" t="str">
        <f t="shared" si="2121"/>
        <v/>
      </c>
      <c r="CT711" s="1350" t="str">
        <f t="shared" si="2121"/>
        <v/>
      </c>
      <c r="CU711" s="547" t="str">
        <f t="shared" si="2122"/>
        <v/>
      </c>
      <c r="CV711" s="548" t="str">
        <f t="shared" si="2122"/>
        <v/>
      </c>
      <c r="CW711" s="549" t="str">
        <f t="shared" si="2122"/>
        <v/>
      </c>
      <c r="CX711" s="549" t="str">
        <f t="shared" si="2122"/>
        <v/>
      </c>
      <c r="CY711" s="549" t="str">
        <f t="shared" si="2122"/>
        <v/>
      </c>
      <c r="CZ711" s="549" t="str">
        <f t="shared" si="2122"/>
        <v/>
      </c>
      <c r="DA711" s="549" t="str">
        <f t="shared" si="2122"/>
        <v/>
      </c>
      <c r="DB711" s="550" t="str">
        <f t="shared" si="2122"/>
        <v/>
      </c>
      <c r="DC711" s="550" t="str">
        <f t="shared" si="2122"/>
        <v/>
      </c>
      <c r="DD711" s="550" t="str">
        <f t="shared" si="2122"/>
        <v/>
      </c>
      <c r="DE711" s="549" t="str">
        <f t="shared" si="2123"/>
        <v/>
      </c>
      <c r="DF711" s="549" t="str">
        <f t="shared" si="2123"/>
        <v/>
      </c>
      <c r="DG711" s="549" t="str">
        <f t="shared" si="2123"/>
        <v/>
      </c>
      <c r="DH711" s="549" t="str">
        <f t="shared" si="2123"/>
        <v/>
      </c>
      <c r="DI711" s="549" t="str">
        <f t="shared" si="2123"/>
        <v/>
      </c>
      <c r="DJ711" s="548" t="str">
        <f t="shared" si="2123"/>
        <v/>
      </c>
      <c r="DK711" s="547" t="str">
        <f t="shared" si="212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11"/>
        <v/>
      </c>
      <c r="CA712" s="596" t="str">
        <f t="shared" si="2112"/>
        <v/>
      </c>
      <c r="CB712" s="596" t="str">
        <f t="shared" si="2113"/>
        <v/>
      </c>
      <c r="CC712" s="690" t="str">
        <f t="shared" si="2114"/>
        <v/>
      </c>
      <c r="CD712" s="1346" t="str">
        <f t="shared" si="2120"/>
        <v/>
      </c>
      <c r="CE712" s="1347" t="str">
        <f t="shared" si="2120"/>
        <v/>
      </c>
      <c r="CF712" s="1348" t="str">
        <f t="shared" si="2120"/>
        <v/>
      </c>
      <c r="CG712" s="1348" t="str">
        <f t="shared" si="2120"/>
        <v/>
      </c>
      <c r="CH712" s="1348" t="str">
        <f t="shared" si="2120"/>
        <v/>
      </c>
      <c r="CI712" s="1348" t="str">
        <f t="shared" si="2120"/>
        <v/>
      </c>
      <c r="CJ712" s="1348" t="str">
        <f t="shared" si="2120"/>
        <v/>
      </c>
      <c r="CK712" s="1349" t="str">
        <f t="shared" si="2120"/>
        <v/>
      </c>
      <c r="CL712" s="1349" t="str">
        <f t="shared" si="2120"/>
        <v/>
      </c>
      <c r="CM712" s="1349" t="str">
        <f t="shared" si="2120"/>
        <v/>
      </c>
      <c r="CN712" s="1348" t="str">
        <f t="shared" si="2121"/>
        <v/>
      </c>
      <c r="CO712" s="1348" t="str">
        <f t="shared" si="2121"/>
        <v/>
      </c>
      <c r="CP712" s="1348" t="str">
        <f t="shared" si="2121"/>
        <v/>
      </c>
      <c r="CQ712" s="1348" t="str">
        <f t="shared" si="2121"/>
        <v/>
      </c>
      <c r="CR712" s="1348" t="str">
        <f t="shared" si="2121"/>
        <v/>
      </c>
      <c r="CS712" s="1347" t="str">
        <f t="shared" si="2121"/>
        <v/>
      </c>
      <c r="CT712" s="1350" t="str">
        <f t="shared" si="2121"/>
        <v/>
      </c>
      <c r="CU712" s="547" t="str">
        <f t="shared" si="2122"/>
        <v/>
      </c>
      <c r="CV712" s="548" t="str">
        <f t="shared" si="2122"/>
        <v/>
      </c>
      <c r="CW712" s="549" t="str">
        <f t="shared" si="2122"/>
        <v/>
      </c>
      <c r="CX712" s="549" t="str">
        <f t="shared" si="2122"/>
        <v/>
      </c>
      <c r="CY712" s="549" t="str">
        <f t="shared" si="2122"/>
        <v/>
      </c>
      <c r="CZ712" s="549" t="str">
        <f t="shared" si="2122"/>
        <v/>
      </c>
      <c r="DA712" s="549" t="str">
        <f t="shared" si="2122"/>
        <v/>
      </c>
      <c r="DB712" s="550" t="str">
        <f t="shared" si="2122"/>
        <v/>
      </c>
      <c r="DC712" s="550" t="str">
        <f t="shared" si="2122"/>
        <v/>
      </c>
      <c r="DD712" s="550" t="str">
        <f t="shared" si="2122"/>
        <v/>
      </c>
      <c r="DE712" s="549" t="str">
        <f t="shared" si="2123"/>
        <v/>
      </c>
      <c r="DF712" s="549" t="str">
        <f t="shared" si="2123"/>
        <v/>
      </c>
      <c r="DG712" s="549" t="str">
        <f t="shared" si="2123"/>
        <v/>
      </c>
      <c r="DH712" s="549" t="str">
        <f t="shared" si="2123"/>
        <v/>
      </c>
      <c r="DI712" s="549" t="str">
        <f t="shared" si="2123"/>
        <v/>
      </c>
      <c r="DJ712" s="548" t="str">
        <f t="shared" si="2123"/>
        <v/>
      </c>
      <c r="DK712" s="547" t="str">
        <f t="shared" si="212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111"/>
        <v>0</v>
      </c>
      <c r="CA713" s="596">
        <f t="shared" si="2112"/>
        <v>264.06666666666666</v>
      </c>
      <c r="CB713" s="596">
        <f t="shared" si="2113"/>
        <v>0</v>
      </c>
      <c r="CC713" s="690">
        <f t="shared" si="2114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12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124"/>
        <v>0</v>
      </c>
      <c r="CG713" s="1348">
        <f t="shared" si="2124"/>
        <v>0</v>
      </c>
      <c r="CH713" s="1348">
        <f t="shared" si="2124"/>
        <v>0</v>
      </c>
      <c r="CI713" s="1348">
        <f t="shared" si="2124"/>
        <v>0</v>
      </c>
      <c r="CJ713" s="1348">
        <f t="shared" si="2124"/>
        <v>0</v>
      </c>
      <c r="CK713" s="1349">
        <f t="shared" si="2124"/>
        <v>0</v>
      </c>
      <c r="CL713" s="1349">
        <f t="shared" si="2124"/>
        <v>0</v>
      </c>
      <c r="CM713" s="1349">
        <f t="shared" si="2124"/>
        <v>0</v>
      </c>
      <c r="CN713" s="1348">
        <f t="shared" si="2124"/>
        <v>0</v>
      </c>
      <c r="CO713" s="1348">
        <f t="shared" si="2124"/>
        <v>0</v>
      </c>
      <c r="CP713" s="1348">
        <f t="shared" si="2124"/>
        <v>0</v>
      </c>
      <c r="CQ713" s="1348">
        <f t="shared" si="2124"/>
        <v>0</v>
      </c>
      <c r="CR713" s="1348">
        <f t="shared" si="2124"/>
        <v>0</v>
      </c>
      <c r="CS713" s="1347">
        <f t="shared" si="2124"/>
        <v>0</v>
      </c>
      <c r="CT713" s="1350">
        <f t="shared" si="2124"/>
        <v>0</v>
      </c>
      <c r="CU713" s="547">
        <f t="shared" si="2122"/>
        <v>0</v>
      </c>
      <c r="CV713" s="548">
        <f t="shared" si="2122"/>
        <v>0</v>
      </c>
      <c r="CW713" s="549">
        <f t="shared" si="2122"/>
        <v>0</v>
      </c>
      <c r="CX713" s="549">
        <f t="shared" si="2122"/>
        <v>0</v>
      </c>
      <c r="CY713" s="549">
        <f t="shared" si="2122"/>
        <v>0</v>
      </c>
      <c r="CZ713" s="549">
        <f t="shared" si="2122"/>
        <v>0</v>
      </c>
      <c r="DA713" s="549">
        <f t="shared" si="2122"/>
        <v>0</v>
      </c>
      <c r="DB713" s="550">
        <f t="shared" si="2122"/>
        <v>0</v>
      </c>
      <c r="DC713" s="550">
        <f t="shared" si="2122"/>
        <v>0</v>
      </c>
      <c r="DD713" s="550">
        <f t="shared" si="2122"/>
        <v>0</v>
      </c>
      <c r="DE713" s="549">
        <f t="shared" si="2123"/>
        <v>0</v>
      </c>
      <c r="DF713" s="549">
        <f t="shared" si="2123"/>
        <v>0</v>
      </c>
      <c r="DG713" s="549">
        <f t="shared" si="2123"/>
        <v>0</v>
      </c>
      <c r="DH713" s="549">
        <f t="shared" si="2123"/>
        <v>0</v>
      </c>
      <c r="DI713" s="549">
        <f t="shared" si="2123"/>
        <v>0</v>
      </c>
      <c r="DJ713" s="548">
        <f t="shared" si="2123"/>
        <v>0</v>
      </c>
      <c r="DK713" s="547">
        <f t="shared" si="212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111"/>
        <v/>
      </c>
      <c r="CA714" s="588" t="str">
        <f t="shared" si="2112"/>
        <v/>
      </c>
      <c r="CB714" s="588" t="str">
        <f t="shared" si="2113"/>
        <v/>
      </c>
      <c r="CC714" s="688" t="str">
        <f t="shared" si="2114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111"/>
        <v/>
      </c>
      <c r="CA715" s="596" t="str">
        <f t="shared" si="2112"/>
        <v/>
      </c>
      <c r="CB715" s="596" t="str">
        <f t="shared" si="2113"/>
        <v/>
      </c>
      <c r="CC715" s="690" t="str">
        <f t="shared" si="2114"/>
        <v/>
      </c>
      <c r="CD715" s="1346" t="str">
        <f t="shared" ref="CD715:CD731" si="212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12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12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12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12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13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13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13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13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13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13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13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13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13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13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14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14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14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14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14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14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14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14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14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14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15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15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15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15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15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15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15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15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15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159">COUNT(B715:R715)</f>
        <v>0</v>
      </c>
      <c r="DM715" s="106">
        <f t="shared" ref="DM715:DM731" si="2160">COUNT(T715:AJ715)</f>
        <v>0</v>
      </c>
      <c r="DN715" s="106">
        <f t="shared" ref="DN715:DN731" si="2161">COUNT(AL715:BB715)</f>
        <v>0</v>
      </c>
      <c r="DO715" s="106">
        <f t="shared" ref="DO715:DO731" si="2162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111"/>
        <v/>
      </c>
      <c r="CA716" s="596" t="str">
        <f t="shared" si="2112"/>
        <v/>
      </c>
      <c r="CB716" s="596" t="str">
        <f t="shared" si="2113"/>
        <v/>
      </c>
      <c r="CC716" s="690" t="str">
        <f t="shared" si="2114"/>
        <v/>
      </c>
      <c r="CD716" s="1346" t="str">
        <f t="shared" si="2125"/>
        <v/>
      </c>
      <c r="CE716" s="1347" t="str">
        <f t="shared" si="2126"/>
        <v/>
      </c>
      <c r="CF716" s="1348" t="str">
        <f t="shared" si="2127"/>
        <v/>
      </c>
      <c r="CG716" s="1348" t="str">
        <f t="shared" si="2128"/>
        <v/>
      </c>
      <c r="CH716" s="1348" t="str">
        <f t="shared" si="2129"/>
        <v/>
      </c>
      <c r="CI716" s="1348" t="str">
        <f t="shared" si="2130"/>
        <v/>
      </c>
      <c r="CJ716" s="1348" t="str">
        <f t="shared" si="2131"/>
        <v/>
      </c>
      <c r="CK716" s="1349" t="str">
        <f t="shared" si="2132"/>
        <v/>
      </c>
      <c r="CL716" s="1349" t="str">
        <f t="shared" si="2133"/>
        <v/>
      </c>
      <c r="CM716" s="1349" t="str">
        <f t="shared" si="2134"/>
        <v/>
      </c>
      <c r="CN716" s="1348" t="str">
        <f t="shared" si="2135"/>
        <v/>
      </c>
      <c r="CO716" s="1348" t="str">
        <f t="shared" si="2136"/>
        <v/>
      </c>
      <c r="CP716" s="1348" t="str">
        <f t="shared" si="2137"/>
        <v/>
      </c>
      <c r="CQ716" s="1348" t="str">
        <f t="shared" si="2138"/>
        <v/>
      </c>
      <c r="CR716" s="1348" t="str">
        <f t="shared" si="2139"/>
        <v/>
      </c>
      <c r="CS716" s="1347" t="str">
        <f t="shared" si="2140"/>
        <v/>
      </c>
      <c r="CT716" s="1350" t="str">
        <f t="shared" si="2141"/>
        <v/>
      </c>
      <c r="CU716" s="547" t="str">
        <f t="shared" si="2142"/>
        <v/>
      </c>
      <c r="CV716" s="548" t="str">
        <f t="shared" si="2143"/>
        <v/>
      </c>
      <c r="CW716" s="549" t="str">
        <f t="shared" si="2144"/>
        <v/>
      </c>
      <c r="CX716" s="549" t="str">
        <f t="shared" si="2145"/>
        <v/>
      </c>
      <c r="CY716" s="549" t="str">
        <f t="shared" si="2146"/>
        <v/>
      </c>
      <c r="CZ716" s="549" t="str">
        <f t="shared" si="2147"/>
        <v/>
      </c>
      <c r="DA716" s="549" t="str">
        <f t="shared" si="2148"/>
        <v/>
      </c>
      <c r="DB716" s="550" t="str">
        <f t="shared" si="2149"/>
        <v/>
      </c>
      <c r="DC716" s="550" t="str">
        <f t="shared" si="2150"/>
        <v/>
      </c>
      <c r="DD716" s="550" t="str">
        <f t="shared" si="2151"/>
        <v/>
      </c>
      <c r="DE716" s="549" t="str">
        <f t="shared" si="2152"/>
        <v/>
      </c>
      <c r="DF716" s="549" t="str">
        <f t="shared" si="2153"/>
        <v/>
      </c>
      <c r="DG716" s="549" t="str">
        <f t="shared" si="2154"/>
        <v/>
      </c>
      <c r="DH716" s="549" t="str">
        <f t="shared" si="2155"/>
        <v/>
      </c>
      <c r="DI716" s="549" t="str">
        <f t="shared" si="2156"/>
        <v/>
      </c>
      <c r="DJ716" s="548" t="str">
        <f t="shared" si="2157"/>
        <v/>
      </c>
      <c r="DK716" s="547" t="str">
        <f t="shared" si="2158"/>
        <v/>
      </c>
      <c r="DL716" s="654">
        <f t="shared" si="2159"/>
        <v>0</v>
      </c>
      <c r="DM716" s="106">
        <f t="shared" si="2160"/>
        <v>0</v>
      </c>
      <c r="DN716" s="106">
        <f t="shared" si="2161"/>
        <v>0</v>
      </c>
      <c r="DO716" s="106">
        <f t="shared" si="2162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11"/>
        <v/>
      </c>
      <c r="CA717" s="596" t="str">
        <f t="shared" si="2112"/>
        <v/>
      </c>
      <c r="CB717" s="596" t="str">
        <f t="shared" si="2113"/>
        <v/>
      </c>
      <c r="CC717" s="690" t="str">
        <f t="shared" si="2114"/>
        <v/>
      </c>
      <c r="CD717" s="1346" t="str">
        <f t="shared" si="2125"/>
        <v/>
      </c>
      <c r="CE717" s="1347" t="str">
        <f t="shared" si="2126"/>
        <v/>
      </c>
      <c r="CF717" s="1348" t="str">
        <f t="shared" si="2127"/>
        <v/>
      </c>
      <c r="CG717" s="1348" t="str">
        <f t="shared" si="2128"/>
        <v/>
      </c>
      <c r="CH717" s="1348" t="str">
        <f t="shared" si="2129"/>
        <v/>
      </c>
      <c r="CI717" s="1348" t="str">
        <f t="shared" si="2130"/>
        <v/>
      </c>
      <c r="CJ717" s="1348" t="str">
        <f t="shared" si="2131"/>
        <v/>
      </c>
      <c r="CK717" s="1349" t="str">
        <f t="shared" si="2132"/>
        <v/>
      </c>
      <c r="CL717" s="1349" t="str">
        <f t="shared" si="2133"/>
        <v/>
      </c>
      <c r="CM717" s="1349" t="str">
        <f t="shared" si="2134"/>
        <v/>
      </c>
      <c r="CN717" s="1348" t="str">
        <f t="shared" si="2135"/>
        <v/>
      </c>
      <c r="CO717" s="1348" t="str">
        <f t="shared" si="2136"/>
        <v/>
      </c>
      <c r="CP717" s="1348" t="str">
        <f t="shared" si="2137"/>
        <v/>
      </c>
      <c r="CQ717" s="1348" t="str">
        <f t="shared" si="2138"/>
        <v/>
      </c>
      <c r="CR717" s="1348" t="str">
        <f t="shared" si="2139"/>
        <v/>
      </c>
      <c r="CS717" s="1347" t="str">
        <f t="shared" si="2140"/>
        <v/>
      </c>
      <c r="CT717" s="1350" t="str">
        <f t="shared" si="2141"/>
        <v/>
      </c>
      <c r="CU717" s="547" t="str">
        <f t="shared" si="2142"/>
        <v/>
      </c>
      <c r="CV717" s="548" t="str">
        <f t="shared" si="2143"/>
        <v/>
      </c>
      <c r="CW717" s="549" t="str">
        <f t="shared" si="2144"/>
        <v/>
      </c>
      <c r="CX717" s="549" t="str">
        <f t="shared" si="2145"/>
        <v/>
      </c>
      <c r="CY717" s="549" t="str">
        <f t="shared" si="2146"/>
        <v/>
      </c>
      <c r="CZ717" s="549" t="str">
        <f t="shared" si="2147"/>
        <v/>
      </c>
      <c r="DA717" s="549" t="str">
        <f t="shared" si="2148"/>
        <v/>
      </c>
      <c r="DB717" s="550" t="str">
        <f t="shared" si="2149"/>
        <v/>
      </c>
      <c r="DC717" s="550" t="str">
        <f t="shared" si="2150"/>
        <v/>
      </c>
      <c r="DD717" s="550" t="str">
        <f t="shared" si="2151"/>
        <v/>
      </c>
      <c r="DE717" s="549" t="str">
        <f t="shared" si="2152"/>
        <v/>
      </c>
      <c r="DF717" s="549" t="str">
        <f t="shared" si="2153"/>
        <v/>
      </c>
      <c r="DG717" s="549" t="str">
        <f t="shared" si="2154"/>
        <v/>
      </c>
      <c r="DH717" s="549" t="str">
        <f t="shared" si="2155"/>
        <v/>
      </c>
      <c r="DI717" s="549" t="str">
        <f t="shared" si="2156"/>
        <v/>
      </c>
      <c r="DJ717" s="548" t="str">
        <f t="shared" si="2157"/>
        <v/>
      </c>
      <c r="DK717" s="547" t="str">
        <f t="shared" si="2158"/>
        <v/>
      </c>
      <c r="DL717" s="654">
        <f t="shared" si="2159"/>
        <v>0</v>
      </c>
      <c r="DM717" s="106">
        <f t="shared" si="2160"/>
        <v>0</v>
      </c>
      <c r="DN717" s="106">
        <f t="shared" si="2161"/>
        <v>0</v>
      </c>
      <c r="DO717" s="106">
        <f t="shared" si="2162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11"/>
        <v/>
      </c>
      <c r="CA718" s="596" t="str">
        <f t="shared" si="2112"/>
        <v/>
      </c>
      <c r="CB718" s="596" t="str">
        <f t="shared" si="2113"/>
        <v/>
      </c>
      <c r="CC718" s="690" t="str">
        <f t="shared" si="2114"/>
        <v/>
      </c>
      <c r="CD718" s="1346" t="str">
        <f t="shared" si="2125"/>
        <v/>
      </c>
      <c r="CE718" s="1347" t="str">
        <f t="shared" si="2126"/>
        <v/>
      </c>
      <c r="CF718" s="1348" t="str">
        <f t="shared" si="2127"/>
        <v/>
      </c>
      <c r="CG718" s="1348" t="str">
        <f t="shared" si="2128"/>
        <v/>
      </c>
      <c r="CH718" s="1348" t="str">
        <f t="shared" si="2129"/>
        <v/>
      </c>
      <c r="CI718" s="1348" t="str">
        <f t="shared" si="2130"/>
        <v/>
      </c>
      <c r="CJ718" s="1348" t="str">
        <f t="shared" si="2131"/>
        <v/>
      </c>
      <c r="CK718" s="1349" t="str">
        <f t="shared" si="2132"/>
        <v/>
      </c>
      <c r="CL718" s="1349" t="str">
        <f t="shared" si="2133"/>
        <v/>
      </c>
      <c r="CM718" s="1349" t="str">
        <f t="shared" si="2134"/>
        <v/>
      </c>
      <c r="CN718" s="1348" t="str">
        <f t="shared" si="2135"/>
        <v/>
      </c>
      <c r="CO718" s="1348" t="str">
        <f t="shared" si="2136"/>
        <v/>
      </c>
      <c r="CP718" s="1348" t="str">
        <f t="shared" si="2137"/>
        <v/>
      </c>
      <c r="CQ718" s="1348" t="str">
        <f t="shared" si="2138"/>
        <v/>
      </c>
      <c r="CR718" s="1348" t="str">
        <f t="shared" si="2139"/>
        <v/>
      </c>
      <c r="CS718" s="1347" t="str">
        <f t="shared" si="2140"/>
        <v/>
      </c>
      <c r="CT718" s="1350" t="str">
        <f t="shared" si="2141"/>
        <v/>
      </c>
      <c r="CU718" s="547" t="str">
        <f t="shared" si="2142"/>
        <v/>
      </c>
      <c r="CV718" s="548" t="str">
        <f t="shared" si="2143"/>
        <v/>
      </c>
      <c r="CW718" s="549" t="str">
        <f t="shared" si="2144"/>
        <v/>
      </c>
      <c r="CX718" s="549" t="str">
        <f t="shared" si="2145"/>
        <v/>
      </c>
      <c r="CY718" s="549" t="str">
        <f t="shared" si="2146"/>
        <v/>
      </c>
      <c r="CZ718" s="549" t="str">
        <f t="shared" si="2147"/>
        <v/>
      </c>
      <c r="DA718" s="549" t="str">
        <f t="shared" si="2148"/>
        <v/>
      </c>
      <c r="DB718" s="550" t="str">
        <f t="shared" si="2149"/>
        <v/>
      </c>
      <c r="DC718" s="550" t="str">
        <f t="shared" si="2150"/>
        <v/>
      </c>
      <c r="DD718" s="550" t="str">
        <f t="shared" si="2151"/>
        <v/>
      </c>
      <c r="DE718" s="549" t="str">
        <f t="shared" si="2152"/>
        <v/>
      </c>
      <c r="DF718" s="549" t="str">
        <f t="shared" si="2153"/>
        <v/>
      </c>
      <c r="DG718" s="549" t="str">
        <f t="shared" si="2154"/>
        <v/>
      </c>
      <c r="DH718" s="549" t="str">
        <f t="shared" si="2155"/>
        <v/>
      </c>
      <c r="DI718" s="549" t="str">
        <f t="shared" si="2156"/>
        <v/>
      </c>
      <c r="DJ718" s="548" t="str">
        <f t="shared" si="2157"/>
        <v/>
      </c>
      <c r="DK718" s="547" t="str">
        <f t="shared" si="2158"/>
        <v/>
      </c>
      <c r="DL718" s="654">
        <f t="shared" si="2159"/>
        <v>0</v>
      </c>
      <c r="DM718" s="106">
        <f t="shared" si="2160"/>
        <v>0</v>
      </c>
      <c r="DN718" s="106">
        <f t="shared" si="2161"/>
        <v>0</v>
      </c>
      <c r="DO718" s="106">
        <f t="shared" si="2162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111"/>
        <v>0</v>
      </c>
      <c r="CA719" s="596">
        <f t="shared" si="2112"/>
        <v>0</v>
      </c>
      <c r="CB719" s="596">
        <f t="shared" si="2113"/>
        <v>0</v>
      </c>
      <c r="CC719" s="690">
        <f t="shared" si="2114"/>
        <v>0</v>
      </c>
      <c r="CD719" s="1346">
        <f t="shared" ref="CD719:CS719" si="216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163"/>
        <v>0</v>
      </c>
      <c r="CF719" s="1348">
        <f t="shared" si="2163"/>
        <v>0</v>
      </c>
      <c r="CG719" s="1348">
        <f t="shared" si="2163"/>
        <v>0</v>
      </c>
      <c r="CH719" s="1348">
        <f t="shared" si="2163"/>
        <v>0</v>
      </c>
      <c r="CI719" s="1348">
        <f t="shared" si="2163"/>
        <v>0</v>
      </c>
      <c r="CJ719" s="1348">
        <f t="shared" si="2163"/>
        <v>0</v>
      </c>
      <c r="CK719" s="1349">
        <f t="shared" si="2163"/>
        <v>0</v>
      </c>
      <c r="CL719" s="1349">
        <f t="shared" si="2163"/>
        <v>0</v>
      </c>
      <c r="CM719" s="1349">
        <f t="shared" si="2163"/>
        <v>0</v>
      </c>
      <c r="CN719" s="1348">
        <f t="shared" si="2163"/>
        <v>0</v>
      </c>
      <c r="CO719" s="1348">
        <f t="shared" si="2163"/>
        <v>0</v>
      </c>
      <c r="CP719" s="1348">
        <f t="shared" si="2163"/>
        <v>0</v>
      </c>
      <c r="CQ719" s="1348">
        <f t="shared" si="2163"/>
        <v>0</v>
      </c>
      <c r="CR719" s="1348">
        <f t="shared" si="2163"/>
        <v>0</v>
      </c>
      <c r="CS719" s="1347">
        <f t="shared" si="2163"/>
        <v>0</v>
      </c>
      <c r="CT719" s="1350">
        <f t="shared" ref="CE719:CT726" si="216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142"/>
        <v>0</v>
      </c>
      <c r="CV719" s="548">
        <f t="shared" si="2143"/>
        <v>0</v>
      </c>
      <c r="CW719" s="549">
        <f t="shared" si="2144"/>
        <v>0</v>
      </c>
      <c r="CX719" s="549">
        <f t="shared" si="2145"/>
        <v>0</v>
      </c>
      <c r="CY719" s="549">
        <f t="shared" si="2146"/>
        <v>0</v>
      </c>
      <c r="CZ719" s="549">
        <f t="shared" si="2147"/>
        <v>0</v>
      </c>
      <c r="DA719" s="549">
        <f t="shared" si="2148"/>
        <v>0</v>
      </c>
      <c r="DB719" s="550">
        <f t="shared" si="2149"/>
        <v>0</v>
      </c>
      <c r="DC719" s="550">
        <f t="shared" si="2150"/>
        <v>0</v>
      </c>
      <c r="DD719" s="550">
        <f t="shared" si="2151"/>
        <v>0</v>
      </c>
      <c r="DE719" s="549">
        <f t="shared" si="2152"/>
        <v>0</v>
      </c>
      <c r="DF719" s="549">
        <f t="shared" si="2153"/>
        <v>0</v>
      </c>
      <c r="DG719" s="549">
        <f t="shared" si="2154"/>
        <v>0</v>
      </c>
      <c r="DH719" s="549">
        <f t="shared" si="2155"/>
        <v>0</v>
      </c>
      <c r="DI719" s="549">
        <f t="shared" si="2156"/>
        <v>0</v>
      </c>
      <c r="DJ719" s="548">
        <f t="shared" si="2157"/>
        <v>0</v>
      </c>
      <c r="DK719" s="547">
        <f t="shared" si="2158"/>
        <v>0</v>
      </c>
      <c r="DL719" s="654">
        <f t="shared" si="2159"/>
        <v>17</v>
      </c>
      <c r="DM719" s="106">
        <f t="shared" si="2160"/>
        <v>17</v>
      </c>
      <c r="DN719" s="106">
        <f t="shared" si="2161"/>
        <v>17</v>
      </c>
      <c r="DO719" s="106">
        <f t="shared" si="2162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111"/>
        <v/>
      </c>
      <c r="CA720" s="596" t="str">
        <f t="shared" si="2112"/>
        <v/>
      </c>
      <c r="CB720" s="596" t="str">
        <f t="shared" si="2113"/>
        <v/>
      </c>
      <c r="CC720" s="690" t="str">
        <f t="shared" si="2114"/>
        <v/>
      </c>
      <c r="CD720" s="1346" t="str">
        <f t="shared" ref="CD720:CD726" si="21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164"/>
        <v/>
      </c>
      <c r="CF720" s="1348" t="str">
        <f t="shared" si="2164"/>
        <v/>
      </c>
      <c r="CG720" s="1348" t="str">
        <f t="shared" si="2164"/>
        <v/>
      </c>
      <c r="CH720" s="1348" t="str">
        <f t="shared" si="2164"/>
        <v/>
      </c>
      <c r="CI720" s="1348" t="str">
        <f t="shared" si="2164"/>
        <v/>
      </c>
      <c r="CJ720" s="1348" t="str">
        <f t="shared" si="2164"/>
        <v/>
      </c>
      <c r="CK720" s="1349" t="str">
        <f t="shared" si="2164"/>
        <v/>
      </c>
      <c r="CL720" s="1349" t="str">
        <f t="shared" si="2164"/>
        <v/>
      </c>
      <c r="CM720" s="1349" t="str">
        <f t="shared" si="2164"/>
        <v/>
      </c>
      <c r="CN720" s="1348" t="str">
        <f t="shared" si="2164"/>
        <v/>
      </c>
      <c r="CO720" s="1348" t="str">
        <f t="shared" si="2164"/>
        <v/>
      </c>
      <c r="CP720" s="1348" t="str">
        <f t="shared" si="2164"/>
        <v/>
      </c>
      <c r="CQ720" s="1348" t="str">
        <f t="shared" si="2164"/>
        <v/>
      </c>
      <c r="CR720" s="1348" t="str">
        <f t="shared" si="2164"/>
        <v/>
      </c>
      <c r="CS720" s="1347" t="str">
        <f t="shared" si="2164"/>
        <v/>
      </c>
      <c r="CT720" s="1350" t="str">
        <f t="shared" si="2164"/>
        <v/>
      </c>
      <c r="CU720" s="547" t="str">
        <f t="shared" si="2142"/>
        <v/>
      </c>
      <c r="CV720" s="548" t="str">
        <f t="shared" si="2143"/>
        <v/>
      </c>
      <c r="CW720" s="549" t="str">
        <f t="shared" si="2144"/>
        <v/>
      </c>
      <c r="CX720" s="549" t="str">
        <f t="shared" si="2145"/>
        <v/>
      </c>
      <c r="CY720" s="549" t="str">
        <f t="shared" si="2146"/>
        <v/>
      </c>
      <c r="CZ720" s="549" t="str">
        <f t="shared" si="2147"/>
        <v/>
      </c>
      <c r="DA720" s="549" t="str">
        <f t="shared" si="2148"/>
        <v/>
      </c>
      <c r="DB720" s="550" t="str">
        <f t="shared" si="2149"/>
        <v/>
      </c>
      <c r="DC720" s="550" t="str">
        <f t="shared" si="2150"/>
        <v/>
      </c>
      <c r="DD720" s="550" t="str">
        <f t="shared" si="2151"/>
        <v/>
      </c>
      <c r="DE720" s="549" t="str">
        <f t="shared" si="2152"/>
        <v/>
      </c>
      <c r="DF720" s="549" t="str">
        <f t="shared" si="2153"/>
        <v/>
      </c>
      <c r="DG720" s="549" t="str">
        <f t="shared" si="2154"/>
        <v/>
      </c>
      <c r="DH720" s="549" t="str">
        <f t="shared" si="2155"/>
        <v/>
      </c>
      <c r="DI720" s="549" t="str">
        <f t="shared" si="2156"/>
        <v/>
      </c>
      <c r="DJ720" s="548" t="str">
        <f t="shared" si="2157"/>
        <v/>
      </c>
      <c r="DK720" s="547" t="str">
        <f t="shared" si="2158"/>
        <v/>
      </c>
      <c r="DL720" s="654">
        <f t="shared" si="2159"/>
        <v>0</v>
      </c>
      <c r="DM720" s="106">
        <f t="shared" si="2160"/>
        <v>0</v>
      </c>
      <c r="DN720" s="106">
        <f t="shared" si="2161"/>
        <v>0</v>
      </c>
      <c r="DO720" s="106">
        <f t="shared" si="2162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111"/>
        <v/>
      </c>
      <c r="CA721" s="596" t="str">
        <f t="shared" si="2112"/>
        <v/>
      </c>
      <c r="CB721" s="596" t="str">
        <f t="shared" si="2113"/>
        <v/>
      </c>
      <c r="CC721" s="690" t="str">
        <f t="shared" si="2114"/>
        <v/>
      </c>
      <c r="CD721" s="1346" t="str">
        <f t="shared" si="2165"/>
        <v/>
      </c>
      <c r="CE721" s="1347" t="str">
        <f t="shared" si="2164"/>
        <v/>
      </c>
      <c r="CF721" s="1348" t="str">
        <f t="shared" si="2164"/>
        <v/>
      </c>
      <c r="CG721" s="1348" t="str">
        <f t="shared" si="2164"/>
        <v/>
      </c>
      <c r="CH721" s="1348" t="str">
        <f t="shared" si="2164"/>
        <v/>
      </c>
      <c r="CI721" s="1348" t="str">
        <f t="shared" si="2164"/>
        <v/>
      </c>
      <c r="CJ721" s="1348" t="str">
        <f t="shared" si="2164"/>
        <v/>
      </c>
      <c r="CK721" s="1349" t="str">
        <f t="shared" si="2164"/>
        <v/>
      </c>
      <c r="CL721" s="1349" t="str">
        <f t="shared" si="2164"/>
        <v/>
      </c>
      <c r="CM721" s="1349" t="str">
        <f t="shared" si="2164"/>
        <v/>
      </c>
      <c r="CN721" s="1348" t="str">
        <f t="shared" si="2164"/>
        <v/>
      </c>
      <c r="CO721" s="1348" t="str">
        <f t="shared" si="2164"/>
        <v/>
      </c>
      <c r="CP721" s="1348" t="str">
        <f t="shared" si="2164"/>
        <v/>
      </c>
      <c r="CQ721" s="1348" t="str">
        <f t="shared" si="2164"/>
        <v/>
      </c>
      <c r="CR721" s="1348" t="str">
        <f t="shared" si="2164"/>
        <v/>
      </c>
      <c r="CS721" s="1347" t="str">
        <f t="shared" si="2164"/>
        <v/>
      </c>
      <c r="CT721" s="1350" t="str">
        <f t="shared" si="2164"/>
        <v/>
      </c>
      <c r="CU721" s="547" t="str">
        <f t="shared" si="2142"/>
        <v/>
      </c>
      <c r="CV721" s="548" t="str">
        <f t="shared" si="2143"/>
        <v/>
      </c>
      <c r="CW721" s="549" t="str">
        <f t="shared" si="2144"/>
        <v/>
      </c>
      <c r="CX721" s="549" t="str">
        <f t="shared" si="2145"/>
        <v/>
      </c>
      <c r="CY721" s="549" t="str">
        <f t="shared" si="2146"/>
        <v/>
      </c>
      <c r="CZ721" s="549" t="str">
        <f t="shared" si="2147"/>
        <v/>
      </c>
      <c r="DA721" s="549" t="str">
        <f t="shared" si="2148"/>
        <v/>
      </c>
      <c r="DB721" s="550" t="str">
        <f t="shared" si="2149"/>
        <v/>
      </c>
      <c r="DC721" s="550" t="str">
        <f t="shared" si="2150"/>
        <v/>
      </c>
      <c r="DD721" s="550" t="str">
        <f t="shared" si="2151"/>
        <v/>
      </c>
      <c r="DE721" s="549" t="str">
        <f t="shared" si="2152"/>
        <v/>
      </c>
      <c r="DF721" s="549" t="str">
        <f t="shared" si="2153"/>
        <v/>
      </c>
      <c r="DG721" s="549" t="str">
        <f t="shared" si="2154"/>
        <v/>
      </c>
      <c r="DH721" s="549" t="str">
        <f t="shared" si="2155"/>
        <v/>
      </c>
      <c r="DI721" s="549" t="str">
        <f t="shared" si="2156"/>
        <v/>
      </c>
      <c r="DJ721" s="548" t="str">
        <f t="shared" si="2157"/>
        <v/>
      </c>
      <c r="DK721" s="547" t="str">
        <f t="shared" si="2158"/>
        <v/>
      </c>
      <c r="DL721" s="654">
        <f t="shared" si="2159"/>
        <v>0</v>
      </c>
      <c r="DM721" s="106">
        <f t="shared" si="2160"/>
        <v>0</v>
      </c>
      <c r="DN721" s="106">
        <f t="shared" si="2161"/>
        <v>0</v>
      </c>
      <c r="DO721" s="106">
        <f t="shared" si="2162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11"/>
        <v/>
      </c>
      <c r="CA722" s="596" t="str">
        <f t="shared" si="2112"/>
        <v/>
      </c>
      <c r="CB722" s="596" t="str">
        <f t="shared" si="2113"/>
        <v/>
      </c>
      <c r="CC722" s="690" t="str">
        <f t="shared" si="2114"/>
        <v/>
      </c>
      <c r="CD722" s="1346" t="str">
        <f t="shared" si="2165"/>
        <v/>
      </c>
      <c r="CE722" s="1347" t="str">
        <f t="shared" si="2164"/>
        <v/>
      </c>
      <c r="CF722" s="1348" t="str">
        <f t="shared" si="2164"/>
        <v/>
      </c>
      <c r="CG722" s="1348" t="str">
        <f t="shared" si="2164"/>
        <v/>
      </c>
      <c r="CH722" s="1348" t="str">
        <f t="shared" si="2164"/>
        <v/>
      </c>
      <c r="CI722" s="1348" t="str">
        <f t="shared" si="2164"/>
        <v/>
      </c>
      <c r="CJ722" s="1348" t="str">
        <f t="shared" si="2164"/>
        <v/>
      </c>
      <c r="CK722" s="1349" t="str">
        <f t="shared" si="2164"/>
        <v/>
      </c>
      <c r="CL722" s="1349" t="str">
        <f t="shared" si="2164"/>
        <v/>
      </c>
      <c r="CM722" s="1349" t="str">
        <f t="shared" si="2164"/>
        <v/>
      </c>
      <c r="CN722" s="1348" t="str">
        <f t="shared" si="2164"/>
        <v/>
      </c>
      <c r="CO722" s="1348" t="str">
        <f t="shared" si="2164"/>
        <v/>
      </c>
      <c r="CP722" s="1348" t="str">
        <f t="shared" si="2164"/>
        <v/>
      </c>
      <c r="CQ722" s="1348" t="str">
        <f t="shared" si="2164"/>
        <v/>
      </c>
      <c r="CR722" s="1348" t="str">
        <f t="shared" si="2164"/>
        <v/>
      </c>
      <c r="CS722" s="1347" t="str">
        <f t="shared" si="2164"/>
        <v/>
      </c>
      <c r="CT722" s="1350" t="str">
        <f t="shared" si="2164"/>
        <v/>
      </c>
      <c r="CU722" s="547" t="str">
        <f t="shared" si="2142"/>
        <v/>
      </c>
      <c r="CV722" s="548" t="str">
        <f t="shared" si="2143"/>
        <v/>
      </c>
      <c r="CW722" s="549" t="str">
        <f t="shared" si="2144"/>
        <v/>
      </c>
      <c r="CX722" s="549" t="str">
        <f t="shared" si="2145"/>
        <v/>
      </c>
      <c r="CY722" s="549" t="str">
        <f t="shared" si="2146"/>
        <v/>
      </c>
      <c r="CZ722" s="549" t="str">
        <f t="shared" si="2147"/>
        <v/>
      </c>
      <c r="DA722" s="549" t="str">
        <f t="shared" si="2148"/>
        <v/>
      </c>
      <c r="DB722" s="550" t="str">
        <f t="shared" si="2149"/>
        <v/>
      </c>
      <c r="DC722" s="550" t="str">
        <f t="shared" si="2150"/>
        <v/>
      </c>
      <c r="DD722" s="550" t="str">
        <f t="shared" si="2151"/>
        <v/>
      </c>
      <c r="DE722" s="549" t="str">
        <f t="shared" si="2152"/>
        <v/>
      </c>
      <c r="DF722" s="549" t="str">
        <f t="shared" si="2153"/>
        <v/>
      </c>
      <c r="DG722" s="549" t="str">
        <f t="shared" si="2154"/>
        <v/>
      </c>
      <c r="DH722" s="549" t="str">
        <f t="shared" si="2155"/>
        <v/>
      </c>
      <c r="DI722" s="549" t="str">
        <f t="shared" si="2156"/>
        <v/>
      </c>
      <c r="DJ722" s="548" t="str">
        <f t="shared" si="2157"/>
        <v/>
      </c>
      <c r="DK722" s="547" t="str">
        <f t="shared" si="2158"/>
        <v/>
      </c>
      <c r="DL722" s="654">
        <f t="shared" si="2159"/>
        <v>0</v>
      </c>
      <c r="DM722" s="106">
        <f t="shared" si="2160"/>
        <v>0</v>
      </c>
      <c r="DN722" s="106">
        <f t="shared" si="2161"/>
        <v>0</v>
      </c>
      <c r="DO722" s="106">
        <f t="shared" si="2162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166">IF(B720="","",B720*B721*B722)</f>
        <v/>
      </c>
      <c r="C723" s="605" t="str">
        <f t="shared" si="2166"/>
        <v/>
      </c>
      <c r="D723" s="605" t="str">
        <f t="shared" si="2166"/>
        <v/>
      </c>
      <c r="E723" s="605" t="str">
        <f t="shared" si="2166"/>
        <v/>
      </c>
      <c r="F723" s="605" t="str">
        <f t="shared" si="2166"/>
        <v/>
      </c>
      <c r="G723" s="605" t="str">
        <f t="shared" si="2166"/>
        <v/>
      </c>
      <c r="H723" s="605" t="str">
        <f t="shared" si="2166"/>
        <v/>
      </c>
      <c r="I723" s="605" t="str">
        <f t="shared" si="2166"/>
        <v/>
      </c>
      <c r="J723" s="605" t="str">
        <f t="shared" si="2166"/>
        <v/>
      </c>
      <c r="K723" s="605" t="str">
        <f t="shared" si="2166"/>
        <v/>
      </c>
      <c r="L723" s="605" t="str">
        <f t="shared" si="2166"/>
        <v/>
      </c>
      <c r="M723" s="605" t="str">
        <f t="shared" si="2166"/>
        <v/>
      </c>
      <c r="N723" s="605" t="str">
        <f t="shared" si="2166"/>
        <v/>
      </c>
      <c r="O723" s="605" t="str">
        <f t="shared" si="2166"/>
        <v/>
      </c>
      <c r="P723" s="605" t="str">
        <f t="shared" si="2166"/>
        <v/>
      </c>
      <c r="Q723" s="605" t="str">
        <f t="shared" si="2166"/>
        <v/>
      </c>
      <c r="R723" s="605" t="str">
        <f t="shared" si="2166"/>
        <v/>
      </c>
      <c r="S723" s="645"/>
      <c r="T723" s="605" t="str">
        <f t="shared" ref="T723:AJ723" si="2167">IF(T720="","",T720*T721*T722)</f>
        <v/>
      </c>
      <c r="U723" s="605" t="str">
        <f t="shared" si="2167"/>
        <v/>
      </c>
      <c r="V723" s="605" t="str">
        <f t="shared" si="2167"/>
        <v/>
      </c>
      <c r="W723" s="605" t="str">
        <f t="shared" si="2167"/>
        <v/>
      </c>
      <c r="X723" s="605" t="str">
        <f t="shared" si="2167"/>
        <v/>
      </c>
      <c r="Y723" s="605" t="str">
        <f t="shared" si="2167"/>
        <v/>
      </c>
      <c r="Z723" s="605" t="str">
        <f t="shared" si="2167"/>
        <v/>
      </c>
      <c r="AA723" s="605" t="str">
        <f t="shared" si="2167"/>
        <v/>
      </c>
      <c r="AB723" s="605" t="str">
        <f t="shared" si="2167"/>
        <v/>
      </c>
      <c r="AC723" s="605" t="str">
        <f t="shared" si="2167"/>
        <v/>
      </c>
      <c r="AD723" s="605" t="str">
        <f t="shared" si="2167"/>
        <v/>
      </c>
      <c r="AE723" s="605" t="str">
        <f t="shared" si="2167"/>
        <v/>
      </c>
      <c r="AF723" s="605" t="str">
        <f t="shared" si="2167"/>
        <v/>
      </c>
      <c r="AG723" s="605" t="str">
        <f t="shared" si="2167"/>
        <v/>
      </c>
      <c r="AH723" s="605" t="str">
        <f t="shared" si="2167"/>
        <v/>
      </c>
      <c r="AI723" s="605" t="str">
        <f t="shared" si="2167"/>
        <v/>
      </c>
      <c r="AJ723" s="605" t="str">
        <f t="shared" si="2167"/>
        <v/>
      </c>
      <c r="AK723" s="645"/>
      <c r="AL723" s="605" t="str">
        <f t="shared" ref="AL723:BB723" si="2168">IF(AL720="","",AL720*AL721*AL722)</f>
        <v/>
      </c>
      <c r="AM723" s="605" t="str">
        <f t="shared" si="2168"/>
        <v/>
      </c>
      <c r="AN723" s="605" t="str">
        <f t="shared" si="2168"/>
        <v/>
      </c>
      <c r="AO723" s="605" t="str">
        <f t="shared" si="2168"/>
        <v/>
      </c>
      <c r="AP723" s="605" t="str">
        <f t="shared" si="2168"/>
        <v/>
      </c>
      <c r="AQ723" s="605" t="str">
        <f t="shared" si="2168"/>
        <v/>
      </c>
      <c r="AR723" s="605" t="str">
        <f t="shared" si="2168"/>
        <v/>
      </c>
      <c r="AS723" s="605" t="str">
        <f t="shared" si="2168"/>
        <v/>
      </c>
      <c r="AT723" s="605" t="str">
        <f t="shared" si="2168"/>
        <v/>
      </c>
      <c r="AU723" s="605" t="str">
        <f t="shared" si="2168"/>
        <v/>
      </c>
      <c r="AV723" s="605" t="str">
        <f t="shared" si="2168"/>
        <v/>
      </c>
      <c r="AW723" s="605" t="str">
        <f t="shared" si="2168"/>
        <v/>
      </c>
      <c r="AX723" s="605" t="str">
        <f t="shared" si="2168"/>
        <v/>
      </c>
      <c r="AY723" s="605" t="str">
        <f t="shared" si="2168"/>
        <v/>
      </c>
      <c r="AZ723" s="605" t="str">
        <f t="shared" si="2168"/>
        <v/>
      </c>
      <c r="BA723" s="605" t="str">
        <f t="shared" si="2168"/>
        <v/>
      </c>
      <c r="BB723" s="605" t="str">
        <f t="shared" si="2168"/>
        <v/>
      </c>
      <c r="BC723" s="645"/>
      <c r="BD723" s="605" t="str">
        <f t="shared" ref="BD723:BT723" si="2169">IF(BD720="","",BD720*BD721*BD722)</f>
        <v/>
      </c>
      <c r="BE723" s="605" t="str">
        <f t="shared" si="2169"/>
        <v/>
      </c>
      <c r="BF723" s="605" t="str">
        <f t="shared" si="2169"/>
        <v/>
      </c>
      <c r="BG723" s="605" t="str">
        <f t="shared" si="2169"/>
        <v/>
      </c>
      <c r="BH723" s="605" t="str">
        <f t="shared" si="2169"/>
        <v/>
      </c>
      <c r="BI723" s="605" t="str">
        <f t="shared" si="2169"/>
        <v/>
      </c>
      <c r="BJ723" s="605" t="str">
        <f t="shared" si="2169"/>
        <v/>
      </c>
      <c r="BK723" s="605" t="str">
        <f t="shared" si="2169"/>
        <v/>
      </c>
      <c r="BL723" s="605" t="str">
        <f t="shared" si="2169"/>
        <v/>
      </c>
      <c r="BM723" s="605" t="str">
        <f t="shared" si="2169"/>
        <v/>
      </c>
      <c r="BN723" s="605" t="str">
        <f t="shared" si="2169"/>
        <v/>
      </c>
      <c r="BO723" s="605" t="str">
        <f t="shared" si="2169"/>
        <v/>
      </c>
      <c r="BP723" s="605" t="str">
        <f t="shared" si="2169"/>
        <v/>
      </c>
      <c r="BQ723" s="605" t="str">
        <f t="shared" si="2169"/>
        <v/>
      </c>
      <c r="BR723" s="605" t="str">
        <f t="shared" si="2169"/>
        <v/>
      </c>
      <c r="BS723" s="605" t="str">
        <f t="shared" si="2169"/>
        <v/>
      </c>
      <c r="BT723" s="605" t="str">
        <f t="shared" si="2169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111"/>
        <v/>
      </c>
      <c r="CA723" s="596" t="str">
        <f t="shared" si="2112"/>
        <v/>
      </c>
      <c r="CB723" s="596" t="str">
        <f t="shared" si="2113"/>
        <v/>
      </c>
      <c r="CC723" s="690" t="str">
        <f t="shared" si="2114"/>
        <v/>
      </c>
      <c r="CD723" s="1346" t="str">
        <f t="shared" si="2165"/>
        <v/>
      </c>
      <c r="CE723" s="1347" t="str">
        <f t="shared" si="2164"/>
        <v/>
      </c>
      <c r="CF723" s="1348" t="str">
        <f t="shared" si="2164"/>
        <v/>
      </c>
      <c r="CG723" s="1348" t="str">
        <f t="shared" si="2164"/>
        <v/>
      </c>
      <c r="CH723" s="1348" t="str">
        <f t="shared" si="2164"/>
        <v/>
      </c>
      <c r="CI723" s="1348" t="str">
        <f t="shared" si="2164"/>
        <v/>
      </c>
      <c r="CJ723" s="1348" t="str">
        <f t="shared" si="2164"/>
        <v/>
      </c>
      <c r="CK723" s="1349" t="str">
        <f t="shared" si="2164"/>
        <v/>
      </c>
      <c r="CL723" s="1349" t="str">
        <f t="shared" si="2164"/>
        <v/>
      </c>
      <c r="CM723" s="1349" t="str">
        <f t="shared" si="2164"/>
        <v/>
      </c>
      <c r="CN723" s="1348" t="str">
        <f t="shared" si="2164"/>
        <v/>
      </c>
      <c r="CO723" s="1348" t="str">
        <f t="shared" si="2164"/>
        <v/>
      </c>
      <c r="CP723" s="1348" t="str">
        <f t="shared" si="2164"/>
        <v/>
      </c>
      <c r="CQ723" s="1348" t="str">
        <f t="shared" si="2164"/>
        <v/>
      </c>
      <c r="CR723" s="1348" t="str">
        <f t="shared" si="2164"/>
        <v/>
      </c>
      <c r="CS723" s="1347" t="str">
        <f t="shared" si="2164"/>
        <v/>
      </c>
      <c r="CT723" s="1350" t="str">
        <f t="shared" si="2164"/>
        <v/>
      </c>
      <c r="CU723" s="547" t="str">
        <f t="shared" si="2142"/>
        <v/>
      </c>
      <c r="CV723" s="548" t="str">
        <f t="shared" si="2143"/>
        <v/>
      </c>
      <c r="CW723" s="549" t="str">
        <f t="shared" si="2144"/>
        <v/>
      </c>
      <c r="CX723" s="549" t="str">
        <f t="shared" si="2145"/>
        <v/>
      </c>
      <c r="CY723" s="549" t="str">
        <f t="shared" si="2146"/>
        <v/>
      </c>
      <c r="CZ723" s="549" t="str">
        <f t="shared" si="2147"/>
        <v/>
      </c>
      <c r="DA723" s="549" t="str">
        <f t="shared" si="2148"/>
        <v/>
      </c>
      <c r="DB723" s="550" t="str">
        <f t="shared" si="2149"/>
        <v/>
      </c>
      <c r="DC723" s="550" t="str">
        <f t="shared" si="2150"/>
        <v/>
      </c>
      <c r="DD723" s="550" t="str">
        <f t="shared" si="2151"/>
        <v/>
      </c>
      <c r="DE723" s="549" t="str">
        <f t="shared" si="2152"/>
        <v/>
      </c>
      <c r="DF723" s="549" t="str">
        <f t="shared" si="2153"/>
        <v/>
      </c>
      <c r="DG723" s="549" t="str">
        <f t="shared" si="2154"/>
        <v/>
      </c>
      <c r="DH723" s="549" t="str">
        <f t="shared" si="2155"/>
        <v/>
      </c>
      <c r="DI723" s="549" t="str">
        <f t="shared" si="2156"/>
        <v/>
      </c>
      <c r="DJ723" s="548" t="str">
        <f t="shared" si="2157"/>
        <v/>
      </c>
      <c r="DK723" s="547" t="str">
        <f t="shared" si="2158"/>
        <v/>
      </c>
      <c r="DL723" s="654">
        <f t="shared" si="2159"/>
        <v>0</v>
      </c>
      <c r="DM723" s="106">
        <f t="shared" si="2160"/>
        <v>0</v>
      </c>
      <c r="DN723" s="106">
        <f t="shared" si="2161"/>
        <v>0</v>
      </c>
      <c r="DO723" s="106">
        <f t="shared" si="2162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111"/>
        <v/>
      </c>
      <c r="CA724" s="596" t="str">
        <f t="shared" si="2112"/>
        <v/>
      </c>
      <c r="CB724" s="596" t="str">
        <f t="shared" si="2113"/>
        <v/>
      </c>
      <c r="CC724" s="690" t="str">
        <f t="shared" si="2114"/>
        <v/>
      </c>
      <c r="CD724" s="1346" t="str">
        <f t="shared" si="2165"/>
        <v/>
      </c>
      <c r="CE724" s="1347" t="str">
        <f t="shared" si="2164"/>
        <v/>
      </c>
      <c r="CF724" s="1348" t="str">
        <f t="shared" si="2164"/>
        <v/>
      </c>
      <c r="CG724" s="1348" t="str">
        <f t="shared" si="2164"/>
        <v/>
      </c>
      <c r="CH724" s="1348" t="str">
        <f t="shared" si="2164"/>
        <v/>
      </c>
      <c r="CI724" s="1348" t="str">
        <f t="shared" si="2164"/>
        <v/>
      </c>
      <c r="CJ724" s="1348" t="str">
        <f t="shared" si="2164"/>
        <v/>
      </c>
      <c r="CK724" s="1349" t="str">
        <f t="shared" si="2164"/>
        <v/>
      </c>
      <c r="CL724" s="1349" t="str">
        <f t="shared" si="2164"/>
        <v/>
      </c>
      <c r="CM724" s="1349" t="str">
        <f t="shared" si="2164"/>
        <v/>
      </c>
      <c r="CN724" s="1348" t="str">
        <f t="shared" si="2164"/>
        <v/>
      </c>
      <c r="CO724" s="1348" t="str">
        <f t="shared" si="2164"/>
        <v/>
      </c>
      <c r="CP724" s="1348" t="str">
        <f t="shared" si="2164"/>
        <v/>
      </c>
      <c r="CQ724" s="1348" t="str">
        <f t="shared" si="2164"/>
        <v/>
      </c>
      <c r="CR724" s="1348" t="str">
        <f t="shared" si="2164"/>
        <v/>
      </c>
      <c r="CS724" s="1347" t="str">
        <f t="shared" si="2164"/>
        <v/>
      </c>
      <c r="CT724" s="1350" t="str">
        <f t="shared" si="2164"/>
        <v/>
      </c>
      <c r="CU724" s="547" t="str">
        <f t="shared" si="2142"/>
        <v/>
      </c>
      <c r="CV724" s="548" t="str">
        <f t="shared" si="2143"/>
        <v/>
      </c>
      <c r="CW724" s="549" t="str">
        <f t="shared" si="2144"/>
        <v/>
      </c>
      <c r="CX724" s="549" t="str">
        <f t="shared" si="2145"/>
        <v/>
      </c>
      <c r="CY724" s="549" t="str">
        <f t="shared" si="2146"/>
        <v/>
      </c>
      <c r="CZ724" s="549" t="str">
        <f t="shared" si="2147"/>
        <v/>
      </c>
      <c r="DA724" s="549" t="str">
        <f t="shared" si="2148"/>
        <v/>
      </c>
      <c r="DB724" s="550" t="str">
        <f t="shared" si="2149"/>
        <v/>
      </c>
      <c r="DC724" s="550" t="str">
        <f t="shared" si="2150"/>
        <v/>
      </c>
      <c r="DD724" s="550" t="str">
        <f t="shared" si="2151"/>
        <v/>
      </c>
      <c r="DE724" s="549" t="str">
        <f t="shared" si="2152"/>
        <v/>
      </c>
      <c r="DF724" s="549" t="str">
        <f t="shared" si="2153"/>
        <v/>
      </c>
      <c r="DG724" s="549" t="str">
        <f t="shared" si="2154"/>
        <v/>
      </c>
      <c r="DH724" s="549" t="str">
        <f t="shared" si="2155"/>
        <v/>
      </c>
      <c r="DI724" s="549" t="str">
        <f t="shared" si="2156"/>
        <v/>
      </c>
      <c r="DJ724" s="548" t="str">
        <f t="shared" si="2157"/>
        <v/>
      </c>
      <c r="DK724" s="547" t="str">
        <f t="shared" si="2158"/>
        <v/>
      </c>
      <c r="DL724" s="654">
        <f t="shared" si="2159"/>
        <v>1</v>
      </c>
      <c r="DM724" s="106">
        <f t="shared" si="2160"/>
        <v>1</v>
      </c>
      <c r="DN724" s="106">
        <f t="shared" si="2161"/>
        <v>0</v>
      </c>
      <c r="DO724" s="106">
        <f t="shared" si="2162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111"/>
        <v/>
      </c>
      <c r="CA725" s="596" t="str">
        <f t="shared" si="2112"/>
        <v/>
      </c>
      <c r="CB725" s="596" t="str">
        <f t="shared" si="2113"/>
        <v/>
      </c>
      <c r="CC725" s="690" t="str">
        <f t="shared" si="2114"/>
        <v/>
      </c>
      <c r="CD725" s="1346" t="str">
        <f t="shared" si="2165"/>
        <v/>
      </c>
      <c r="CE725" s="1347" t="str">
        <f t="shared" si="2164"/>
        <v/>
      </c>
      <c r="CF725" s="1348" t="str">
        <f t="shared" si="2164"/>
        <v/>
      </c>
      <c r="CG725" s="1348" t="str">
        <f t="shared" si="2164"/>
        <v/>
      </c>
      <c r="CH725" s="1348" t="str">
        <f t="shared" si="2164"/>
        <v/>
      </c>
      <c r="CI725" s="1348" t="str">
        <f t="shared" si="2164"/>
        <v/>
      </c>
      <c r="CJ725" s="1348" t="str">
        <f t="shared" si="2164"/>
        <v/>
      </c>
      <c r="CK725" s="1349" t="str">
        <f t="shared" si="2164"/>
        <v/>
      </c>
      <c r="CL725" s="1349" t="str">
        <f t="shared" si="2164"/>
        <v/>
      </c>
      <c r="CM725" s="1349" t="str">
        <f t="shared" si="2164"/>
        <v/>
      </c>
      <c r="CN725" s="1348" t="str">
        <f t="shared" si="2164"/>
        <v/>
      </c>
      <c r="CO725" s="1348" t="str">
        <f t="shared" si="2164"/>
        <v/>
      </c>
      <c r="CP725" s="1348" t="str">
        <f t="shared" si="2164"/>
        <v/>
      </c>
      <c r="CQ725" s="1348" t="str">
        <f t="shared" si="2164"/>
        <v/>
      </c>
      <c r="CR725" s="1348" t="str">
        <f t="shared" si="2164"/>
        <v/>
      </c>
      <c r="CS725" s="1347" t="str">
        <f t="shared" si="2164"/>
        <v/>
      </c>
      <c r="CT725" s="1350" t="str">
        <f t="shared" si="2164"/>
        <v/>
      </c>
      <c r="CU725" s="547" t="str">
        <f t="shared" si="2142"/>
        <v/>
      </c>
      <c r="CV725" s="548" t="str">
        <f t="shared" si="2143"/>
        <v/>
      </c>
      <c r="CW725" s="549" t="str">
        <f t="shared" si="2144"/>
        <v/>
      </c>
      <c r="CX725" s="549" t="str">
        <f t="shared" si="2145"/>
        <v/>
      </c>
      <c r="CY725" s="549" t="str">
        <f t="shared" si="2146"/>
        <v/>
      </c>
      <c r="CZ725" s="549" t="str">
        <f t="shared" si="2147"/>
        <v/>
      </c>
      <c r="DA725" s="549" t="str">
        <f t="shared" si="2148"/>
        <v/>
      </c>
      <c r="DB725" s="550" t="str">
        <f t="shared" si="2149"/>
        <v/>
      </c>
      <c r="DC725" s="550" t="str">
        <f t="shared" si="2150"/>
        <v/>
      </c>
      <c r="DD725" s="550" t="str">
        <f t="shared" si="2151"/>
        <v/>
      </c>
      <c r="DE725" s="549" t="str">
        <f t="shared" si="2152"/>
        <v/>
      </c>
      <c r="DF725" s="549" t="str">
        <f t="shared" si="2153"/>
        <v/>
      </c>
      <c r="DG725" s="549" t="str">
        <f t="shared" si="2154"/>
        <v/>
      </c>
      <c r="DH725" s="549" t="str">
        <f t="shared" si="2155"/>
        <v/>
      </c>
      <c r="DI725" s="549" t="str">
        <f t="shared" si="2156"/>
        <v/>
      </c>
      <c r="DJ725" s="548" t="str">
        <f t="shared" si="2157"/>
        <v/>
      </c>
      <c r="DK725" s="547" t="str">
        <f t="shared" si="2158"/>
        <v/>
      </c>
      <c r="DL725" s="654">
        <f t="shared" si="2159"/>
        <v>1</v>
      </c>
      <c r="DM725" s="106">
        <f t="shared" si="2160"/>
        <v>1</v>
      </c>
      <c r="DN725" s="106">
        <f t="shared" si="2161"/>
        <v>0</v>
      </c>
      <c r="DO725" s="106">
        <f t="shared" si="2162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170">IF(B724="","",B724*B725)</f>
        <v/>
      </c>
      <c r="C726" s="606" t="str">
        <f t="shared" si="2170"/>
        <v/>
      </c>
      <c r="D726" s="606">
        <f t="shared" si="2170"/>
        <v>360</v>
      </c>
      <c r="E726" s="606" t="str">
        <f t="shared" si="2170"/>
        <v/>
      </c>
      <c r="F726" s="606" t="str">
        <f t="shared" si="2170"/>
        <v/>
      </c>
      <c r="G726" s="606" t="str">
        <f t="shared" si="2170"/>
        <v/>
      </c>
      <c r="H726" s="606" t="str">
        <f t="shared" si="2170"/>
        <v/>
      </c>
      <c r="I726" s="606" t="str">
        <f t="shared" si="2170"/>
        <v/>
      </c>
      <c r="J726" s="606" t="str">
        <f t="shared" si="2170"/>
        <v/>
      </c>
      <c r="K726" s="606" t="str">
        <f t="shared" si="2170"/>
        <v/>
      </c>
      <c r="L726" s="606" t="str">
        <f t="shared" si="2170"/>
        <v/>
      </c>
      <c r="M726" s="606" t="str">
        <f t="shared" si="2170"/>
        <v/>
      </c>
      <c r="N726" s="606" t="str">
        <f t="shared" si="2170"/>
        <v/>
      </c>
      <c r="O726" s="606" t="str">
        <f t="shared" si="2170"/>
        <v/>
      </c>
      <c r="P726" s="606" t="str">
        <f t="shared" si="2170"/>
        <v/>
      </c>
      <c r="Q726" s="606" t="str">
        <f t="shared" si="2170"/>
        <v/>
      </c>
      <c r="R726" s="606" t="str">
        <f t="shared" si="2170"/>
        <v/>
      </c>
      <c r="S726" s="648"/>
      <c r="T726" s="606">
        <f t="shared" ref="T726:AJ726" si="2171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71"/>
        <v/>
      </c>
      <c r="AC726" s="606" t="str">
        <f t="shared" si="2171"/>
        <v/>
      </c>
      <c r="AD726" s="606" t="str">
        <f t="shared" si="2171"/>
        <v/>
      </c>
      <c r="AE726" s="606" t="str">
        <f t="shared" si="2171"/>
        <v/>
      </c>
      <c r="AF726" s="606" t="str">
        <f t="shared" si="2171"/>
        <v/>
      </c>
      <c r="AG726" s="606" t="str">
        <f t="shared" si="2171"/>
        <v/>
      </c>
      <c r="AH726" s="606" t="str">
        <f t="shared" si="2171"/>
        <v/>
      </c>
      <c r="AI726" s="606" t="str">
        <f t="shared" si="2171"/>
        <v/>
      </c>
      <c r="AJ726" s="606" t="str">
        <f t="shared" si="2171"/>
        <v/>
      </c>
      <c r="AK726" s="648"/>
      <c r="AL726" s="606" t="str">
        <f t="shared" ref="AL726:BB726" si="2172">IF(AL724="","",AL724*AL725)</f>
        <v/>
      </c>
      <c r="AM726" s="606" t="str">
        <f t="shared" si="2172"/>
        <v/>
      </c>
      <c r="AN726" s="606" t="str">
        <f t="shared" si="2172"/>
        <v/>
      </c>
      <c r="AO726" s="606" t="str">
        <f t="shared" si="2172"/>
        <v/>
      </c>
      <c r="AP726" s="606" t="str">
        <f t="shared" si="2172"/>
        <v/>
      </c>
      <c r="AQ726" s="606" t="str">
        <f t="shared" si="2172"/>
        <v/>
      </c>
      <c r="AR726" s="606" t="str">
        <f t="shared" si="2172"/>
        <v/>
      </c>
      <c r="AS726" s="606" t="str">
        <f t="shared" si="2172"/>
        <v/>
      </c>
      <c r="AT726" s="606" t="str">
        <f t="shared" si="2172"/>
        <v/>
      </c>
      <c r="AU726" s="606" t="str">
        <f t="shared" si="2172"/>
        <v/>
      </c>
      <c r="AV726" s="606" t="str">
        <f t="shared" si="2172"/>
        <v/>
      </c>
      <c r="AW726" s="606" t="str">
        <f t="shared" si="2172"/>
        <v/>
      </c>
      <c r="AX726" s="606" t="str">
        <f t="shared" si="2172"/>
        <v/>
      </c>
      <c r="AY726" s="606" t="str">
        <f t="shared" si="2172"/>
        <v/>
      </c>
      <c r="AZ726" s="606" t="str">
        <f t="shared" si="2172"/>
        <v/>
      </c>
      <c r="BA726" s="606" t="str">
        <f t="shared" si="2172"/>
        <v/>
      </c>
      <c r="BB726" s="606" t="str">
        <f t="shared" si="2172"/>
        <v/>
      </c>
      <c r="BC726" s="648"/>
      <c r="BD726" s="606" t="str">
        <f t="shared" ref="BD726:BT726" si="2173">IF(BD724="","",BD724*BD725)</f>
        <v/>
      </c>
      <c r="BE726" s="606" t="str">
        <f t="shared" si="2173"/>
        <v/>
      </c>
      <c r="BF726" s="606" t="str">
        <f t="shared" si="2173"/>
        <v/>
      </c>
      <c r="BG726" s="606" t="str">
        <f t="shared" si="2173"/>
        <v/>
      </c>
      <c r="BH726" s="606" t="str">
        <f t="shared" si="2173"/>
        <v/>
      </c>
      <c r="BI726" s="606" t="str">
        <f t="shared" si="2173"/>
        <v/>
      </c>
      <c r="BJ726" s="606" t="str">
        <f t="shared" si="2173"/>
        <v/>
      </c>
      <c r="BK726" s="606" t="str">
        <f t="shared" si="2173"/>
        <v/>
      </c>
      <c r="BL726" s="606" t="str">
        <f t="shared" si="2173"/>
        <v/>
      </c>
      <c r="BM726" s="606" t="str">
        <f t="shared" si="2173"/>
        <v/>
      </c>
      <c r="BN726" s="606" t="str">
        <f t="shared" si="2173"/>
        <v/>
      </c>
      <c r="BO726" s="606" t="str">
        <f t="shared" si="2173"/>
        <v/>
      </c>
      <c r="BP726" s="606" t="str">
        <f t="shared" si="2173"/>
        <v/>
      </c>
      <c r="BQ726" s="606" t="str">
        <f t="shared" si="2173"/>
        <v/>
      </c>
      <c r="BR726" s="606" t="str">
        <f t="shared" si="2173"/>
        <v/>
      </c>
      <c r="BS726" s="606" t="str">
        <f t="shared" si="2173"/>
        <v/>
      </c>
      <c r="BT726" s="606" t="str">
        <f t="shared" si="2173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111"/>
        <v/>
      </c>
      <c r="CA726" s="596" t="str">
        <f t="shared" si="2112"/>
        <v/>
      </c>
      <c r="CB726" s="596" t="str">
        <f t="shared" si="2113"/>
        <v/>
      </c>
      <c r="CC726" s="690" t="str">
        <f t="shared" si="2114"/>
        <v/>
      </c>
      <c r="CD726" s="1346" t="str">
        <f t="shared" si="2165"/>
        <v/>
      </c>
      <c r="CE726" s="1347" t="str">
        <f t="shared" si="2164"/>
        <v/>
      </c>
      <c r="CF726" s="1348" t="str">
        <f t="shared" si="2164"/>
        <v/>
      </c>
      <c r="CG726" s="1348" t="str">
        <f t="shared" si="2164"/>
        <v/>
      </c>
      <c r="CH726" s="1348" t="str">
        <f t="shared" si="2164"/>
        <v/>
      </c>
      <c r="CI726" s="1348" t="str">
        <f t="shared" si="2164"/>
        <v/>
      </c>
      <c r="CJ726" s="1348" t="str">
        <f t="shared" si="2164"/>
        <v/>
      </c>
      <c r="CK726" s="1349" t="str">
        <f t="shared" si="2164"/>
        <v/>
      </c>
      <c r="CL726" s="1349" t="str">
        <f t="shared" si="2164"/>
        <v/>
      </c>
      <c r="CM726" s="1349" t="str">
        <f t="shared" si="2164"/>
        <v/>
      </c>
      <c r="CN726" s="1348" t="str">
        <f t="shared" si="2164"/>
        <v/>
      </c>
      <c r="CO726" s="1348" t="str">
        <f t="shared" si="2164"/>
        <v/>
      </c>
      <c r="CP726" s="1348" t="str">
        <f t="shared" si="2164"/>
        <v/>
      </c>
      <c r="CQ726" s="1348" t="str">
        <f t="shared" si="2164"/>
        <v/>
      </c>
      <c r="CR726" s="1348" t="str">
        <f t="shared" si="2164"/>
        <v/>
      </c>
      <c r="CS726" s="1347" t="str">
        <f t="shared" si="2164"/>
        <v/>
      </c>
      <c r="CT726" s="1350" t="str">
        <f t="shared" si="2164"/>
        <v/>
      </c>
      <c r="CU726" s="547" t="str">
        <f t="shared" si="2142"/>
        <v/>
      </c>
      <c r="CV726" s="548" t="str">
        <f t="shared" si="2143"/>
        <v/>
      </c>
      <c r="CW726" s="549" t="str">
        <f t="shared" si="2144"/>
        <v/>
      </c>
      <c r="CX726" s="549" t="str">
        <f t="shared" si="2145"/>
        <v/>
      </c>
      <c r="CY726" s="549" t="str">
        <f t="shared" si="2146"/>
        <v/>
      </c>
      <c r="CZ726" s="549" t="str">
        <f t="shared" si="2147"/>
        <v/>
      </c>
      <c r="DA726" s="549" t="str">
        <f t="shared" si="2148"/>
        <v/>
      </c>
      <c r="DB726" s="550" t="str">
        <f t="shared" si="2149"/>
        <v/>
      </c>
      <c r="DC726" s="550" t="str">
        <f t="shared" si="2150"/>
        <v/>
      </c>
      <c r="DD726" s="550" t="str">
        <f t="shared" si="2151"/>
        <v/>
      </c>
      <c r="DE726" s="549" t="str">
        <f t="shared" si="2152"/>
        <v/>
      </c>
      <c r="DF726" s="549" t="str">
        <f t="shared" si="2153"/>
        <v/>
      </c>
      <c r="DG726" s="549" t="str">
        <f t="shared" si="2154"/>
        <v/>
      </c>
      <c r="DH726" s="549" t="str">
        <f t="shared" si="2155"/>
        <v/>
      </c>
      <c r="DI726" s="549" t="str">
        <f t="shared" si="2156"/>
        <v/>
      </c>
      <c r="DJ726" s="548" t="str">
        <f t="shared" si="2157"/>
        <v/>
      </c>
      <c r="DK726" s="547" t="str">
        <f t="shared" si="2158"/>
        <v/>
      </c>
      <c r="DL726" s="654">
        <f t="shared" si="2159"/>
        <v>1</v>
      </c>
      <c r="DM726" s="106">
        <f t="shared" si="2160"/>
        <v>1</v>
      </c>
      <c r="DN726" s="106">
        <f t="shared" si="2161"/>
        <v>0</v>
      </c>
      <c r="DO726" s="106">
        <f t="shared" si="2162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111"/>
        <v/>
      </c>
      <c r="CA727" s="596" t="str">
        <f t="shared" si="2112"/>
        <v/>
      </c>
      <c r="CB727" s="596" t="str">
        <f t="shared" si="2113"/>
        <v/>
      </c>
      <c r="CC727" s="690" t="str">
        <f t="shared" si="2114"/>
        <v/>
      </c>
      <c r="CD727" s="1346" t="str">
        <f t="shared" si="2125"/>
        <v/>
      </c>
      <c r="CE727" s="1347" t="str">
        <f t="shared" si="2126"/>
        <v/>
      </c>
      <c r="CF727" s="1348" t="str">
        <f t="shared" si="2127"/>
        <v/>
      </c>
      <c r="CG727" s="1348" t="str">
        <f t="shared" si="2128"/>
        <v/>
      </c>
      <c r="CH727" s="1348" t="str">
        <f t="shared" si="2129"/>
        <v/>
      </c>
      <c r="CI727" s="1348" t="str">
        <f t="shared" si="2130"/>
        <v/>
      </c>
      <c r="CJ727" s="1348" t="str">
        <f t="shared" si="2131"/>
        <v/>
      </c>
      <c r="CK727" s="1349" t="str">
        <f t="shared" si="2132"/>
        <v/>
      </c>
      <c r="CL727" s="1349" t="str">
        <f t="shared" si="2133"/>
        <v/>
      </c>
      <c r="CM727" s="1349" t="str">
        <f t="shared" si="2134"/>
        <v/>
      </c>
      <c r="CN727" s="1348" t="str">
        <f t="shared" si="2135"/>
        <v/>
      </c>
      <c r="CO727" s="1348" t="str">
        <f t="shared" si="2136"/>
        <v/>
      </c>
      <c r="CP727" s="1348" t="str">
        <f t="shared" si="2137"/>
        <v/>
      </c>
      <c r="CQ727" s="1348" t="str">
        <f t="shared" si="2138"/>
        <v/>
      </c>
      <c r="CR727" s="1348" t="str">
        <f t="shared" si="2139"/>
        <v/>
      </c>
      <c r="CS727" s="1347" t="str">
        <f t="shared" si="2140"/>
        <v/>
      </c>
      <c r="CT727" s="1350" t="str">
        <f t="shared" si="2141"/>
        <v/>
      </c>
      <c r="CU727" s="547" t="str">
        <f t="shared" si="2142"/>
        <v/>
      </c>
      <c r="CV727" s="548" t="str">
        <f t="shared" si="2143"/>
        <v/>
      </c>
      <c r="CW727" s="549" t="str">
        <f t="shared" si="2144"/>
        <v/>
      </c>
      <c r="CX727" s="549" t="str">
        <f t="shared" si="2145"/>
        <v/>
      </c>
      <c r="CY727" s="549" t="str">
        <f t="shared" si="2146"/>
        <v/>
      </c>
      <c r="CZ727" s="549" t="str">
        <f t="shared" si="2147"/>
        <v/>
      </c>
      <c r="DA727" s="549" t="str">
        <f t="shared" si="2148"/>
        <v/>
      </c>
      <c r="DB727" s="550" t="str">
        <f t="shared" si="2149"/>
        <v/>
      </c>
      <c r="DC727" s="550" t="str">
        <f t="shared" si="2150"/>
        <v/>
      </c>
      <c r="DD727" s="550" t="str">
        <f t="shared" si="2151"/>
        <v/>
      </c>
      <c r="DE727" s="549" t="str">
        <f t="shared" si="2152"/>
        <v/>
      </c>
      <c r="DF727" s="549" t="str">
        <f t="shared" si="2153"/>
        <v/>
      </c>
      <c r="DG727" s="549" t="str">
        <f t="shared" si="2154"/>
        <v/>
      </c>
      <c r="DH727" s="549" t="str">
        <f t="shared" si="2155"/>
        <v/>
      </c>
      <c r="DI727" s="549" t="str">
        <f t="shared" si="2156"/>
        <v/>
      </c>
      <c r="DJ727" s="548" t="str">
        <f t="shared" si="2157"/>
        <v/>
      </c>
      <c r="DK727" s="547" t="str">
        <f t="shared" si="2158"/>
        <v/>
      </c>
      <c r="DL727" s="654">
        <f t="shared" si="2159"/>
        <v>0</v>
      </c>
      <c r="DM727" s="106">
        <f t="shared" si="2160"/>
        <v>0</v>
      </c>
      <c r="DN727" s="106">
        <f t="shared" si="2161"/>
        <v>0</v>
      </c>
      <c r="DO727" s="106">
        <f t="shared" si="2162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11"/>
        <v/>
      </c>
      <c r="CA728" s="596" t="str">
        <f t="shared" si="2112"/>
        <v/>
      </c>
      <c r="CB728" s="596" t="str">
        <f t="shared" si="2113"/>
        <v/>
      </c>
      <c r="CC728" s="690" t="str">
        <f t="shared" si="2114"/>
        <v/>
      </c>
      <c r="CD728" s="1346" t="str">
        <f t="shared" si="2125"/>
        <v/>
      </c>
      <c r="CE728" s="1347" t="str">
        <f t="shared" si="2126"/>
        <v/>
      </c>
      <c r="CF728" s="1348" t="str">
        <f t="shared" si="2127"/>
        <v/>
      </c>
      <c r="CG728" s="1348" t="str">
        <f t="shared" si="2128"/>
        <v/>
      </c>
      <c r="CH728" s="1348" t="str">
        <f t="shared" si="2129"/>
        <v/>
      </c>
      <c r="CI728" s="1348" t="str">
        <f t="shared" si="2130"/>
        <v/>
      </c>
      <c r="CJ728" s="1348" t="str">
        <f t="shared" si="2131"/>
        <v/>
      </c>
      <c r="CK728" s="1349" t="str">
        <f t="shared" si="2132"/>
        <v/>
      </c>
      <c r="CL728" s="1349" t="str">
        <f t="shared" si="2133"/>
        <v/>
      </c>
      <c r="CM728" s="1349" t="str">
        <f t="shared" si="2134"/>
        <v/>
      </c>
      <c r="CN728" s="1348" t="str">
        <f t="shared" si="2135"/>
        <v/>
      </c>
      <c r="CO728" s="1348" t="str">
        <f t="shared" si="2136"/>
        <v/>
      </c>
      <c r="CP728" s="1348" t="str">
        <f t="shared" si="2137"/>
        <v/>
      </c>
      <c r="CQ728" s="1348" t="str">
        <f t="shared" si="2138"/>
        <v/>
      </c>
      <c r="CR728" s="1348" t="str">
        <f t="shared" si="2139"/>
        <v/>
      </c>
      <c r="CS728" s="1347" t="str">
        <f t="shared" si="2140"/>
        <v/>
      </c>
      <c r="CT728" s="1350" t="str">
        <f t="shared" si="2141"/>
        <v/>
      </c>
      <c r="CU728" s="547" t="str">
        <f t="shared" si="2142"/>
        <v/>
      </c>
      <c r="CV728" s="548" t="str">
        <f t="shared" si="2143"/>
        <v/>
      </c>
      <c r="CW728" s="549" t="str">
        <f t="shared" si="2144"/>
        <v/>
      </c>
      <c r="CX728" s="549" t="str">
        <f t="shared" si="2145"/>
        <v/>
      </c>
      <c r="CY728" s="549" t="str">
        <f t="shared" si="2146"/>
        <v/>
      </c>
      <c r="CZ728" s="549" t="str">
        <f t="shared" si="2147"/>
        <v/>
      </c>
      <c r="DA728" s="549" t="str">
        <f t="shared" si="2148"/>
        <v/>
      </c>
      <c r="DB728" s="550" t="str">
        <f t="shared" si="2149"/>
        <v/>
      </c>
      <c r="DC728" s="550" t="str">
        <f t="shared" si="2150"/>
        <v/>
      </c>
      <c r="DD728" s="550" t="str">
        <f t="shared" si="2151"/>
        <v/>
      </c>
      <c r="DE728" s="549" t="str">
        <f t="shared" si="2152"/>
        <v/>
      </c>
      <c r="DF728" s="549" t="str">
        <f t="shared" si="2153"/>
        <v/>
      </c>
      <c r="DG728" s="549" t="str">
        <f t="shared" si="2154"/>
        <v/>
      </c>
      <c r="DH728" s="549" t="str">
        <f t="shared" si="2155"/>
        <v/>
      </c>
      <c r="DI728" s="549" t="str">
        <f t="shared" si="2156"/>
        <v/>
      </c>
      <c r="DJ728" s="548" t="str">
        <f t="shared" si="2157"/>
        <v/>
      </c>
      <c r="DK728" s="547" t="str">
        <f t="shared" si="2158"/>
        <v/>
      </c>
      <c r="DL728" s="654">
        <f t="shared" si="2159"/>
        <v>0</v>
      </c>
      <c r="DM728" s="106">
        <f t="shared" si="2160"/>
        <v>0</v>
      </c>
      <c r="DN728" s="106">
        <f t="shared" si="2161"/>
        <v>0</v>
      </c>
      <c r="DO728" s="106">
        <f t="shared" si="2162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11"/>
        <v/>
      </c>
      <c r="CA729" s="596" t="str">
        <f t="shared" si="2112"/>
        <v/>
      </c>
      <c r="CB729" s="596" t="str">
        <f t="shared" si="2113"/>
        <v/>
      </c>
      <c r="CC729" s="690" t="str">
        <f t="shared" si="2114"/>
        <v/>
      </c>
      <c r="CD729" s="1346" t="str">
        <f t="shared" si="2125"/>
        <v/>
      </c>
      <c r="CE729" s="1347" t="str">
        <f t="shared" si="2126"/>
        <v/>
      </c>
      <c r="CF729" s="1348" t="str">
        <f t="shared" si="2127"/>
        <v/>
      </c>
      <c r="CG729" s="1348" t="str">
        <f t="shared" si="2128"/>
        <v/>
      </c>
      <c r="CH729" s="1348" t="str">
        <f t="shared" si="2129"/>
        <v/>
      </c>
      <c r="CI729" s="1348" t="str">
        <f t="shared" si="2130"/>
        <v/>
      </c>
      <c r="CJ729" s="1348" t="str">
        <f t="shared" si="2131"/>
        <v/>
      </c>
      <c r="CK729" s="1349" t="str">
        <f t="shared" si="2132"/>
        <v/>
      </c>
      <c r="CL729" s="1349" t="str">
        <f t="shared" si="2133"/>
        <v/>
      </c>
      <c r="CM729" s="1349" t="str">
        <f t="shared" si="2134"/>
        <v/>
      </c>
      <c r="CN729" s="1348" t="str">
        <f t="shared" si="2135"/>
        <v/>
      </c>
      <c r="CO729" s="1348" t="str">
        <f t="shared" si="2136"/>
        <v/>
      </c>
      <c r="CP729" s="1348" t="str">
        <f t="shared" si="2137"/>
        <v/>
      </c>
      <c r="CQ729" s="1348" t="str">
        <f t="shared" si="2138"/>
        <v/>
      </c>
      <c r="CR729" s="1348" t="str">
        <f t="shared" si="2139"/>
        <v/>
      </c>
      <c r="CS729" s="1347" t="str">
        <f t="shared" si="2140"/>
        <v/>
      </c>
      <c r="CT729" s="1350" t="str">
        <f t="shared" si="2141"/>
        <v/>
      </c>
      <c r="CU729" s="547" t="str">
        <f t="shared" si="2142"/>
        <v/>
      </c>
      <c r="CV729" s="548" t="str">
        <f t="shared" si="2143"/>
        <v/>
      </c>
      <c r="CW729" s="549" t="str">
        <f t="shared" si="2144"/>
        <v/>
      </c>
      <c r="CX729" s="549" t="str">
        <f t="shared" si="2145"/>
        <v/>
      </c>
      <c r="CY729" s="549" t="str">
        <f t="shared" si="2146"/>
        <v/>
      </c>
      <c r="CZ729" s="549" t="str">
        <f t="shared" si="2147"/>
        <v/>
      </c>
      <c r="DA729" s="549" t="str">
        <f t="shared" si="2148"/>
        <v/>
      </c>
      <c r="DB729" s="550" t="str">
        <f t="shared" si="2149"/>
        <v/>
      </c>
      <c r="DC729" s="550" t="str">
        <f t="shared" si="2150"/>
        <v/>
      </c>
      <c r="DD729" s="550" t="str">
        <f t="shared" si="2151"/>
        <v/>
      </c>
      <c r="DE729" s="549" t="str">
        <f t="shared" si="2152"/>
        <v/>
      </c>
      <c r="DF729" s="549" t="str">
        <f t="shared" si="2153"/>
        <v/>
      </c>
      <c r="DG729" s="549" t="str">
        <f t="shared" si="2154"/>
        <v/>
      </c>
      <c r="DH729" s="549" t="str">
        <f t="shared" si="2155"/>
        <v/>
      </c>
      <c r="DI729" s="549" t="str">
        <f t="shared" si="2156"/>
        <v/>
      </c>
      <c r="DJ729" s="548" t="str">
        <f t="shared" si="2157"/>
        <v/>
      </c>
      <c r="DK729" s="547" t="str">
        <f t="shared" si="2158"/>
        <v/>
      </c>
      <c r="DL729" s="654">
        <f t="shared" si="2159"/>
        <v>0</v>
      </c>
      <c r="DM729" s="106">
        <f t="shared" si="2160"/>
        <v>0</v>
      </c>
      <c r="DN729" s="106">
        <f t="shared" si="2161"/>
        <v>0</v>
      </c>
      <c r="DO729" s="106">
        <f t="shared" si="2162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11"/>
        <v/>
      </c>
      <c r="CA730" s="596" t="str">
        <f t="shared" si="2112"/>
        <v/>
      </c>
      <c r="CB730" s="596" t="str">
        <f t="shared" si="2113"/>
        <v/>
      </c>
      <c r="CC730" s="690" t="str">
        <f t="shared" si="2114"/>
        <v/>
      </c>
      <c r="CD730" s="1346" t="str">
        <f t="shared" si="2125"/>
        <v/>
      </c>
      <c r="CE730" s="1347" t="str">
        <f t="shared" si="2126"/>
        <v/>
      </c>
      <c r="CF730" s="1348" t="str">
        <f t="shared" si="2127"/>
        <v/>
      </c>
      <c r="CG730" s="1348" t="str">
        <f t="shared" si="2128"/>
        <v/>
      </c>
      <c r="CH730" s="1348" t="str">
        <f t="shared" si="2129"/>
        <v/>
      </c>
      <c r="CI730" s="1348" t="str">
        <f t="shared" si="2130"/>
        <v/>
      </c>
      <c r="CJ730" s="1348" t="str">
        <f t="shared" si="2131"/>
        <v/>
      </c>
      <c r="CK730" s="1349" t="str">
        <f t="shared" si="2132"/>
        <v/>
      </c>
      <c r="CL730" s="1349" t="str">
        <f t="shared" si="2133"/>
        <v/>
      </c>
      <c r="CM730" s="1349" t="str">
        <f t="shared" si="2134"/>
        <v/>
      </c>
      <c r="CN730" s="1348" t="str">
        <f t="shared" si="2135"/>
        <v/>
      </c>
      <c r="CO730" s="1348" t="str">
        <f t="shared" si="2136"/>
        <v/>
      </c>
      <c r="CP730" s="1348" t="str">
        <f t="shared" si="2137"/>
        <v/>
      </c>
      <c r="CQ730" s="1348" t="str">
        <f t="shared" si="2138"/>
        <v/>
      </c>
      <c r="CR730" s="1348" t="str">
        <f t="shared" si="2139"/>
        <v/>
      </c>
      <c r="CS730" s="1347" t="str">
        <f t="shared" si="2140"/>
        <v/>
      </c>
      <c r="CT730" s="1350" t="str">
        <f t="shared" si="2141"/>
        <v/>
      </c>
      <c r="CU730" s="547" t="str">
        <f t="shared" si="2142"/>
        <v/>
      </c>
      <c r="CV730" s="548" t="str">
        <f t="shared" si="2143"/>
        <v/>
      </c>
      <c r="CW730" s="549" t="str">
        <f t="shared" si="2144"/>
        <v/>
      </c>
      <c r="CX730" s="549" t="str">
        <f t="shared" si="2145"/>
        <v/>
      </c>
      <c r="CY730" s="549" t="str">
        <f t="shared" si="2146"/>
        <v/>
      </c>
      <c r="CZ730" s="549" t="str">
        <f t="shared" si="2147"/>
        <v/>
      </c>
      <c r="DA730" s="549" t="str">
        <f t="shared" si="2148"/>
        <v/>
      </c>
      <c r="DB730" s="550" t="str">
        <f t="shared" si="2149"/>
        <v/>
      </c>
      <c r="DC730" s="550" t="str">
        <f t="shared" si="2150"/>
        <v/>
      </c>
      <c r="DD730" s="550" t="str">
        <f t="shared" si="2151"/>
        <v/>
      </c>
      <c r="DE730" s="549" t="str">
        <f t="shared" si="2152"/>
        <v/>
      </c>
      <c r="DF730" s="549" t="str">
        <f t="shared" si="2153"/>
        <v/>
      </c>
      <c r="DG730" s="549" t="str">
        <f t="shared" si="2154"/>
        <v/>
      </c>
      <c r="DH730" s="549" t="str">
        <f t="shared" si="2155"/>
        <v/>
      </c>
      <c r="DI730" s="549" t="str">
        <f t="shared" si="2156"/>
        <v/>
      </c>
      <c r="DJ730" s="548" t="str">
        <f t="shared" si="2157"/>
        <v/>
      </c>
      <c r="DK730" s="547" t="str">
        <f t="shared" si="2158"/>
        <v/>
      </c>
      <c r="DL730" s="654">
        <f t="shared" si="2159"/>
        <v>0</v>
      </c>
      <c r="DM730" s="106">
        <f t="shared" si="2160"/>
        <v>0</v>
      </c>
      <c r="DN730" s="106">
        <f t="shared" si="2161"/>
        <v>0</v>
      </c>
      <c r="DO730" s="106">
        <f t="shared" si="2162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74">IF(B728="","",B727*B728*B729*B730)</f>
        <v/>
      </c>
      <c r="C731" s="605" t="str">
        <f t="shared" si="2174"/>
        <v/>
      </c>
      <c r="D731" s="605" t="str">
        <f t="shared" si="2174"/>
        <v/>
      </c>
      <c r="E731" s="605" t="str">
        <f t="shared" si="2174"/>
        <v/>
      </c>
      <c r="F731" s="605" t="str">
        <f t="shared" si="2174"/>
        <v/>
      </c>
      <c r="G731" s="605" t="str">
        <f t="shared" si="2174"/>
        <v/>
      </c>
      <c r="H731" s="605" t="str">
        <f t="shared" si="2174"/>
        <v/>
      </c>
      <c r="I731" s="605" t="str">
        <f t="shared" si="2174"/>
        <v/>
      </c>
      <c r="J731" s="605" t="str">
        <f t="shared" si="2174"/>
        <v/>
      </c>
      <c r="K731" s="605" t="str">
        <f t="shared" si="2174"/>
        <v/>
      </c>
      <c r="L731" s="605" t="str">
        <f t="shared" si="2174"/>
        <v/>
      </c>
      <c r="M731" s="605" t="str">
        <f t="shared" si="2174"/>
        <v/>
      </c>
      <c r="N731" s="605" t="str">
        <f t="shared" si="2174"/>
        <v/>
      </c>
      <c r="O731" s="605" t="str">
        <f t="shared" si="2174"/>
        <v/>
      </c>
      <c r="P731" s="605" t="str">
        <f t="shared" si="2174"/>
        <v/>
      </c>
      <c r="Q731" s="605" t="str">
        <f t="shared" si="2174"/>
        <v/>
      </c>
      <c r="R731" s="605" t="str">
        <f t="shared" si="2174"/>
        <v/>
      </c>
      <c r="S731" s="777"/>
      <c r="T731" s="605" t="str">
        <f t="shared" ref="T731:AJ731" si="2175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75"/>
        <v/>
      </c>
      <c r="AC731" s="605" t="str">
        <f t="shared" si="2175"/>
        <v/>
      </c>
      <c r="AD731" s="605" t="str">
        <f t="shared" si="2175"/>
        <v/>
      </c>
      <c r="AE731" s="605" t="str">
        <f t="shared" si="2175"/>
        <v/>
      </c>
      <c r="AF731" s="605" t="str">
        <f t="shared" si="2175"/>
        <v/>
      </c>
      <c r="AG731" s="605" t="str">
        <f t="shared" si="2175"/>
        <v/>
      </c>
      <c r="AH731" s="605" t="str">
        <f t="shared" si="2175"/>
        <v/>
      </c>
      <c r="AI731" s="605" t="str">
        <f t="shared" si="2175"/>
        <v/>
      </c>
      <c r="AJ731" s="605" t="str">
        <f t="shared" si="2175"/>
        <v/>
      </c>
      <c r="AK731" s="777"/>
      <c r="AL731" s="605" t="str">
        <f t="shared" ref="AL731:BB731" si="2176">IF(AL728="","",AL727*AL728*AL729*AL730)</f>
        <v/>
      </c>
      <c r="AM731" s="605" t="str">
        <f t="shared" si="2176"/>
        <v/>
      </c>
      <c r="AN731" s="605" t="str">
        <f t="shared" si="2176"/>
        <v/>
      </c>
      <c r="AO731" s="605" t="str">
        <f t="shared" si="2176"/>
        <v/>
      </c>
      <c r="AP731" s="605" t="str">
        <f t="shared" si="2176"/>
        <v/>
      </c>
      <c r="AQ731" s="605" t="str">
        <f t="shared" si="2176"/>
        <v/>
      </c>
      <c r="AR731" s="605" t="str">
        <f t="shared" si="2176"/>
        <v/>
      </c>
      <c r="AS731" s="605" t="str">
        <f t="shared" si="2176"/>
        <v/>
      </c>
      <c r="AT731" s="605" t="str">
        <f t="shared" si="2176"/>
        <v/>
      </c>
      <c r="AU731" s="605" t="str">
        <f t="shared" si="2176"/>
        <v/>
      </c>
      <c r="AV731" s="605" t="str">
        <f t="shared" si="2176"/>
        <v/>
      </c>
      <c r="AW731" s="605" t="str">
        <f t="shared" si="2176"/>
        <v/>
      </c>
      <c r="AX731" s="605" t="str">
        <f t="shared" si="2176"/>
        <v/>
      </c>
      <c r="AY731" s="605" t="str">
        <f t="shared" si="2176"/>
        <v/>
      </c>
      <c r="AZ731" s="605" t="str">
        <f t="shared" si="2176"/>
        <v/>
      </c>
      <c r="BA731" s="605" t="str">
        <f t="shared" si="2176"/>
        <v/>
      </c>
      <c r="BB731" s="605" t="str">
        <f t="shared" si="2176"/>
        <v/>
      </c>
      <c r="BC731" s="777"/>
      <c r="BD731" s="605" t="str">
        <f t="shared" ref="BD731:BT731" si="2177">IF(BD728="","",BD727*BD728*BD729*BD730)</f>
        <v/>
      </c>
      <c r="BE731" s="605" t="str">
        <f t="shared" si="2177"/>
        <v/>
      </c>
      <c r="BF731" s="605" t="str">
        <f t="shared" si="2177"/>
        <v/>
      </c>
      <c r="BG731" s="605" t="str">
        <f t="shared" si="2177"/>
        <v/>
      </c>
      <c r="BH731" s="605" t="str">
        <f t="shared" si="2177"/>
        <v/>
      </c>
      <c r="BI731" s="605" t="str">
        <f t="shared" si="2177"/>
        <v/>
      </c>
      <c r="BJ731" s="605" t="str">
        <f t="shared" si="2177"/>
        <v/>
      </c>
      <c r="BK731" s="605" t="str">
        <f t="shared" si="2177"/>
        <v/>
      </c>
      <c r="BL731" s="605" t="str">
        <f t="shared" si="2177"/>
        <v/>
      </c>
      <c r="BM731" s="605" t="str">
        <f t="shared" si="2177"/>
        <v/>
      </c>
      <c r="BN731" s="605" t="str">
        <f t="shared" si="2177"/>
        <v/>
      </c>
      <c r="BO731" s="605" t="str">
        <f t="shared" si="2177"/>
        <v/>
      </c>
      <c r="BP731" s="605" t="str">
        <f t="shared" si="2177"/>
        <v/>
      </c>
      <c r="BQ731" s="605" t="str">
        <f t="shared" si="2177"/>
        <v/>
      </c>
      <c r="BR731" s="605" t="str">
        <f t="shared" si="2177"/>
        <v/>
      </c>
      <c r="BS731" s="605" t="str">
        <f t="shared" si="2177"/>
        <v/>
      </c>
      <c r="BT731" s="605" t="str">
        <f t="shared" si="2177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111"/>
        <v/>
      </c>
      <c r="CA731" s="596" t="str">
        <f t="shared" si="2112"/>
        <v/>
      </c>
      <c r="CB731" s="596" t="str">
        <f t="shared" si="2113"/>
        <v/>
      </c>
      <c r="CC731" s="690" t="str">
        <f t="shared" si="2114"/>
        <v/>
      </c>
      <c r="CD731" s="1346" t="str">
        <f t="shared" si="2125"/>
        <v/>
      </c>
      <c r="CE731" s="1347" t="str">
        <f t="shared" si="2126"/>
        <v/>
      </c>
      <c r="CF731" s="1348" t="str">
        <f t="shared" si="2127"/>
        <v/>
      </c>
      <c r="CG731" s="1348" t="str">
        <f t="shared" si="2128"/>
        <v/>
      </c>
      <c r="CH731" s="1348" t="str">
        <f t="shared" si="2129"/>
        <v/>
      </c>
      <c r="CI731" s="1348" t="str">
        <f t="shared" si="2130"/>
        <v/>
      </c>
      <c r="CJ731" s="1348" t="str">
        <f t="shared" si="2131"/>
        <v/>
      </c>
      <c r="CK731" s="1349" t="str">
        <f t="shared" si="2132"/>
        <v/>
      </c>
      <c r="CL731" s="1349" t="str">
        <f t="shared" si="2133"/>
        <v/>
      </c>
      <c r="CM731" s="1349" t="str">
        <f t="shared" si="2134"/>
        <v/>
      </c>
      <c r="CN731" s="1348" t="str">
        <f t="shared" si="2135"/>
        <v/>
      </c>
      <c r="CO731" s="1348" t="str">
        <f t="shared" si="2136"/>
        <v/>
      </c>
      <c r="CP731" s="1348" t="str">
        <f t="shared" si="2137"/>
        <v/>
      </c>
      <c r="CQ731" s="1348" t="str">
        <f t="shared" si="2138"/>
        <v/>
      </c>
      <c r="CR731" s="1348" t="str">
        <f t="shared" si="2139"/>
        <v/>
      </c>
      <c r="CS731" s="1347" t="str">
        <f t="shared" si="2140"/>
        <v/>
      </c>
      <c r="CT731" s="1350" t="str">
        <f t="shared" si="2141"/>
        <v/>
      </c>
      <c r="CU731" s="547" t="str">
        <f t="shared" si="2142"/>
        <v/>
      </c>
      <c r="CV731" s="548" t="str">
        <f t="shared" si="2143"/>
        <v/>
      </c>
      <c r="CW731" s="549" t="str">
        <f t="shared" si="2144"/>
        <v/>
      </c>
      <c r="CX731" s="549" t="str">
        <f t="shared" si="2145"/>
        <v/>
      </c>
      <c r="CY731" s="549" t="str">
        <f t="shared" si="2146"/>
        <v/>
      </c>
      <c r="CZ731" s="549" t="str">
        <f t="shared" si="2147"/>
        <v/>
      </c>
      <c r="DA731" s="549" t="str">
        <f t="shared" si="2148"/>
        <v/>
      </c>
      <c r="DB731" s="550" t="str">
        <f t="shared" si="2149"/>
        <v/>
      </c>
      <c r="DC731" s="550" t="str">
        <f t="shared" si="2150"/>
        <v/>
      </c>
      <c r="DD731" s="550" t="str">
        <f t="shared" si="2151"/>
        <v/>
      </c>
      <c r="DE731" s="549" t="str">
        <f t="shared" si="2152"/>
        <v/>
      </c>
      <c r="DF731" s="549" t="str">
        <f t="shared" si="2153"/>
        <v/>
      </c>
      <c r="DG731" s="549" t="str">
        <f t="shared" si="2154"/>
        <v/>
      </c>
      <c r="DH731" s="549" t="str">
        <f t="shared" si="2155"/>
        <v/>
      </c>
      <c r="DI731" s="549" t="str">
        <f t="shared" si="2156"/>
        <v/>
      </c>
      <c r="DJ731" s="548" t="str">
        <f t="shared" si="2157"/>
        <v/>
      </c>
      <c r="DK731" s="547" t="str">
        <f t="shared" si="2158"/>
        <v/>
      </c>
      <c r="DL731" s="654">
        <f t="shared" si="2159"/>
        <v>0</v>
      </c>
      <c r="DM731" s="106">
        <f t="shared" si="2160"/>
        <v>0</v>
      </c>
      <c r="DN731" s="106">
        <f t="shared" si="2161"/>
        <v>0</v>
      </c>
      <c r="DO731" s="106">
        <f t="shared" si="2162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78">IF(DL733&lt;3,"",(SUM(B733:R733)-MIN(B733:R733)-MAX(B733:R733))/(DL733-2))</f>
        <v/>
      </c>
      <c r="CA733" s="596" t="str">
        <f t="shared" ref="CA733:CA742" si="2179">IF(DM733&lt;3,"",(SUM(T733:AJ733)-MIN(T733:AJ733)-MAX(T733:AJ733))/(DM733-2))</f>
        <v/>
      </c>
      <c r="CB733" s="596" t="str">
        <f t="shared" ref="CB733:CB742" si="2180">IF(DN733&lt;3,"",(SUM(AL733:BB733)-MIN(AL733:BB733)-MAX(AL733:BB733))/(DN733-2))</f>
        <v/>
      </c>
      <c r="CC733" s="690" t="str">
        <f t="shared" ref="CC733:CC742" si="2181">IF(DO733&lt;3,"",(SUM(BD733:BT733)-MIN(BD733:BT733)-MAX(BD733:BT733))/(DO733-2))</f>
        <v/>
      </c>
      <c r="CD733" s="1346" t="str">
        <f t="shared" ref="CD733:CS733" si="218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82"/>
        <v/>
      </c>
      <c r="CF733" s="1348" t="str">
        <f t="shared" si="2182"/>
        <v/>
      </c>
      <c r="CG733" s="1348" t="str">
        <f t="shared" si="2182"/>
        <v/>
      </c>
      <c r="CH733" s="1348" t="str">
        <f t="shared" si="2182"/>
        <v/>
      </c>
      <c r="CI733" s="1348" t="str">
        <f t="shared" si="2182"/>
        <v/>
      </c>
      <c r="CJ733" s="1348" t="str">
        <f t="shared" si="2182"/>
        <v/>
      </c>
      <c r="CK733" s="1349" t="str">
        <f t="shared" si="2182"/>
        <v/>
      </c>
      <c r="CL733" s="1349" t="str">
        <f t="shared" si="2182"/>
        <v/>
      </c>
      <c r="CM733" s="1349" t="str">
        <f t="shared" si="2182"/>
        <v/>
      </c>
      <c r="CN733" s="1348" t="str">
        <f t="shared" si="2182"/>
        <v/>
      </c>
      <c r="CO733" s="1348" t="str">
        <f t="shared" si="2182"/>
        <v/>
      </c>
      <c r="CP733" s="1348" t="str">
        <f t="shared" si="2182"/>
        <v/>
      </c>
      <c r="CQ733" s="1348" t="str">
        <f t="shared" si="2182"/>
        <v/>
      </c>
      <c r="CR733" s="1348" t="str">
        <f t="shared" si="2182"/>
        <v/>
      </c>
      <c r="CS733" s="1347" t="str">
        <f t="shared" si="2182"/>
        <v/>
      </c>
      <c r="CT733" s="1350" t="str">
        <f t="shared" ref="CE733:CT736" si="218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8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84"/>
        <v/>
      </c>
      <c r="CW733" s="549" t="str">
        <f t="shared" si="2184"/>
        <v/>
      </c>
      <c r="CX733" s="549" t="str">
        <f t="shared" si="2184"/>
        <v/>
      </c>
      <c r="CY733" s="549" t="str">
        <f t="shared" si="2184"/>
        <v/>
      </c>
      <c r="CZ733" s="549" t="str">
        <f t="shared" si="2184"/>
        <v/>
      </c>
      <c r="DA733" s="549" t="str">
        <f t="shared" si="2184"/>
        <v/>
      </c>
      <c r="DB733" s="550" t="str">
        <f t="shared" si="2184"/>
        <v/>
      </c>
      <c r="DC733" s="550" t="str">
        <f t="shared" si="2184"/>
        <v/>
      </c>
      <c r="DD733" s="550" t="str">
        <f t="shared" si="2184"/>
        <v/>
      </c>
      <c r="DE733" s="549" t="str">
        <f t="shared" ref="DE733:DK736" si="218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85"/>
        <v/>
      </c>
      <c r="DG733" s="549" t="str">
        <f t="shared" si="2185"/>
        <v/>
      </c>
      <c r="DH733" s="549" t="str">
        <f t="shared" si="2185"/>
        <v/>
      </c>
      <c r="DI733" s="549" t="str">
        <f t="shared" si="2185"/>
        <v/>
      </c>
      <c r="DJ733" s="548" t="str">
        <f t="shared" si="2185"/>
        <v/>
      </c>
      <c r="DK733" s="547" t="str">
        <f t="shared" si="2185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78"/>
        <v/>
      </c>
      <c r="CA734" s="596" t="str">
        <f t="shared" si="2179"/>
        <v/>
      </c>
      <c r="CB734" s="596" t="str">
        <f t="shared" si="2180"/>
        <v/>
      </c>
      <c r="CC734" s="690" t="str">
        <f t="shared" si="2181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83"/>
        <v/>
      </c>
      <c r="CF734" s="1348" t="str">
        <f t="shared" si="2183"/>
        <v/>
      </c>
      <c r="CG734" s="1348" t="str">
        <f t="shared" si="2183"/>
        <v/>
      </c>
      <c r="CH734" s="1348" t="str">
        <f t="shared" si="2183"/>
        <v/>
      </c>
      <c r="CI734" s="1348" t="str">
        <f t="shared" si="2183"/>
        <v/>
      </c>
      <c r="CJ734" s="1348" t="str">
        <f t="shared" si="2183"/>
        <v/>
      </c>
      <c r="CK734" s="1349" t="str">
        <f t="shared" si="2183"/>
        <v/>
      </c>
      <c r="CL734" s="1349" t="str">
        <f t="shared" si="2183"/>
        <v/>
      </c>
      <c r="CM734" s="1349" t="str">
        <f t="shared" si="2183"/>
        <v/>
      </c>
      <c r="CN734" s="1348" t="str">
        <f t="shared" si="2183"/>
        <v/>
      </c>
      <c r="CO734" s="1348" t="str">
        <f t="shared" si="2183"/>
        <v/>
      </c>
      <c r="CP734" s="1348" t="str">
        <f t="shared" si="2183"/>
        <v/>
      </c>
      <c r="CQ734" s="1348" t="str">
        <f t="shared" si="2183"/>
        <v/>
      </c>
      <c r="CR734" s="1348" t="str">
        <f t="shared" si="2183"/>
        <v/>
      </c>
      <c r="CS734" s="1347" t="str">
        <f t="shared" si="2183"/>
        <v/>
      </c>
      <c r="CT734" s="1350" t="str">
        <f t="shared" si="2183"/>
        <v/>
      </c>
      <c r="CU734" s="547" t="str">
        <f t="shared" si="2184"/>
        <v/>
      </c>
      <c r="CV734" s="548" t="str">
        <f t="shared" si="2184"/>
        <v/>
      </c>
      <c r="CW734" s="549" t="str">
        <f t="shared" si="2184"/>
        <v/>
      </c>
      <c r="CX734" s="549" t="str">
        <f t="shared" si="2184"/>
        <v/>
      </c>
      <c r="CY734" s="549" t="str">
        <f t="shared" si="2184"/>
        <v/>
      </c>
      <c r="CZ734" s="549" t="str">
        <f t="shared" si="2184"/>
        <v/>
      </c>
      <c r="DA734" s="549" t="str">
        <f t="shared" si="2184"/>
        <v/>
      </c>
      <c r="DB734" s="550" t="str">
        <f t="shared" si="2184"/>
        <v/>
      </c>
      <c r="DC734" s="550" t="str">
        <f t="shared" si="2184"/>
        <v/>
      </c>
      <c r="DD734" s="550" t="str">
        <f t="shared" si="2184"/>
        <v/>
      </c>
      <c r="DE734" s="549" t="str">
        <f t="shared" si="2185"/>
        <v/>
      </c>
      <c r="DF734" s="549" t="str">
        <f t="shared" si="2185"/>
        <v/>
      </c>
      <c r="DG734" s="549" t="str">
        <f t="shared" si="2185"/>
        <v/>
      </c>
      <c r="DH734" s="549" t="str">
        <f t="shared" si="2185"/>
        <v/>
      </c>
      <c r="DI734" s="549" t="str">
        <f t="shared" si="2185"/>
        <v/>
      </c>
      <c r="DJ734" s="548" t="str">
        <f t="shared" si="2185"/>
        <v/>
      </c>
      <c r="DK734" s="547" t="str">
        <f t="shared" si="2185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78"/>
        <v/>
      </c>
      <c r="CA735" s="596" t="str">
        <f t="shared" si="2179"/>
        <v/>
      </c>
      <c r="CB735" s="596" t="str">
        <f t="shared" si="2180"/>
        <v/>
      </c>
      <c r="CC735" s="690" t="str">
        <f t="shared" si="2181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83"/>
        <v/>
      </c>
      <c r="CF735" s="1348" t="str">
        <f t="shared" si="2183"/>
        <v/>
      </c>
      <c r="CG735" s="1348" t="str">
        <f t="shared" si="2183"/>
        <v/>
      </c>
      <c r="CH735" s="1348" t="str">
        <f t="shared" si="2183"/>
        <v/>
      </c>
      <c r="CI735" s="1348" t="str">
        <f t="shared" si="2183"/>
        <v/>
      </c>
      <c r="CJ735" s="1348" t="str">
        <f t="shared" si="2183"/>
        <v/>
      </c>
      <c r="CK735" s="1349" t="str">
        <f t="shared" si="2183"/>
        <v/>
      </c>
      <c r="CL735" s="1349" t="str">
        <f t="shared" si="2183"/>
        <v/>
      </c>
      <c r="CM735" s="1349" t="str">
        <f t="shared" si="2183"/>
        <v/>
      </c>
      <c r="CN735" s="1348" t="str">
        <f t="shared" si="2183"/>
        <v/>
      </c>
      <c r="CO735" s="1348" t="str">
        <f t="shared" si="2183"/>
        <v/>
      </c>
      <c r="CP735" s="1348" t="str">
        <f t="shared" si="2183"/>
        <v/>
      </c>
      <c r="CQ735" s="1348" t="str">
        <f t="shared" si="2183"/>
        <v/>
      </c>
      <c r="CR735" s="1348" t="str">
        <f t="shared" si="2183"/>
        <v/>
      </c>
      <c r="CS735" s="1347" t="str">
        <f t="shared" si="2183"/>
        <v/>
      </c>
      <c r="CT735" s="1350" t="str">
        <f t="shared" si="2183"/>
        <v/>
      </c>
      <c r="CU735" s="547" t="str">
        <f t="shared" si="2184"/>
        <v/>
      </c>
      <c r="CV735" s="548" t="str">
        <f t="shared" si="2184"/>
        <v/>
      </c>
      <c r="CW735" s="549" t="str">
        <f t="shared" si="2184"/>
        <v/>
      </c>
      <c r="CX735" s="549" t="str">
        <f t="shared" si="2184"/>
        <v/>
      </c>
      <c r="CY735" s="549" t="str">
        <f t="shared" si="2184"/>
        <v/>
      </c>
      <c r="CZ735" s="549" t="str">
        <f t="shared" si="2184"/>
        <v/>
      </c>
      <c r="DA735" s="549" t="str">
        <f t="shared" si="2184"/>
        <v/>
      </c>
      <c r="DB735" s="550" t="str">
        <f t="shared" si="2184"/>
        <v/>
      </c>
      <c r="DC735" s="550" t="str">
        <f t="shared" si="2184"/>
        <v/>
      </c>
      <c r="DD735" s="550" t="str">
        <f t="shared" si="2184"/>
        <v/>
      </c>
      <c r="DE735" s="549" t="str">
        <f t="shared" si="2185"/>
        <v/>
      </c>
      <c r="DF735" s="549" t="str">
        <f t="shared" si="2185"/>
        <v/>
      </c>
      <c r="DG735" s="549" t="str">
        <f t="shared" si="2185"/>
        <v/>
      </c>
      <c r="DH735" s="549" t="str">
        <f t="shared" si="2185"/>
        <v/>
      </c>
      <c r="DI735" s="549" t="str">
        <f t="shared" si="2185"/>
        <v/>
      </c>
      <c r="DJ735" s="548" t="str">
        <f t="shared" si="2185"/>
        <v/>
      </c>
      <c r="DK735" s="547" t="str">
        <f t="shared" si="2185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86">IF(B733="","",B732*B733*B734*B735)</f>
        <v/>
      </c>
      <c r="C736" s="606" t="str">
        <f t="shared" si="2186"/>
        <v/>
      </c>
      <c r="D736" s="606" t="str">
        <f t="shared" si="2186"/>
        <v/>
      </c>
      <c r="E736" s="606" t="str">
        <f t="shared" si="2186"/>
        <v/>
      </c>
      <c r="F736" s="606" t="str">
        <f t="shared" si="2186"/>
        <v/>
      </c>
      <c r="G736" s="606" t="str">
        <f t="shared" si="2186"/>
        <v/>
      </c>
      <c r="H736" s="606" t="str">
        <f t="shared" si="2186"/>
        <v/>
      </c>
      <c r="I736" s="606" t="str">
        <f t="shared" si="2186"/>
        <v/>
      </c>
      <c r="J736" s="606" t="str">
        <f t="shared" si="2186"/>
        <v/>
      </c>
      <c r="K736" s="606" t="str">
        <f t="shared" si="2186"/>
        <v/>
      </c>
      <c r="L736" s="606" t="str">
        <f t="shared" si="2186"/>
        <v/>
      </c>
      <c r="M736" s="606" t="str">
        <f t="shared" si="2186"/>
        <v/>
      </c>
      <c r="N736" s="606" t="str">
        <f t="shared" si="2186"/>
        <v/>
      </c>
      <c r="O736" s="606" t="str">
        <f t="shared" si="2186"/>
        <v/>
      </c>
      <c r="P736" s="606" t="str">
        <f t="shared" si="2186"/>
        <v/>
      </c>
      <c r="Q736" s="606" t="str">
        <f t="shared" si="2186"/>
        <v/>
      </c>
      <c r="R736" s="606" t="str">
        <f t="shared" si="2186"/>
        <v/>
      </c>
      <c r="S736" s="648"/>
      <c r="T736" s="606" t="str">
        <f t="shared" ref="T736:AJ736" si="2187">IF(T733="","",T732*T733*T734*T735)</f>
        <v/>
      </c>
      <c r="U736" s="606" t="str">
        <f t="shared" si="2187"/>
        <v/>
      </c>
      <c r="V736" s="606" t="str">
        <f t="shared" si="2187"/>
        <v/>
      </c>
      <c r="W736" s="606" t="str">
        <f t="shared" si="2187"/>
        <v/>
      </c>
      <c r="X736" s="606" t="str">
        <f t="shared" si="2187"/>
        <v/>
      </c>
      <c r="Y736" s="606" t="str">
        <f t="shared" si="2187"/>
        <v/>
      </c>
      <c r="Z736" s="606" t="str">
        <f t="shared" si="2187"/>
        <v/>
      </c>
      <c r="AA736" s="606" t="str">
        <f t="shared" si="2187"/>
        <v/>
      </c>
      <c r="AB736" s="606" t="str">
        <f t="shared" si="2187"/>
        <v/>
      </c>
      <c r="AC736" s="606" t="str">
        <f t="shared" si="2187"/>
        <v/>
      </c>
      <c r="AD736" s="606" t="str">
        <f t="shared" si="2187"/>
        <v/>
      </c>
      <c r="AE736" s="606" t="str">
        <f t="shared" si="2187"/>
        <v/>
      </c>
      <c r="AF736" s="606" t="str">
        <f t="shared" si="2187"/>
        <v/>
      </c>
      <c r="AG736" s="606" t="str">
        <f t="shared" si="2187"/>
        <v/>
      </c>
      <c r="AH736" s="606" t="str">
        <f t="shared" si="2187"/>
        <v/>
      </c>
      <c r="AI736" s="606" t="str">
        <f t="shared" si="2187"/>
        <v/>
      </c>
      <c r="AJ736" s="606" t="str">
        <f t="shared" si="2187"/>
        <v/>
      </c>
      <c r="AK736" s="648"/>
      <c r="AL736" s="606" t="str">
        <f t="shared" ref="AL736:BB736" si="2188">IF(AL733="","",AL732*AL733*AL734*AL735)</f>
        <v/>
      </c>
      <c r="AM736" s="606" t="str">
        <f t="shared" si="2188"/>
        <v/>
      </c>
      <c r="AN736" s="606" t="str">
        <f t="shared" si="2188"/>
        <v/>
      </c>
      <c r="AO736" s="606" t="str">
        <f t="shared" si="2188"/>
        <v/>
      </c>
      <c r="AP736" s="606" t="str">
        <f t="shared" si="2188"/>
        <v/>
      </c>
      <c r="AQ736" s="606" t="str">
        <f t="shared" si="2188"/>
        <v/>
      </c>
      <c r="AR736" s="606">
        <f t="shared" si="2188"/>
        <v>480</v>
      </c>
      <c r="AS736" s="606" t="str">
        <f t="shared" si="2188"/>
        <v/>
      </c>
      <c r="AT736" s="606" t="str">
        <f t="shared" si="2188"/>
        <v/>
      </c>
      <c r="AU736" s="606" t="str">
        <f t="shared" si="2188"/>
        <v/>
      </c>
      <c r="AV736" s="606" t="str">
        <f t="shared" si="2188"/>
        <v/>
      </c>
      <c r="AW736" s="606" t="str">
        <f t="shared" si="2188"/>
        <v/>
      </c>
      <c r="AX736" s="606" t="str">
        <f t="shared" si="2188"/>
        <v/>
      </c>
      <c r="AY736" s="606" t="str">
        <f t="shared" si="2188"/>
        <v/>
      </c>
      <c r="AZ736" s="606" t="str">
        <f t="shared" si="2188"/>
        <v/>
      </c>
      <c r="BA736" s="606" t="str">
        <f t="shared" si="2188"/>
        <v/>
      </c>
      <c r="BB736" s="606" t="str">
        <f t="shared" si="2188"/>
        <v/>
      </c>
      <c r="BC736" s="648"/>
      <c r="BD736" s="606" t="str">
        <f t="shared" ref="BD736:BT736" si="2189">IF(BD733="","",BD732*BD733*BD734*BD735)</f>
        <v/>
      </c>
      <c r="BE736" s="606" t="str">
        <f t="shared" si="2189"/>
        <v/>
      </c>
      <c r="BF736" s="606" t="str">
        <f t="shared" si="2189"/>
        <v/>
      </c>
      <c r="BG736" s="606" t="str">
        <f t="shared" si="2189"/>
        <v/>
      </c>
      <c r="BH736" s="606" t="str">
        <f t="shared" si="2189"/>
        <v/>
      </c>
      <c r="BI736" s="606" t="str">
        <f t="shared" si="2189"/>
        <v/>
      </c>
      <c r="BJ736" s="606" t="str">
        <f t="shared" si="2189"/>
        <v/>
      </c>
      <c r="BK736" s="606" t="str">
        <f t="shared" si="2189"/>
        <v/>
      </c>
      <c r="BL736" s="606" t="str">
        <f t="shared" si="2189"/>
        <v/>
      </c>
      <c r="BM736" s="606" t="str">
        <f t="shared" si="2189"/>
        <v/>
      </c>
      <c r="BN736" s="606" t="str">
        <f t="shared" si="2189"/>
        <v/>
      </c>
      <c r="BO736" s="606" t="str">
        <f t="shared" si="2189"/>
        <v/>
      </c>
      <c r="BP736" s="606" t="str">
        <f t="shared" si="2189"/>
        <v/>
      </c>
      <c r="BQ736" s="606" t="str">
        <f t="shared" si="2189"/>
        <v/>
      </c>
      <c r="BR736" s="606" t="str">
        <f t="shared" si="2189"/>
        <v/>
      </c>
      <c r="BS736" s="606" t="str">
        <f t="shared" si="2189"/>
        <v/>
      </c>
      <c r="BT736" s="606" t="str">
        <f t="shared" si="2189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78"/>
        <v/>
      </c>
      <c r="CA736" s="596" t="str">
        <f t="shared" si="2179"/>
        <v/>
      </c>
      <c r="CB736" s="596" t="str">
        <f t="shared" si="2180"/>
        <v/>
      </c>
      <c r="CC736" s="690" t="str">
        <f t="shared" si="2181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83"/>
        <v/>
      </c>
      <c r="CF736" s="1348" t="str">
        <f t="shared" si="2183"/>
        <v/>
      </c>
      <c r="CG736" s="1348" t="str">
        <f t="shared" si="2183"/>
        <v/>
      </c>
      <c r="CH736" s="1348" t="str">
        <f t="shared" si="2183"/>
        <v/>
      </c>
      <c r="CI736" s="1348" t="str">
        <f t="shared" si="2183"/>
        <v/>
      </c>
      <c r="CJ736" s="1348" t="str">
        <f t="shared" si="2183"/>
        <v/>
      </c>
      <c r="CK736" s="1349" t="str">
        <f t="shared" si="2183"/>
        <v/>
      </c>
      <c r="CL736" s="1349" t="str">
        <f t="shared" si="2183"/>
        <v/>
      </c>
      <c r="CM736" s="1349" t="str">
        <f t="shared" si="2183"/>
        <v/>
      </c>
      <c r="CN736" s="1348" t="str">
        <f t="shared" si="2183"/>
        <v/>
      </c>
      <c r="CO736" s="1348" t="str">
        <f t="shared" si="2183"/>
        <v/>
      </c>
      <c r="CP736" s="1348" t="str">
        <f t="shared" si="2183"/>
        <v/>
      </c>
      <c r="CQ736" s="1348" t="str">
        <f t="shared" si="2183"/>
        <v/>
      </c>
      <c r="CR736" s="1348" t="str">
        <f t="shared" si="2183"/>
        <v/>
      </c>
      <c r="CS736" s="1347" t="str">
        <f t="shared" si="2183"/>
        <v/>
      </c>
      <c r="CT736" s="1350" t="str">
        <f t="shared" si="2183"/>
        <v/>
      </c>
      <c r="CU736" s="547" t="str">
        <f t="shared" si="2184"/>
        <v/>
      </c>
      <c r="CV736" s="548" t="str">
        <f t="shared" si="2184"/>
        <v/>
      </c>
      <c r="CW736" s="549" t="str">
        <f t="shared" si="2184"/>
        <v/>
      </c>
      <c r="CX736" s="549" t="str">
        <f t="shared" si="2184"/>
        <v/>
      </c>
      <c r="CY736" s="549" t="str">
        <f t="shared" si="2184"/>
        <v/>
      </c>
      <c r="CZ736" s="549" t="str">
        <f t="shared" si="2184"/>
        <v/>
      </c>
      <c r="DA736" s="549" t="str">
        <f t="shared" si="2184"/>
        <v/>
      </c>
      <c r="DB736" s="550" t="str">
        <f t="shared" si="2184"/>
        <v/>
      </c>
      <c r="DC736" s="550" t="str">
        <f t="shared" si="2184"/>
        <v/>
      </c>
      <c r="DD736" s="550" t="str">
        <f t="shared" si="2184"/>
        <v/>
      </c>
      <c r="DE736" s="549" t="str">
        <f t="shared" si="2185"/>
        <v/>
      </c>
      <c r="DF736" s="549" t="str">
        <f t="shared" si="2185"/>
        <v/>
      </c>
      <c r="DG736" s="549" t="str">
        <f t="shared" si="2185"/>
        <v/>
      </c>
      <c r="DH736" s="549" t="str">
        <f t="shared" si="2185"/>
        <v/>
      </c>
      <c r="DI736" s="549" t="str">
        <f t="shared" si="2185"/>
        <v/>
      </c>
      <c r="DJ736" s="548" t="str">
        <f t="shared" si="2185"/>
        <v/>
      </c>
      <c r="DK736" s="547" t="str">
        <f t="shared" si="2185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78"/>
        <v/>
      </c>
      <c r="CA737" s="588" t="str">
        <f t="shared" si="2179"/>
        <v/>
      </c>
      <c r="CB737" s="588" t="str">
        <f t="shared" si="2180"/>
        <v/>
      </c>
      <c r="CC737" s="688" t="str">
        <f t="shared" si="2181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78"/>
        <v/>
      </c>
      <c r="CA738" s="596" t="str">
        <f t="shared" si="2179"/>
        <v/>
      </c>
      <c r="CB738" s="596" t="str">
        <f t="shared" si="2180"/>
        <v/>
      </c>
      <c r="CC738" s="690" t="str">
        <f t="shared" si="2181"/>
        <v/>
      </c>
      <c r="CD738" s="1346" t="str">
        <f t="shared" ref="CD738:CM741" si="219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90"/>
        <v/>
      </c>
      <c r="CF738" s="1348" t="str">
        <f t="shared" si="2190"/>
        <v/>
      </c>
      <c r="CG738" s="1348" t="str">
        <f t="shared" si="2190"/>
        <v/>
      </c>
      <c r="CH738" s="1348" t="str">
        <f t="shared" si="2190"/>
        <v/>
      </c>
      <c r="CI738" s="1348" t="str">
        <f t="shared" si="2190"/>
        <v/>
      </c>
      <c r="CJ738" s="1348" t="str">
        <f t="shared" si="2190"/>
        <v/>
      </c>
      <c r="CK738" s="1349" t="str">
        <f t="shared" si="2190"/>
        <v/>
      </c>
      <c r="CL738" s="1349" t="str">
        <f t="shared" si="2190"/>
        <v/>
      </c>
      <c r="CM738" s="1349" t="str">
        <f t="shared" si="2190"/>
        <v/>
      </c>
      <c r="CN738" s="1348" t="str">
        <f t="shared" ref="CN738:CT741" si="219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191"/>
        <v/>
      </c>
      <c r="CP738" s="1348" t="str">
        <f t="shared" si="2191"/>
        <v/>
      </c>
      <c r="CQ738" s="1348" t="str">
        <f t="shared" si="2191"/>
        <v/>
      </c>
      <c r="CR738" s="1348" t="str">
        <f t="shared" si="2191"/>
        <v/>
      </c>
      <c r="CS738" s="1347" t="str">
        <f t="shared" si="2191"/>
        <v/>
      </c>
      <c r="CT738" s="1350" t="str">
        <f t="shared" si="2191"/>
        <v/>
      </c>
      <c r="CU738" s="547" t="str">
        <f t="shared" ref="CU738:DD742" si="219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92"/>
        <v/>
      </c>
      <c r="CW738" s="549" t="str">
        <f t="shared" si="2192"/>
        <v/>
      </c>
      <c r="CX738" s="549" t="str">
        <f t="shared" si="2192"/>
        <v/>
      </c>
      <c r="CY738" s="549" t="str">
        <f t="shared" si="2192"/>
        <v/>
      </c>
      <c r="CZ738" s="549" t="str">
        <f t="shared" si="2192"/>
        <v/>
      </c>
      <c r="DA738" s="549" t="str">
        <f t="shared" si="2192"/>
        <v/>
      </c>
      <c r="DB738" s="550" t="str">
        <f t="shared" si="2192"/>
        <v/>
      </c>
      <c r="DC738" s="550" t="str">
        <f t="shared" si="2192"/>
        <v/>
      </c>
      <c r="DD738" s="550" t="str">
        <f t="shared" si="2192"/>
        <v/>
      </c>
      <c r="DE738" s="549" t="str">
        <f t="shared" ref="DE738:DK742" si="219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93"/>
        <v/>
      </c>
      <c r="DG738" s="549" t="str">
        <f t="shared" si="2193"/>
        <v/>
      </c>
      <c r="DH738" s="549" t="str">
        <f t="shared" si="2193"/>
        <v/>
      </c>
      <c r="DI738" s="549" t="str">
        <f t="shared" si="2193"/>
        <v/>
      </c>
      <c r="DJ738" s="548" t="str">
        <f t="shared" si="2193"/>
        <v/>
      </c>
      <c r="DK738" s="547" t="str">
        <f t="shared" si="219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78"/>
        <v/>
      </c>
      <c r="CA739" s="596" t="str">
        <f t="shared" si="2179"/>
        <v/>
      </c>
      <c r="CB739" s="596" t="str">
        <f t="shared" si="2180"/>
        <v/>
      </c>
      <c r="CC739" s="690" t="str">
        <f t="shared" si="2181"/>
        <v/>
      </c>
      <c r="CD739" s="1346" t="str">
        <f t="shared" si="2190"/>
        <v/>
      </c>
      <c r="CE739" s="1347" t="str">
        <f t="shared" si="2190"/>
        <v/>
      </c>
      <c r="CF739" s="1348" t="str">
        <f t="shared" si="2190"/>
        <v/>
      </c>
      <c r="CG739" s="1348" t="str">
        <f t="shared" si="2190"/>
        <v/>
      </c>
      <c r="CH739" s="1348" t="str">
        <f t="shared" si="2190"/>
        <v/>
      </c>
      <c r="CI739" s="1348" t="str">
        <f t="shared" si="2190"/>
        <v/>
      </c>
      <c r="CJ739" s="1348" t="str">
        <f t="shared" si="2190"/>
        <v/>
      </c>
      <c r="CK739" s="1349" t="str">
        <f t="shared" si="2190"/>
        <v/>
      </c>
      <c r="CL739" s="1349" t="str">
        <f t="shared" si="2190"/>
        <v/>
      </c>
      <c r="CM739" s="1349" t="str">
        <f t="shared" si="2190"/>
        <v/>
      </c>
      <c r="CN739" s="1348" t="str">
        <f t="shared" si="2191"/>
        <v/>
      </c>
      <c r="CO739" s="1348" t="str">
        <f t="shared" si="2191"/>
        <v/>
      </c>
      <c r="CP739" s="1348" t="str">
        <f t="shared" si="2191"/>
        <v/>
      </c>
      <c r="CQ739" s="1348" t="str">
        <f t="shared" si="2191"/>
        <v/>
      </c>
      <c r="CR739" s="1348" t="str">
        <f t="shared" si="2191"/>
        <v/>
      </c>
      <c r="CS739" s="1347" t="str">
        <f t="shared" si="2191"/>
        <v/>
      </c>
      <c r="CT739" s="1350" t="str">
        <f t="shared" si="2191"/>
        <v/>
      </c>
      <c r="CU739" s="547" t="str">
        <f t="shared" si="2192"/>
        <v/>
      </c>
      <c r="CV739" s="548" t="str">
        <f t="shared" si="2192"/>
        <v/>
      </c>
      <c r="CW739" s="549" t="str">
        <f t="shared" si="2192"/>
        <v/>
      </c>
      <c r="CX739" s="549" t="str">
        <f t="shared" si="2192"/>
        <v/>
      </c>
      <c r="CY739" s="549" t="str">
        <f t="shared" si="2192"/>
        <v/>
      </c>
      <c r="CZ739" s="549" t="str">
        <f t="shared" si="2192"/>
        <v/>
      </c>
      <c r="DA739" s="549" t="str">
        <f t="shared" si="2192"/>
        <v/>
      </c>
      <c r="DB739" s="550" t="str">
        <f t="shared" si="2192"/>
        <v/>
      </c>
      <c r="DC739" s="550" t="str">
        <f t="shared" si="2192"/>
        <v/>
      </c>
      <c r="DD739" s="550" t="str">
        <f t="shared" si="2192"/>
        <v/>
      </c>
      <c r="DE739" s="549" t="str">
        <f t="shared" si="2193"/>
        <v/>
      </c>
      <c r="DF739" s="549" t="str">
        <f t="shared" si="2193"/>
        <v/>
      </c>
      <c r="DG739" s="549" t="str">
        <f t="shared" si="2193"/>
        <v/>
      </c>
      <c r="DH739" s="549" t="str">
        <f t="shared" si="2193"/>
        <v/>
      </c>
      <c r="DI739" s="549" t="str">
        <f t="shared" si="2193"/>
        <v/>
      </c>
      <c r="DJ739" s="548" t="str">
        <f t="shared" si="2193"/>
        <v/>
      </c>
      <c r="DK739" s="547" t="str">
        <f t="shared" si="219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78"/>
        <v/>
      </c>
      <c r="CA740" s="596" t="str">
        <f t="shared" si="2179"/>
        <v/>
      </c>
      <c r="CB740" s="596" t="str">
        <f t="shared" si="2180"/>
        <v/>
      </c>
      <c r="CC740" s="690" t="str">
        <f t="shared" si="2181"/>
        <v/>
      </c>
      <c r="CD740" s="1346" t="str">
        <f t="shared" si="2190"/>
        <v/>
      </c>
      <c r="CE740" s="1347" t="str">
        <f t="shared" si="2190"/>
        <v/>
      </c>
      <c r="CF740" s="1348" t="str">
        <f t="shared" si="2190"/>
        <v/>
      </c>
      <c r="CG740" s="1348" t="str">
        <f t="shared" si="2190"/>
        <v/>
      </c>
      <c r="CH740" s="1348" t="str">
        <f t="shared" si="2190"/>
        <v/>
      </c>
      <c r="CI740" s="1348" t="str">
        <f t="shared" si="2190"/>
        <v/>
      </c>
      <c r="CJ740" s="1348" t="str">
        <f t="shared" si="2190"/>
        <v/>
      </c>
      <c r="CK740" s="1349" t="str">
        <f t="shared" si="2190"/>
        <v/>
      </c>
      <c r="CL740" s="1349" t="str">
        <f t="shared" si="2190"/>
        <v/>
      </c>
      <c r="CM740" s="1349" t="str">
        <f t="shared" si="2190"/>
        <v/>
      </c>
      <c r="CN740" s="1348" t="str">
        <f t="shared" si="2191"/>
        <v/>
      </c>
      <c r="CO740" s="1348" t="str">
        <f t="shared" si="2191"/>
        <v/>
      </c>
      <c r="CP740" s="1348" t="str">
        <f t="shared" si="2191"/>
        <v/>
      </c>
      <c r="CQ740" s="1348" t="str">
        <f t="shared" si="2191"/>
        <v/>
      </c>
      <c r="CR740" s="1348" t="str">
        <f t="shared" si="2191"/>
        <v/>
      </c>
      <c r="CS740" s="1347" t="str">
        <f t="shared" si="2191"/>
        <v/>
      </c>
      <c r="CT740" s="1350" t="str">
        <f t="shared" si="2191"/>
        <v/>
      </c>
      <c r="CU740" s="547" t="str">
        <f t="shared" si="2192"/>
        <v/>
      </c>
      <c r="CV740" s="548" t="str">
        <f t="shared" si="2192"/>
        <v/>
      </c>
      <c r="CW740" s="549" t="str">
        <f t="shared" si="2192"/>
        <v/>
      </c>
      <c r="CX740" s="549" t="str">
        <f t="shared" si="2192"/>
        <v/>
      </c>
      <c r="CY740" s="549" t="str">
        <f t="shared" si="2192"/>
        <v/>
      </c>
      <c r="CZ740" s="549" t="str">
        <f t="shared" si="2192"/>
        <v/>
      </c>
      <c r="DA740" s="549" t="str">
        <f t="shared" si="2192"/>
        <v/>
      </c>
      <c r="DB740" s="550" t="str">
        <f t="shared" si="2192"/>
        <v/>
      </c>
      <c r="DC740" s="550" t="str">
        <f t="shared" si="2192"/>
        <v/>
      </c>
      <c r="DD740" s="550" t="str">
        <f t="shared" si="2192"/>
        <v/>
      </c>
      <c r="DE740" s="549" t="str">
        <f t="shared" si="2193"/>
        <v/>
      </c>
      <c r="DF740" s="549" t="str">
        <f t="shared" si="2193"/>
        <v/>
      </c>
      <c r="DG740" s="549" t="str">
        <f t="shared" si="2193"/>
        <v/>
      </c>
      <c r="DH740" s="549" t="str">
        <f t="shared" si="2193"/>
        <v/>
      </c>
      <c r="DI740" s="549" t="str">
        <f t="shared" si="2193"/>
        <v/>
      </c>
      <c r="DJ740" s="548" t="str">
        <f t="shared" si="2193"/>
        <v/>
      </c>
      <c r="DK740" s="547" t="str">
        <f t="shared" si="219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78"/>
        <v/>
      </c>
      <c r="CA741" s="596" t="str">
        <f t="shared" si="2179"/>
        <v/>
      </c>
      <c r="CB741" s="596" t="str">
        <f t="shared" si="2180"/>
        <v/>
      </c>
      <c r="CC741" s="690" t="str">
        <f t="shared" si="2181"/>
        <v/>
      </c>
      <c r="CD741" s="1346" t="str">
        <f t="shared" si="2190"/>
        <v/>
      </c>
      <c r="CE741" s="1347" t="str">
        <f t="shared" si="2190"/>
        <v/>
      </c>
      <c r="CF741" s="1348" t="str">
        <f t="shared" si="2190"/>
        <v/>
      </c>
      <c r="CG741" s="1348" t="str">
        <f t="shared" si="2190"/>
        <v/>
      </c>
      <c r="CH741" s="1348" t="str">
        <f t="shared" si="2190"/>
        <v/>
      </c>
      <c r="CI741" s="1348" t="str">
        <f t="shared" si="2190"/>
        <v/>
      </c>
      <c r="CJ741" s="1348" t="str">
        <f t="shared" si="2190"/>
        <v/>
      </c>
      <c r="CK741" s="1349" t="str">
        <f t="shared" si="2190"/>
        <v/>
      </c>
      <c r="CL741" s="1349" t="str">
        <f t="shared" si="2190"/>
        <v/>
      </c>
      <c r="CM741" s="1349" t="str">
        <f t="shared" si="2190"/>
        <v/>
      </c>
      <c r="CN741" s="1348" t="str">
        <f t="shared" si="2191"/>
        <v/>
      </c>
      <c r="CO741" s="1348" t="str">
        <f t="shared" si="2191"/>
        <v/>
      </c>
      <c r="CP741" s="1348" t="str">
        <f t="shared" si="2191"/>
        <v/>
      </c>
      <c r="CQ741" s="1348" t="str">
        <f t="shared" si="2191"/>
        <v/>
      </c>
      <c r="CR741" s="1348" t="str">
        <f t="shared" si="2191"/>
        <v/>
      </c>
      <c r="CS741" s="1347" t="str">
        <f t="shared" si="2191"/>
        <v/>
      </c>
      <c r="CT741" s="1350" t="str">
        <f t="shared" si="2191"/>
        <v/>
      </c>
      <c r="CU741" s="547" t="str">
        <f t="shared" si="2192"/>
        <v/>
      </c>
      <c r="CV741" s="548" t="str">
        <f t="shared" si="2192"/>
        <v/>
      </c>
      <c r="CW741" s="549" t="str">
        <f t="shared" si="2192"/>
        <v/>
      </c>
      <c r="CX741" s="549" t="str">
        <f t="shared" si="2192"/>
        <v/>
      </c>
      <c r="CY741" s="549" t="str">
        <f t="shared" si="2192"/>
        <v/>
      </c>
      <c r="CZ741" s="549" t="str">
        <f t="shared" si="2192"/>
        <v/>
      </c>
      <c r="DA741" s="549" t="str">
        <f t="shared" si="2192"/>
        <v/>
      </c>
      <c r="DB741" s="550" t="str">
        <f t="shared" si="2192"/>
        <v/>
      </c>
      <c r="DC741" s="550" t="str">
        <f t="shared" si="2192"/>
        <v/>
      </c>
      <c r="DD741" s="550" t="str">
        <f t="shared" si="2192"/>
        <v/>
      </c>
      <c r="DE741" s="549" t="str">
        <f t="shared" si="2193"/>
        <v/>
      </c>
      <c r="DF741" s="549" t="str">
        <f t="shared" si="2193"/>
        <v/>
      </c>
      <c r="DG741" s="549" t="str">
        <f t="shared" si="2193"/>
        <v/>
      </c>
      <c r="DH741" s="549" t="str">
        <f t="shared" si="2193"/>
        <v/>
      </c>
      <c r="DI741" s="549" t="str">
        <f t="shared" si="2193"/>
        <v/>
      </c>
      <c r="DJ741" s="548" t="str">
        <f t="shared" si="2193"/>
        <v/>
      </c>
      <c r="DK741" s="547" t="str">
        <f t="shared" si="219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78"/>
        <v>0</v>
      </c>
      <c r="CA742" s="596">
        <f t="shared" si="2179"/>
        <v>0</v>
      </c>
      <c r="CB742" s="596">
        <f t="shared" si="2180"/>
        <v>0</v>
      </c>
      <c r="CC742" s="690">
        <f t="shared" si="2181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19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194"/>
        <v>0</v>
      </c>
      <c r="CG742" s="1348">
        <f t="shared" si="2194"/>
        <v>0</v>
      </c>
      <c r="CH742" s="1348">
        <f t="shared" si="2194"/>
        <v>0</v>
      </c>
      <c r="CI742" s="1348">
        <f t="shared" si="2194"/>
        <v>0</v>
      </c>
      <c r="CJ742" s="1348">
        <f t="shared" si="2194"/>
        <v>0</v>
      </c>
      <c r="CK742" s="1349">
        <f t="shared" si="2194"/>
        <v>0</v>
      </c>
      <c r="CL742" s="1349">
        <f t="shared" si="2194"/>
        <v>0</v>
      </c>
      <c r="CM742" s="1349">
        <f t="shared" si="2194"/>
        <v>0</v>
      </c>
      <c r="CN742" s="1348">
        <f t="shared" si="2194"/>
        <v>0</v>
      </c>
      <c r="CO742" s="1348">
        <f t="shared" si="2194"/>
        <v>0</v>
      </c>
      <c r="CP742" s="1348">
        <f t="shared" si="2194"/>
        <v>0</v>
      </c>
      <c r="CQ742" s="1348">
        <f t="shared" si="2194"/>
        <v>0</v>
      </c>
      <c r="CR742" s="1348">
        <f t="shared" si="2194"/>
        <v>0</v>
      </c>
      <c r="CS742" s="1347">
        <f t="shared" si="2194"/>
        <v>0</v>
      </c>
      <c r="CT742" s="1350">
        <f t="shared" si="2194"/>
        <v>0</v>
      </c>
      <c r="CU742" s="547">
        <f t="shared" si="2192"/>
        <v>0</v>
      </c>
      <c r="CV742" s="548">
        <f t="shared" si="2192"/>
        <v>0</v>
      </c>
      <c r="CW742" s="549">
        <f t="shared" si="2192"/>
        <v>0</v>
      </c>
      <c r="CX742" s="549">
        <f t="shared" si="2192"/>
        <v>0</v>
      </c>
      <c r="CY742" s="549">
        <f t="shared" si="2192"/>
        <v>0</v>
      </c>
      <c r="CZ742" s="549">
        <f t="shared" si="2192"/>
        <v>0</v>
      </c>
      <c r="DA742" s="549">
        <f t="shared" si="2192"/>
        <v>0</v>
      </c>
      <c r="DB742" s="550">
        <f t="shared" si="2192"/>
        <v>0</v>
      </c>
      <c r="DC742" s="550">
        <f t="shared" si="2192"/>
        <v>0</v>
      </c>
      <c r="DD742" s="550">
        <f t="shared" si="2192"/>
        <v>0</v>
      </c>
      <c r="DE742" s="549">
        <f t="shared" si="2193"/>
        <v>0</v>
      </c>
      <c r="DF742" s="549">
        <f t="shared" si="2193"/>
        <v>0</v>
      </c>
      <c r="DG742" s="549">
        <f t="shared" si="2193"/>
        <v>0</v>
      </c>
      <c r="DH742" s="549">
        <f t="shared" si="2193"/>
        <v>0</v>
      </c>
      <c r="DI742" s="549">
        <f t="shared" si="2193"/>
        <v>0</v>
      </c>
      <c r="DJ742" s="548">
        <f t="shared" si="2193"/>
        <v>0</v>
      </c>
      <c r="DK742" s="547">
        <f t="shared" si="219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95">IF(DL744&lt;3,"",(SUM(B744:R744)-MIN(B744:R744)-MAX(B744:R744))/(DL744-2))</f>
        <v/>
      </c>
      <c r="CA744" s="596" t="str">
        <f t="shared" ref="CA744:CA759" si="2196">IF(DM744&lt;3,"",(SUM(T744:AJ744)-MIN(T744:AJ744)-MAX(T744:AJ744))/(DM744-2))</f>
        <v/>
      </c>
      <c r="CB744" s="596" t="str">
        <f t="shared" ref="CB744:CB759" si="2197">IF(DN744&lt;3,"",(SUM(AL744:BB744)-MIN(AL744:BB744)-MAX(AL744:BB744))/(DN744-2))</f>
        <v/>
      </c>
      <c r="CC744" s="690" t="str">
        <f t="shared" ref="CC744:CC759" si="2198">IF(DO744&lt;3,"",(SUM(BD744:BT744)-MIN(BD744:BT744)-MAX(BD744:BT744))/(DO744-2))</f>
        <v/>
      </c>
      <c r="CD744" s="1346" t="str">
        <f t="shared" ref="CD744:CM747" si="219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199"/>
        <v/>
      </c>
      <c r="CF744" s="1348" t="str">
        <f t="shared" si="2199"/>
        <v/>
      </c>
      <c r="CG744" s="1348" t="str">
        <f t="shared" si="2199"/>
        <v/>
      </c>
      <c r="CH744" s="1348" t="str">
        <f t="shared" si="2199"/>
        <v/>
      </c>
      <c r="CI744" s="1348" t="str">
        <f t="shared" si="2199"/>
        <v/>
      </c>
      <c r="CJ744" s="1348" t="str">
        <f t="shared" si="2199"/>
        <v/>
      </c>
      <c r="CK744" s="1349" t="str">
        <f t="shared" si="2199"/>
        <v/>
      </c>
      <c r="CL744" s="1349" t="str">
        <f t="shared" si="2199"/>
        <v/>
      </c>
      <c r="CM744" s="1349" t="str">
        <f t="shared" si="2199"/>
        <v/>
      </c>
      <c r="CN744" s="1348" t="str">
        <f t="shared" ref="CN744:CT747" si="220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200"/>
        <v/>
      </c>
      <c r="CP744" s="1348" t="str">
        <f t="shared" si="2200"/>
        <v/>
      </c>
      <c r="CQ744" s="1348" t="str">
        <f t="shared" si="2200"/>
        <v/>
      </c>
      <c r="CR744" s="1348" t="str">
        <f t="shared" si="2200"/>
        <v/>
      </c>
      <c r="CS744" s="1347" t="str">
        <f t="shared" si="2200"/>
        <v/>
      </c>
      <c r="CT744" s="1350" t="str">
        <f t="shared" si="2200"/>
        <v/>
      </c>
      <c r="CU744" s="547" t="str">
        <f t="shared" ref="CU744:DD748" si="220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201"/>
        <v/>
      </c>
      <c r="CW744" s="549" t="str">
        <f t="shared" si="2201"/>
        <v/>
      </c>
      <c r="CX744" s="549" t="str">
        <f t="shared" si="2201"/>
        <v/>
      </c>
      <c r="CY744" s="549" t="str">
        <f t="shared" si="2201"/>
        <v/>
      </c>
      <c r="CZ744" s="549" t="str">
        <f t="shared" si="2201"/>
        <v/>
      </c>
      <c r="DA744" s="549" t="str">
        <f t="shared" si="2201"/>
        <v/>
      </c>
      <c r="DB744" s="550" t="str">
        <f t="shared" si="2201"/>
        <v/>
      </c>
      <c r="DC744" s="550" t="str">
        <f t="shared" si="2201"/>
        <v/>
      </c>
      <c r="DD744" s="550" t="str">
        <f t="shared" si="2201"/>
        <v/>
      </c>
      <c r="DE744" s="549" t="str">
        <f t="shared" ref="DE744:DK748" si="220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202"/>
        <v/>
      </c>
      <c r="DG744" s="549" t="str">
        <f t="shared" si="2202"/>
        <v/>
      </c>
      <c r="DH744" s="549" t="str">
        <f t="shared" si="2202"/>
        <v/>
      </c>
      <c r="DI744" s="549" t="str">
        <f t="shared" si="2202"/>
        <v/>
      </c>
      <c r="DJ744" s="548" t="str">
        <f t="shared" si="2202"/>
        <v/>
      </c>
      <c r="DK744" s="547" t="str">
        <f t="shared" si="220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95"/>
        <v/>
      </c>
      <c r="CA745" s="596" t="str">
        <f t="shared" si="2196"/>
        <v/>
      </c>
      <c r="CB745" s="596" t="str">
        <f t="shared" si="2197"/>
        <v/>
      </c>
      <c r="CC745" s="690" t="str">
        <f t="shared" si="2198"/>
        <v/>
      </c>
      <c r="CD745" s="1346" t="str">
        <f t="shared" si="2199"/>
        <v/>
      </c>
      <c r="CE745" s="1347" t="str">
        <f t="shared" si="2199"/>
        <v/>
      </c>
      <c r="CF745" s="1348" t="str">
        <f t="shared" si="2199"/>
        <v/>
      </c>
      <c r="CG745" s="1348" t="str">
        <f t="shared" si="2199"/>
        <v/>
      </c>
      <c r="CH745" s="1348" t="str">
        <f t="shared" si="2199"/>
        <v/>
      </c>
      <c r="CI745" s="1348" t="str">
        <f t="shared" si="2199"/>
        <v/>
      </c>
      <c r="CJ745" s="1348" t="str">
        <f t="shared" si="2199"/>
        <v/>
      </c>
      <c r="CK745" s="1349" t="str">
        <f t="shared" si="2199"/>
        <v/>
      </c>
      <c r="CL745" s="1349" t="str">
        <f t="shared" si="2199"/>
        <v/>
      </c>
      <c r="CM745" s="1349" t="str">
        <f t="shared" si="2199"/>
        <v/>
      </c>
      <c r="CN745" s="1348" t="str">
        <f t="shared" si="2200"/>
        <v/>
      </c>
      <c r="CO745" s="1348" t="str">
        <f t="shared" si="2200"/>
        <v/>
      </c>
      <c r="CP745" s="1348" t="str">
        <f t="shared" si="2200"/>
        <v/>
      </c>
      <c r="CQ745" s="1348" t="str">
        <f t="shared" si="2200"/>
        <v/>
      </c>
      <c r="CR745" s="1348" t="str">
        <f t="shared" si="2200"/>
        <v/>
      </c>
      <c r="CS745" s="1347" t="str">
        <f t="shared" si="2200"/>
        <v/>
      </c>
      <c r="CT745" s="1350" t="str">
        <f t="shared" si="2200"/>
        <v/>
      </c>
      <c r="CU745" s="547" t="str">
        <f t="shared" si="2201"/>
        <v/>
      </c>
      <c r="CV745" s="548" t="str">
        <f t="shared" si="2201"/>
        <v/>
      </c>
      <c r="CW745" s="549" t="str">
        <f t="shared" si="2201"/>
        <v/>
      </c>
      <c r="CX745" s="549" t="str">
        <f t="shared" si="2201"/>
        <v/>
      </c>
      <c r="CY745" s="549" t="str">
        <f t="shared" si="2201"/>
        <v/>
      </c>
      <c r="CZ745" s="549" t="str">
        <f t="shared" si="2201"/>
        <v/>
      </c>
      <c r="DA745" s="549" t="str">
        <f t="shared" si="2201"/>
        <v/>
      </c>
      <c r="DB745" s="550" t="str">
        <f t="shared" si="2201"/>
        <v/>
      </c>
      <c r="DC745" s="550" t="str">
        <f t="shared" si="2201"/>
        <v/>
      </c>
      <c r="DD745" s="550" t="str">
        <f t="shared" si="2201"/>
        <v/>
      </c>
      <c r="DE745" s="549" t="str">
        <f t="shared" si="2202"/>
        <v/>
      </c>
      <c r="DF745" s="549" t="str">
        <f t="shared" si="2202"/>
        <v/>
      </c>
      <c r="DG745" s="549" t="str">
        <f t="shared" si="2202"/>
        <v/>
      </c>
      <c r="DH745" s="549" t="str">
        <f t="shared" si="2202"/>
        <v/>
      </c>
      <c r="DI745" s="549" t="str">
        <f t="shared" si="2202"/>
        <v/>
      </c>
      <c r="DJ745" s="548" t="str">
        <f t="shared" si="2202"/>
        <v/>
      </c>
      <c r="DK745" s="547" t="str">
        <f t="shared" si="220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95"/>
        <v/>
      </c>
      <c r="CA746" s="596" t="str">
        <f t="shared" si="2196"/>
        <v/>
      </c>
      <c r="CB746" s="596" t="str">
        <f t="shared" si="2197"/>
        <v/>
      </c>
      <c r="CC746" s="690" t="str">
        <f t="shared" si="2198"/>
        <v/>
      </c>
      <c r="CD746" s="1346" t="str">
        <f t="shared" si="2199"/>
        <v/>
      </c>
      <c r="CE746" s="1347" t="str">
        <f t="shared" si="2199"/>
        <v/>
      </c>
      <c r="CF746" s="1348" t="str">
        <f t="shared" si="2199"/>
        <v/>
      </c>
      <c r="CG746" s="1348" t="str">
        <f t="shared" si="2199"/>
        <v/>
      </c>
      <c r="CH746" s="1348" t="str">
        <f t="shared" si="2199"/>
        <v/>
      </c>
      <c r="CI746" s="1348" t="str">
        <f t="shared" si="2199"/>
        <v/>
      </c>
      <c r="CJ746" s="1348" t="str">
        <f t="shared" si="2199"/>
        <v/>
      </c>
      <c r="CK746" s="1349" t="str">
        <f t="shared" si="2199"/>
        <v/>
      </c>
      <c r="CL746" s="1349" t="str">
        <f t="shared" si="2199"/>
        <v/>
      </c>
      <c r="CM746" s="1349" t="str">
        <f t="shared" si="2199"/>
        <v/>
      </c>
      <c r="CN746" s="1348" t="str">
        <f t="shared" si="2200"/>
        <v/>
      </c>
      <c r="CO746" s="1348" t="str">
        <f t="shared" si="2200"/>
        <v/>
      </c>
      <c r="CP746" s="1348" t="str">
        <f t="shared" si="2200"/>
        <v/>
      </c>
      <c r="CQ746" s="1348" t="str">
        <f t="shared" si="2200"/>
        <v/>
      </c>
      <c r="CR746" s="1348" t="str">
        <f t="shared" si="2200"/>
        <v/>
      </c>
      <c r="CS746" s="1347" t="str">
        <f t="shared" si="2200"/>
        <v/>
      </c>
      <c r="CT746" s="1350" t="str">
        <f t="shared" si="2200"/>
        <v/>
      </c>
      <c r="CU746" s="547" t="str">
        <f t="shared" si="2201"/>
        <v/>
      </c>
      <c r="CV746" s="548" t="str">
        <f t="shared" si="2201"/>
        <v/>
      </c>
      <c r="CW746" s="549" t="str">
        <f t="shared" si="2201"/>
        <v/>
      </c>
      <c r="CX746" s="549" t="str">
        <f t="shared" si="2201"/>
        <v/>
      </c>
      <c r="CY746" s="549" t="str">
        <f t="shared" si="2201"/>
        <v/>
      </c>
      <c r="CZ746" s="549" t="str">
        <f t="shared" si="2201"/>
        <v/>
      </c>
      <c r="DA746" s="549" t="str">
        <f t="shared" si="2201"/>
        <v/>
      </c>
      <c r="DB746" s="550" t="str">
        <f t="shared" si="2201"/>
        <v/>
      </c>
      <c r="DC746" s="550" t="str">
        <f t="shared" si="2201"/>
        <v/>
      </c>
      <c r="DD746" s="550" t="str">
        <f t="shared" si="2201"/>
        <v/>
      </c>
      <c r="DE746" s="549" t="str">
        <f t="shared" si="2202"/>
        <v/>
      </c>
      <c r="DF746" s="549" t="str">
        <f t="shared" si="2202"/>
        <v/>
      </c>
      <c r="DG746" s="549" t="str">
        <f t="shared" si="2202"/>
        <v/>
      </c>
      <c r="DH746" s="549" t="str">
        <f t="shared" si="2202"/>
        <v/>
      </c>
      <c r="DI746" s="549" t="str">
        <f t="shared" si="2202"/>
        <v/>
      </c>
      <c r="DJ746" s="548" t="str">
        <f t="shared" si="2202"/>
        <v/>
      </c>
      <c r="DK746" s="547" t="str">
        <f t="shared" si="220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95"/>
        <v/>
      </c>
      <c r="CA747" s="596" t="str">
        <f t="shared" si="2196"/>
        <v/>
      </c>
      <c r="CB747" s="596" t="str">
        <f t="shared" si="2197"/>
        <v/>
      </c>
      <c r="CC747" s="690" t="str">
        <f t="shared" si="2198"/>
        <v/>
      </c>
      <c r="CD747" s="1346" t="str">
        <f t="shared" si="2199"/>
        <v/>
      </c>
      <c r="CE747" s="1347" t="str">
        <f t="shared" si="2199"/>
        <v/>
      </c>
      <c r="CF747" s="1348" t="str">
        <f t="shared" si="2199"/>
        <v/>
      </c>
      <c r="CG747" s="1348" t="str">
        <f t="shared" si="2199"/>
        <v/>
      </c>
      <c r="CH747" s="1348" t="str">
        <f t="shared" si="2199"/>
        <v/>
      </c>
      <c r="CI747" s="1348" t="str">
        <f t="shared" si="2199"/>
        <v/>
      </c>
      <c r="CJ747" s="1348" t="str">
        <f t="shared" si="2199"/>
        <v/>
      </c>
      <c r="CK747" s="1349" t="str">
        <f t="shared" si="2199"/>
        <v/>
      </c>
      <c r="CL747" s="1349" t="str">
        <f t="shared" si="2199"/>
        <v/>
      </c>
      <c r="CM747" s="1349" t="str">
        <f t="shared" si="2199"/>
        <v/>
      </c>
      <c r="CN747" s="1348" t="str">
        <f t="shared" si="2200"/>
        <v/>
      </c>
      <c r="CO747" s="1348" t="str">
        <f t="shared" si="2200"/>
        <v/>
      </c>
      <c r="CP747" s="1348" t="str">
        <f t="shared" si="2200"/>
        <v/>
      </c>
      <c r="CQ747" s="1348" t="str">
        <f t="shared" si="2200"/>
        <v/>
      </c>
      <c r="CR747" s="1348" t="str">
        <f t="shared" si="2200"/>
        <v/>
      </c>
      <c r="CS747" s="1347" t="str">
        <f t="shared" si="2200"/>
        <v/>
      </c>
      <c r="CT747" s="1350" t="str">
        <f t="shared" si="2200"/>
        <v/>
      </c>
      <c r="CU747" s="547" t="str">
        <f t="shared" si="2201"/>
        <v/>
      </c>
      <c r="CV747" s="548" t="str">
        <f t="shared" si="2201"/>
        <v/>
      </c>
      <c r="CW747" s="549" t="str">
        <f t="shared" si="2201"/>
        <v/>
      </c>
      <c r="CX747" s="549" t="str">
        <f t="shared" si="2201"/>
        <v/>
      </c>
      <c r="CY747" s="549" t="str">
        <f t="shared" si="2201"/>
        <v/>
      </c>
      <c r="CZ747" s="549" t="str">
        <f t="shared" si="2201"/>
        <v/>
      </c>
      <c r="DA747" s="549" t="str">
        <f t="shared" si="2201"/>
        <v/>
      </c>
      <c r="DB747" s="550" t="str">
        <f t="shared" si="2201"/>
        <v/>
      </c>
      <c r="DC747" s="550" t="str">
        <f t="shared" si="2201"/>
        <v/>
      </c>
      <c r="DD747" s="550" t="str">
        <f t="shared" si="2201"/>
        <v/>
      </c>
      <c r="DE747" s="549" t="str">
        <f t="shared" si="2202"/>
        <v/>
      </c>
      <c r="DF747" s="549" t="str">
        <f t="shared" si="2202"/>
        <v/>
      </c>
      <c r="DG747" s="549" t="str">
        <f t="shared" si="2202"/>
        <v/>
      </c>
      <c r="DH747" s="549" t="str">
        <f t="shared" si="2202"/>
        <v/>
      </c>
      <c r="DI747" s="549" t="str">
        <f t="shared" si="2202"/>
        <v/>
      </c>
      <c r="DJ747" s="548" t="str">
        <f t="shared" si="2202"/>
        <v/>
      </c>
      <c r="DK747" s="547" t="str">
        <f t="shared" si="220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95"/>
        <v>0</v>
      </c>
      <c r="CA748" s="596">
        <f t="shared" si="2196"/>
        <v>0</v>
      </c>
      <c r="CB748" s="596">
        <f t="shared" si="2197"/>
        <v>0</v>
      </c>
      <c r="CC748" s="690">
        <f t="shared" si="2198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20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203"/>
        <v>0</v>
      </c>
      <c r="CG748" s="1348">
        <f t="shared" si="2203"/>
        <v>0</v>
      </c>
      <c r="CH748" s="1348">
        <f t="shared" si="2203"/>
        <v>0</v>
      </c>
      <c r="CI748" s="1348">
        <f t="shared" si="2203"/>
        <v>0</v>
      </c>
      <c r="CJ748" s="1348">
        <f t="shared" si="2203"/>
        <v>0</v>
      </c>
      <c r="CK748" s="1349">
        <f t="shared" si="2203"/>
        <v>0</v>
      </c>
      <c r="CL748" s="1349">
        <f t="shared" si="2203"/>
        <v>0</v>
      </c>
      <c r="CM748" s="1349">
        <f t="shared" si="2203"/>
        <v>0</v>
      </c>
      <c r="CN748" s="1348">
        <f t="shared" si="2203"/>
        <v>0</v>
      </c>
      <c r="CO748" s="1348">
        <f t="shared" si="2203"/>
        <v>0</v>
      </c>
      <c r="CP748" s="1348">
        <f t="shared" si="2203"/>
        <v>0</v>
      </c>
      <c r="CQ748" s="1348">
        <f t="shared" si="2203"/>
        <v>0</v>
      </c>
      <c r="CR748" s="1348">
        <f t="shared" si="2203"/>
        <v>0</v>
      </c>
      <c r="CS748" s="1347">
        <f t="shared" si="2203"/>
        <v>0</v>
      </c>
      <c r="CT748" s="1350">
        <f t="shared" si="2203"/>
        <v>0</v>
      </c>
      <c r="CU748" s="547">
        <f t="shared" si="2201"/>
        <v>0</v>
      </c>
      <c r="CV748" s="548">
        <f t="shared" si="2201"/>
        <v>0</v>
      </c>
      <c r="CW748" s="549">
        <f t="shared" si="2201"/>
        <v>0</v>
      </c>
      <c r="CX748" s="549">
        <f t="shared" si="2201"/>
        <v>0</v>
      </c>
      <c r="CY748" s="549">
        <f t="shared" si="2201"/>
        <v>0</v>
      </c>
      <c r="CZ748" s="549">
        <f t="shared" si="2201"/>
        <v>0</v>
      </c>
      <c r="DA748" s="549">
        <f t="shared" si="2201"/>
        <v>0</v>
      </c>
      <c r="DB748" s="550">
        <f t="shared" si="2201"/>
        <v>0</v>
      </c>
      <c r="DC748" s="550">
        <f t="shared" si="2201"/>
        <v>0</v>
      </c>
      <c r="DD748" s="550">
        <f t="shared" si="2201"/>
        <v>0</v>
      </c>
      <c r="DE748" s="549">
        <f t="shared" si="2202"/>
        <v>0</v>
      </c>
      <c r="DF748" s="549">
        <f t="shared" si="2202"/>
        <v>0</v>
      </c>
      <c r="DG748" s="549">
        <f t="shared" si="2202"/>
        <v>0</v>
      </c>
      <c r="DH748" s="549">
        <f t="shared" si="2202"/>
        <v>0</v>
      </c>
      <c r="DI748" s="549">
        <f t="shared" si="2202"/>
        <v>0</v>
      </c>
      <c r="DJ748" s="548">
        <f t="shared" si="2202"/>
        <v>0</v>
      </c>
      <c r="DK748" s="547">
        <f t="shared" si="220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95"/>
        <v/>
      </c>
      <c r="CA749" s="588" t="str">
        <f t="shared" si="2196"/>
        <v/>
      </c>
      <c r="CB749" s="588" t="str">
        <f t="shared" si="2197"/>
        <v/>
      </c>
      <c r="CC749" s="688" t="str">
        <f t="shared" si="2198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95"/>
        <v/>
      </c>
      <c r="CA750" s="596" t="str">
        <f t="shared" si="2196"/>
        <v/>
      </c>
      <c r="CB750" s="596" t="str">
        <f t="shared" si="2197"/>
        <v/>
      </c>
      <c r="CC750" s="690" t="str">
        <f t="shared" si="2198"/>
        <v/>
      </c>
      <c r="CD750" s="1346" t="str">
        <f t="shared" ref="CD750:CM753" si="220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204"/>
        <v/>
      </c>
      <c r="CF750" s="1348" t="str">
        <f t="shared" si="2204"/>
        <v/>
      </c>
      <c r="CG750" s="1348" t="str">
        <f t="shared" si="2204"/>
        <v/>
      </c>
      <c r="CH750" s="1348" t="str">
        <f t="shared" si="2204"/>
        <v/>
      </c>
      <c r="CI750" s="1348" t="str">
        <f t="shared" si="2204"/>
        <v/>
      </c>
      <c r="CJ750" s="1348" t="str">
        <f t="shared" si="2204"/>
        <v/>
      </c>
      <c r="CK750" s="1349" t="str">
        <f t="shared" si="2204"/>
        <v/>
      </c>
      <c r="CL750" s="1349" t="str">
        <f t="shared" si="2204"/>
        <v/>
      </c>
      <c r="CM750" s="1349" t="str">
        <f t="shared" si="2204"/>
        <v/>
      </c>
      <c r="CN750" s="1348" t="str">
        <f t="shared" ref="CN750:CT753" si="220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205"/>
        <v/>
      </c>
      <c r="CP750" s="1348" t="str">
        <f t="shared" si="2205"/>
        <v/>
      </c>
      <c r="CQ750" s="1348" t="str">
        <f t="shared" si="2205"/>
        <v/>
      </c>
      <c r="CR750" s="1348" t="str">
        <f t="shared" si="2205"/>
        <v/>
      </c>
      <c r="CS750" s="1347" t="str">
        <f t="shared" si="2205"/>
        <v/>
      </c>
      <c r="CT750" s="1350" t="str">
        <f t="shared" si="2205"/>
        <v/>
      </c>
      <c r="CU750" s="547" t="str">
        <f t="shared" ref="CU750:DD754" si="220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206"/>
        <v/>
      </c>
      <c r="CW750" s="549" t="str">
        <f t="shared" si="2206"/>
        <v/>
      </c>
      <c r="CX750" s="549" t="str">
        <f t="shared" si="2206"/>
        <v/>
      </c>
      <c r="CY750" s="549" t="str">
        <f t="shared" si="2206"/>
        <v/>
      </c>
      <c r="CZ750" s="549" t="str">
        <f t="shared" si="2206"/>
        <v/>
      </c>
      <c r="DA750" s="549" t="str">
        <f t="shared" si="2206"/>
        <v/>
      </c>
      <c r="DB750" s="550" t="str">
        <f t="shared" si="2206"/>
        <v/>
      </c>
      <c r="DC750" s="550" t="str">
        <f t="shared" si="2206"/>
        <v/>
      </c>
      <c r="DD750" s="550" t="str">
        <f t="shared" si="2206"/>
        <v/>
      </c>
      <c r="DE750" s="549" t="str">
        <f t="shared" ref="DE750:DK754" si="220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207"/>
        <v/>
      </c>
      <c r="DG750" s="549" t="str">
        <f t="shared" si="2207"/>
        <v/>
      </c>
      <c r="DH750" s="549" t="str">
        <f t="shared" si="2207"/>
        <v/>
      </c>
      <c r="DI750" s="549" t="str">
        <f t="shared" si="2207"/>
        <v/>
      </c>
      <c r="DJ750" s="548" t="str">
        <f t="shared" si="2207"/>
        <v/>
      </c>
      <c r="DK750" s="547" t="str">
        <f t="shared" si="220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95"/>
        <v/>
      </c>
      <c r="CA751" s="596" t="str">
        <f t="shared" si="2196"/>
        <v/>
      </c>
      <c r="CB751" s="596" t="str">
        <f t="shared" si="2197"/>
        <v/>
      </c>
      <c r="CC751" s="690" t="str">
        <f t="shared" si="2198"/>
        <v/>
      </c>
      <c r="CD751" s="1346" t="str">
        <f t="shared" si="2204"/>
        <v/>
      </c>
      <c r="CE751" s="1347" t="str">
        <f t="shared" si="2204"/>
        <v/>
      </c>
      <c r="CF751" s="1348" t="str">
        <f t="shared" si="2204"/>
        <v/>
      </c>
      <c r="CG751" s="1348" t="str">
        <f t="shared" si="2204"/>
        <v/>
      </c>
      <c r="CH751" s="1348" t="str">
        <f t="shared" si="2204"/>
        <v/>
      </c>
      <c r="CI751" s="1348" t="str">
        <f t="shared" si="2204"/>
        <v/>
      </c>
      <c r="CJ751" s="1348" t="str">
        <f t="shared" si="2204"/>
        <v/>
      </c>
      <c r="CK751" s="1349" t="str">
        <f t="shared" si="2204"/>
        <v/>
      </c>
      <c r="CL751" s="1349" t="str">
        <f t="shared" si="2204"/>
        <v/>
      </c>
      <c r="CM751" s="1349" t="str">
        <f t="shared" si="2204"/>
        <v/>
      </c>
      <c r="CN751" s="1348" t="str">
        <f t="shared" si="2205"/>
        <v/>
      </c>
      <c r="CO751" s="1348" t="str">
        <f t="shared" si="2205"/>
        <v/>
      </c>
      <c r="CP751" s="1348" t="str">
        <f t="shared" si="2205"/>
        <v/>
      </c>
      <c r="CQ751" s="1348" t="str">
        <f t="shared" si="2205"/>
        <v/>
      </c>
      <c r="CR751" s="1348" t="str">
        <f t="shared" si="2205"/>
        <v/>
      </c>
      <c r="CS751" s="1347" t="str">
        <f t="shared" si="2205"/>
        <v/>
      </c>
      <c r="CT751" s="1350" t="str">
        <f t="shared" si="2205"/>
        <v/>
      </c>
      <c r="CU751" s="547" t="str">
        <f t="shared" si="2206"/>
        <v/>
      </c>
      <c r="CV751" s="548" t="str">
        <f t="shared" si="2206"/>
        <v/>
      </c>
      <c r="CW751" s="549" t="str">
        <f t="shared" si="2206"/>
        <v/>
      </c>
      <c r="CX751" s="549" t="str">
        <f t="shared" si="2206"/>
        <v/>
      </c>
      <c r="CY751" s="549" t="str">
        <f t="shared" si="2206"/>
        <v/>
      </c>
      <c r="CZ751" s="549" t="str">
        <f t="shared" si="2206"/>
        <v/>
      </c>
      <c r="DA751" s="549" t="str">
        <f t="shared" si="2206"/>
        <v/>
      </c>
      <c r="DB751" s="550" t="str">
        <f t="shared" si="2206"/>
        <v/>
      </c>
      <c r="DC751" s="550" t="str">
        <f t="shared" si="2206"/>
        <v/>
      </c>
      <c r="DD751" s="550" t="str">
        <f t="shared" si="2206"/>
        <v/>
      </c>
      <c r="DE751" s="549" t="str">
        <f t="shared" si="2207"/>
        <v/>
      </c>
      <c r="DF751" s="549" t="str">
        <f t="shared" si="2207"/>
        <v/>
      </c>
      <c r="DG751" s="549" t="str">
        <f t="shared" si="2207"/>
        <v/>
      </c>
      <c r="DH751" s="549" t="str">
        <f t="shared" si="2207"/>
        <v/>
      </c>
      <c r="DI751" s="549" t="str">
        <f t="shared" si="2207"/>
        <v/>
      </c>
      <c r="DJ751" s="548" t="str">
        <f t="shared" si="2207"/>
        <v/>
      </c>
      <c r="DK751" s="547" t="str">
        <f t="shared" si="220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95"/>
        <v/>
      </c>
      <c r="CA752" s="596" t="str">
        <f t="shared" si="2196"/>
        <v/>
      </c>
      <c r="CB752" s="596" t="str">
        <f t="shared" si="2197"/>
        <v/>
      </c>
      <c r="CC752" s="690" t="str">
        <f t="shared" si="2198"/>
        <v/>
      </c>
      <c r="CD752" s="1346" t="str">
        <f t="shared" si="2204"/>
        <v/>
      </c>
      <c r="CE752" s="1347" t="str">
        <f t="shared" si="2204"/>
        <v/>
      </c>
      <c r="CF752" s="1348" t="str">
        <f t="shared" si="2204"/>
        <v/>
      </c>
      <c r="CG752" s="1348" t="str">
        <f t="shared" si="2204"/>
        <v/>
      </c>
      <c r="CH752" s="1348" t="str">
        <f t="shared" si="2204"/>
        <v/>
      </c>
      <c r="CI752" s="1348" t="str">
        <f t="shared" si="2204"/>
        <v/>
      </c>
      <c r="CJ752" s="1348" t="str">
        <f t="shared" si="2204"/>
        <v/>
      </c>
      <c r="CK752" s="1349" t="str">
        <f t="shared" si="2204"/>
        <v/>
      </c>
      <c r="CL752" s="1349" t="str">
        <f t="shared" si="2204"/>
        <v/>
      </c>
      <c r="CM752" s="1349" t="str">
        <f t="shared" si="2204"/>
        <v/>
      </c>
      <c r="CN752" s="1348" t="str">
        <f t="shared" si="2205"/>
        <v/>
      </c>
      <c r="CO752" s="1348" t="str">
        <f t="shared" si="2205"/>
        <v/>
      </c>
      <c r="CP752" s="1348" t="str">
        <f t="shared" si="2205"/>
        <v/>
      </c>
      <c r="CQ752" s="1348" t="str">
        <f t="shared" si="2205"/>
        <v/>
      </c>
      <c r="CR752" s="1348" t="str">
        <f t="shared" si="2205"/>
        <v/>
      </c>
      <c r="CS752" s="1347" t="str">
        <f t="shared" si="2205"/>
        <v/>
      </c>
      <c r="CT752" s="1350" t="str">
        <f t="shared" si="2205"/>
        <v/>
      </c>
      <c r="CU752" s="547" t="str">
        <f t="shared" si="2206"/>
        <v/>
      </c>
      <c r="CV752" s="548" t="str">
        <f t="shared" si="2206"/>
        <v/>
      </c>
      <c r="CW752" s="549" t="str">
        <f t="shared" si="2206"/>
        <v/>
      </c>
      <c r="CX752" s="549" t="str">
        <f t="shared" si="2206"/>
        <v/>
      </c>
      <c r="CY752" s="549" t="str">
        <f t="shared" si="2206"/>
        <v/>
      </c>
      <c r="CZ752" s="549" t="str">
        <f t="shared" si="2206"/>
        <v/>
      </c>
      <c r="DA752" s="549" t="str">
        <f t="shared" si="2206"/>
        <v/>
      </c>
      <c r="DB752" s="550" t="str">
        <f t="shared" si="2206"/>
        <v/>
      </c>
      <c r="DC752" s="550" t="str">
        <f t="shared" si="2206"/>
        <v/>
      </c>
      <c r="DD752" s="550" t="str">
        <f t="shared" si="2206"/>
        <v/>
      </c>
      <c r="DE752" s="549" t="str">
        <f t="shared" si="2207"/>
        <v/>
      </c>
      <c r="DF752" s="549" t="str">
        <f t="shared" si="2207"/>
        <v/>
      </c>
      <c r="DG752" s="549" t="str">
        <f t="shared" si="2207"/>
        <v/>
      </c>
      <c r="DH752" s="549" t="str">
        <f t="shared" si="2207"/>
        <v/>
      </c>
      <c r="DI752" s="549" t="str">
        <f t="shared" si="2207"/>
        <v/>
      </c>
      <c r="DJ752" s="548" t="str">
        <f t="shared" si="2207"/>
        <v/>
      </c>
      <c r="DK752" s="547" t="str">
        <f t="shared" si="220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95"/>
        <v/>
      </c>
      <c r="CA753" s="596" t="str">
        <f t="shared" si="2196"/>
        <v/>
      </c>
      <c r="CB753" s="596" t="str">
        <f t="shared" si="2197"/>
        <v/>
      </c>
      <c r="CC753" s="690" t="str">
        <f t="shared" si="2198"/>
        <v/>
      </c>
      <c r="CD753" s="1346" t="str">
        <f t="shared" si="2204"/>
        <v/>
      </c>
      <c r="CE753" s="1347" t="str">
        <f t="shared" si="2204"/>
        <v/>
      </c>
      <c r="CF753" s="1348" t="str">
        <f t="shared" si="2204"/>
        <v/>
      </c>
      <c r="CG753" s="1348" t="str">
        <f t="shared" si="2204"/>
        <v/>
      </c>
      <c r="CH753" s="1348" t="str">
        <f t="shared" si="2204"/>
        <v/>
      </c>
      <c r="CI753" s="1348" t="str">
        <f t="shared" si="2204"/>
        <v/>
      </c>
      <c r="CJ753" s="1348" t="str">
        <f t="shared" si="2204"/>
        <v/>
      </c>
      <c r="CK753" s="1349" t="str">
        <f t="shared" si="2204"/>
        <v/>
      </c>
      <c r="CL753" s="1349" t="str">
        <f t="shared" si="2204"/>
        <v/>
      </c>
      <c r="CM753" s="1349" t="str">
        <f t="shared" si="2204"/>
        <v/>
      </c>
      <c r="CN753" s="1348" t="str">
        <f t="shared" si="2205"/>
        <v/>
      </c>
      <c r="CO753" s="1348" t="str">
        <f t="shared" si="2205"/>
        <v/>
      </c>
      <c r="CP753" s="1348" t="str">
        <f t="shared" si="2205"/>
        <v/>
      </c>
      <c r="CQ753" s="1348" t="str">
        <f t="shared" si="2205"/>
        <v/>
      </c>
      <c r="CR753" s="1348" t="str">
        <f t="shared" si="2205"/>
        <v/>
      </c>
      <c r="CS753" s="1347" t="str">
        <f t="shared" si="2205"/>
        <v/>
      </c>
      <c r="CT753" s="1350" t="str">
        <f t="shared" si="2205"/>
        <v/>
      </c>
      <c r="CU753" s="547" t="str">
        <f t="shared" si="2206"/>
        <v/>
      </c>
      <c r="CV753" s="548" t="str">
        <f t="shared" si="2206"/>
        <v/>
      </c>
      <c r="CW753" s="549" t="str">
        <f t="shared" si="2206"/>
        <v/>
      </c>
      <c r="CX753" s="549" t="str">
        <f t="shared" si="2206"/>
        <v/>
      </c>
      <c r="CY753" s="549" t="str">
        <f t="shared" si="2206"/>
        <v/>
      </c>
      <c r="CZ753" s="549" t="str">
        <f t="shared" si="2206"/>
        <v/>
      </c>
      <c r="DA753" s="549" t="str">
        <f t="shared" si="2206"/>
        <v/>
      </c>
      <c r="DB753" s="550" t="str">
        <f t="shared" si="2206"/>
        <v/>
      </c>
      <c r="DC753" s="550" t="str">
        <f t="shared" si="2206"/>
        <v/>
      </c>
      <c r="DD753" s="550" t="str">
        <f t="shared" si="2206"/>
        <v/>
      </c>
      <c r="DE753" s="549" t="str">
        <f t="shared" si="2207"/>
        <v/>
      </c>
      <c r="DF753" s="549" t="str">
        <f t="shared" si="2207"/>
        <v/>
      </c>
      <c r="DG753" s="549" t="str">
        <f t="shared" si="2207"/>
        <v/>
      </c>
      <c r="DH753" s="549" t="str">
        <f t="shared" si="2207"/>
        <v/>
      </c>
      <c r="DI753" s="549" t="str">
        <f t="shared" si="2207"/>
        <v/>
      </c>
      <c r="DJ753" s="548" t="str">
        <f t="shared" si="2207"/>
        <v/>
      </c>
      <c r="DK753" s="547" t="str">
        <f t="shared" si="220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95"/>
        <v>208.66666666666666</v>
      </c>
      <c r="CA754" s="596">
        <f t="shared" si="2196"/>
        <v>12.333333333333334</v>
      </c>
      <c r="CB754" s="596">
        <f t="shared" si="2197"/>
        <v>0</v>
      </c>
      <c r="CC754" s="690">
        <f t="shared" si="2198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20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208"/>
        <v>0</v>
      </c>
      <c r="CG754" s="1348">
        <f t="shared" si="2208"/>
        <v>0</v>
      </c>
      <c r="CH754" s="1348">
        <f t="shared" si="2208"/>
        <v>0</v>
      </c>
      <c r="CI754" s="1348">
        <f t="shared" si="2208"/>
        <v>0</v>
      </c>
      <c r="CJ754" s="1348">
        <f t="shared" si="2208"/>
        <v>0</v>
      </c>
      <c r="CK754" s="1349">
        <f t="shared" si="2208"/>
        <v>0</v>
      </c>
      <c r="CL754" s="1349">
        <f t="shared" si="2208"/>
        <v>0</v>
      </c>
      <c r="CM754" s="1349">
        <f t="shared" si="2208"/>
        <v>0</v>
      </c>
      <c r="CN754" s="1348">
        <f t="shared" si="2208"/>
        <v>0</v>
      </c>
      <c r="CO754" s="1348">
        <f t="shared" si="2208"/>
        <v>0</v>
      </c>
      <c r="CP754" s="1348">
        <f t="shared" si="2208"/>
        <v>0</v>
      </c>
      <c r="CQ754" s="1348">
        <f t="shared" si="2208"/>
        <v>0</v>
      </c>
      <c r="CR754" s="1348">
        <f t="shared" si="2208"/>
        <v>0</v>
      </c>
      <c r="CS754" s="1347">
        <f t="shared" si="2208"/>
        <v>0</v>
      </c>
      <c r="CT754" s="1350">
        <f t="shared" si="2208"/>
        <v>0</v>
      </c>
      <c r="CU754" s="547">
        <f t="shared" si="2206"/>
        <v>0</v>
      </c>
      <c r="CV754" s="548">
        <f t="shared" si="2206"/>
        <v>0</v>
      </c>
      <c r="CW754" s="549">
        <f t="shared" si="2206"/>
        <v>0</v>
      </c>
      <c r="CX754" s="549">
        <f t="shared" si="2206"/>
        <v>0</v>
      </c>
      <c r="CY754" s="549">
        <f t="shared" si="2206"/>
        <v>0</v>
      </c>
      <c r="CZ754" s="549">
        <f t="shared" si="2206"/>
        <v>0</v>
      </c>
      <c r="DA754" s="549">
        <f t="shared" si="2206"/>
        <v>0</v>
      </c>
      <c r="DB754" s="550">
        <f t="shared" si="2206"/>
        <v>0</v>
      </c>
      <c r="DC754" s="550">
        <f t="shared" si="2206"/>
        <v>0</v>
      </c>
      <c r="DD754" s="550">
        <f t="shared" si="2206"/>
        <v>0</v>
      </c>
      <c r="DE754" s="549">
        <f t="shared" si="2207"/>
        <v>0</v>
      </c>
      <c r="DF754" s="549">
        <f t="shared" si="2207"/>
        <v>0</v>
      </c>
      <c r="DG754" s="549">
        <f t="shared" si="2207"/>
        <v>0</v>
      </c>
      <c r="DH754" s="549">
        <f t="shared" si="2207"/>
        <v>0</v>
      </c>
      <c r="DI754" s="549">
        <f t="shared" si="2207"/>
        <v>0</v>
      </c>
      <c r="DJ754" s="548">
        <f t="shared" si="2207"/>
        <v>0</v>
      </c>
      <c r="DK754" s="547">
        <f t="shared" si="220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95"/>
        <v/>
      </c>
      <c r="CA755" s="588" t="str">
        <f t="shared" si="2196"/>
        <v/>
      </c>
      <c r="CB755" s="588" t="str">
        <f t="shared" si="2197"/>
        <v/>
      </c>
      <c r="CC755" s="688" t="str">
        <f t="shared" si="2198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95"/>
        <v/>
      </c>
      <c r="CA756" s="596" t="str">
        <f t="shared" si="2196"/>
        <v/>
      </c>
      <c r="CB756" s="596" t="str">
        <f t="shared" si="2197"/>
        <v/>
      </c>
      <c r="CC756" s="690" t="str">
        <f t="shared" si="2198"/>
        <v/>
      </c>
      <c r="CD756" s="1346" t="str">
        <f t="shared" ref="CD756:CM758" si="220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209"/>
        <v/>
      </c>
      <c r="CF756" s="1348" t="str">
        <f t="shared" si="2209"/>
        <v/>
      </c>
      <c r="CG756" s="1348" t="str">
        <f t="shared" si="2209"/>
        <v/>
      </c>
      <c r="CH756" s="1348" t="str">
        <f t="shared" si="2209"/>
        <v/>
      </c>
      <c r="CI756" s="1348" t="str">
        <f t="shared" si="2209"/>
        <v/>
      </c>
      <c r="CJ756" s="1348" t="str">
        <f t="shared" si="2209"/>
        <v/>
      </c>
      <c r="CK756" s="1349" t="str">
        <f t="shared" si="2209"/>
        <v/>
      </c>
      <c r="CL756" s="1349" t="str">
        <f t="shared" si="2209"/>
        <v/>
      </c>
      <c r="CM756" s="1349" t="str">
        <f t="shared" si="2209"/>
        <v/>
      </c>
      <c r="CN756" s="1348" t="str">
        <f t="shared" ref="CN756:CT758" si="221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210"/>
        <v/>
      </c>
      <c r="CP756" s="1348" t="str">
        <f t="shared" si="2210"/>
        <v/>
      </c>
      <c r="CQ756" s="1348" t="str">
        <f t="shared" si="2210"/>
        <v/>
      </c>
      <c r="CR756" s="1348" t="str">
        <f t="shared" si="2210"/>
        <v/>
      </c>
      <c r="CS756" s="1347" t="str">
        <f t="shared" si="2210"/>
        <v/>
      </c>
      <c r="CT756" s="1350" t="str">
        <f t="shared" si="2210"/>
        <v/>
      </c>
      <c r="CU756" s="547" t="str">
        <f t="shared" ref="CU756:DD759" si="221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211"/>
        <v/>
      </c>
      <c r="CW756" s="549" t="str">
        <f t="shared" si="2211"/>
        <v/>
      </c>
      <c r="CX756" s="549" t="str">
        <f t="shared" si="2211"/>
        <v/>
      </c>
      <c r="CY756" s="549" t="str">
        <f t="shared" si="2211"/>
        <v/>
      </c>
      <c r="CZ756" s="549" t="str">
        <f t="shared" si="2211"/>
        <v/>
      </c>
      <c r="DA756" s="549" t="str">
        <f t="shared" si="2211"/>
        <v/>
      </c>
      <c r="DB756" s="550" t="str">
        <f t="shared" si="2211"/>
        <v/>
      </c>
      <c r="DC756" s="550" t="str">
        <f t="shared" si="2211"/>
        <v/>
      </c>
      <c r="DD756" s="550" t="str">
        <f t="shared" si="2211"/>
        <v/>
      </c>
      <c r="DE756" s="549" t="str">
        <f t="shared" ref="DE756:DK759" si="221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212"/>
        <v/>
      </c>
      <c r="DG756" s="549" t="str">
        <f t="shared" si="2212"/>
        <v/>
      </c>
      <c r="DH756" s="549" t="str">
        <f t="shared" si="2212"/>
        <v/>
      </c>
      <c r="DI756" s="549" t="str">
        <f t="shared" si="2212"/>
        <v/>
      </c>
      <c r="DJ756" s="548" t="str">
        <f t="shared" si="2212"/>
        <v/>
      </c>
      <c r="DK756" s="547" t="str">
        <f t="shared" si="221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95"/>
        <v/>
      </c>
      <c r="CA757" s="596" t="str">
        <f t="shared" si="2196"/>
        <v/>
      </c>
      <c r="CB757" s="596" t="str">
        <f t="shared" si="2197"/>
        <v/>
      </c>
      <c r="CC757" s="690" t="str">
        <f t="shared" si="2198"/>
        <v/>
      </c>
      <c r="CD757" s="1346" t="str">
        <f t="shared" si="2209"/>
        <v/>
      </c>
      <c r="CE757" s="1347" t="str">
        <f t="shared" si="2209"/>
        <v/>
      </c>
      <c r="CF757" s="1348" t="str">
        <f t="shared" si="2209"/>
        <v/>
      </c>
      <c r="CG757" s="1348" t="str">
        <f t="shared" si="2209"/>
        <v/>
      </c>
      <c r="CH757" s="1348" t="str">
        <f t="shared" si="2209"/>
        <v/>
      </c>
      <c r="CI757" s="1348" t="str">
        <f t="shared" si="2209"/>
        <v/>
      </c>
      <c r="CJ757" s="1348" t="str">
        <f t="shared" si="2209"/>
        <v/>
      </c>
      <c r="CK757" s="1349" t="str">
        <f t="shared" si="2209"/>
        <v/>
      </c>
      <c r="CL757" s="1349" t="str">
        <f t="shared" si="2209"/>
        <v/>
      </c>
      <c r="CM757" s="1349" t="str">
        <f t="shared" si="2209"/>
        <v/>
      </c>
      <c r="CN757" s="1348" t="str">
        <f t="shared" si="2210"/>
        <v/>
      </c>
      <c r="CO757" s="1348" t="str">
        <f t="shared" si="2210"/>
        <v/>
      </c>
      <c r="CP757" s="1348" t="str">
        <f t="shared" si="2210"/>
        <v/>
      </c>
      <c r="CQ757" s="1348" t="str">
        <f t="shared" si="2210"/>
        <v/>
      </c>
      <c r="CR757" s="1348" t="str">
        <f t="shared" si="2210"/>
        <v/>
      </c>
      <c r="CS757" s="1347" t="str">
        <f t="shared" si="2210"/>
        <v/>
      </c>
      <c r="CT757" s="1350" t="str">
        <f t="shared" si="2210"/>
        <v/>
      </c>
      <c r="CU757" s="547" t="str">
        <f t="shared" si="2211"/>
        <v/>
      </c>
      <c r="CV757" s="548" t="str">
        <f t="shared" si="2211"/>
        <v/>
      </c>
      <c r="CW757" s="549" t="str">
        <f t="shared" si="2211"/>
        <v/>
      </c>
      <c r="CX757" s="549" t="str">
        <f t="shared" si="2211"/>
        <v/>
      </c>
      <c r="CY757" s="549" t="str">
        <f t="shared" si="2211"/>
        <v/>
      </c>
      <c r="CZ757" s="549" t="str">
        <f t="shared" si="2211"/>
        <v/>
      </c>
      <c r="DA757" s="549" t="str">
        <f t="shared" si="2211"/>
        <v/>
      </c>
      <c r="DB757" s="550" t="str">
        <f t="shared" si="2211"/>
        <v/>
      </c>
      <c r="DC757" s="550" t="str">
        <f t="shared" si="2211"/>
        <v/>
      </c>
      <c r="DD757" s="550" t="str">
        <f t="shared" si="2211"/>
        <v/>
      </c>
      <c r="DE757" s="549" t="str">
        <f t="shared" si="2212"/>
        <v/>
      </c>
      <c r="DF757" s="549" t="str">
        <f t="shared" si="2212"/>
        <v/>
      </c>
      <c r="DG757" s="549" t="str">
        <f t="shared" si="2212"/>
        <v/>
      </c>
      <c r="DH757" s="549" t="str">
        <f t="shared" si="2212"/>
        <v/>
      </c>
      <c r="DI757" s="549" t="str">
        <f t="shared" si="2212"/>
        <v/>
      </c>
      <c r="DJ757" s="548" t="str">
        <f t="shared" si="2212"/>
        <v/>
      </c>
      <c r="DK757" s="547" t="str">
        <f t="shared" si="221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95"/>
        <v/>
      </c>
      <c r="CA758" s="596" t="str">
        <f t="shared" si="2196"/>
        <v/>
      </c>
      <c r="CB758" s="596" t="str">
        <f t="shared" si="2197"/>
        <v/>
      </c>
      <c r="CC758" s="690" t="str">
        <f t="shared" si="2198"/>
        <v/>
      </c>
      <c r="CD758" s="1346" t="str">
        <f t="shared" si="2209"/>
        <v/>
      </c>
      <c r="CE758" s="1347" t="str">
        <f t="shared" si="2209"/>
        <v/>
      </c>
      <c r="CF758" s="1348" t="str">
        <f t="shared" si="2209"/>
        <v/>
      </c>
      <c r="CG758" s="1348" t="str">
        <f t="shared" si="2209"/>
        <v/>
      </c>
      <c r="CH758" s="1348" t="str">
        <f t="shared" si="2209"/>
        <v/>
      </c>
      <c r="CI758" s="1348" t="str">
        <f t="shared" si="2209"/>
        <v/>
      </c>
      <c r="CJ758" s="1348" t="str">
        <f t="shared" si="2209"/>
        <v/>
      </c>
      <c r="CK758" s="1349" t="str">
        <f t="shared" si="2209"/>
        <v/>
      </c>
      <c r="CL758" s="1349" t="str">
        <f t="shared" si="2209"/>
        <v/>
      </c>
      <c r="CM758" s="1349" t="str">
        <f t="shared" si="2209"/>
        <v/>
      </c>
      <c r="CN758" s="1348" t="str">
        <f t="shared" si="2210"/>
        <v/>
      </c>
      <c r="CO758" s="1348" t="str">
        <f t="shared" si="2210"/>
        <v/>
      </c>
      <c r="CP758" s="1348" t="str">
        <f t="shared" si="2210"/>
        <v/>
      </c>
      <c r="CQ758" s="1348" t="str">
        <f t="shared" si="2210"/>
        <v/>
      </c>
      <c r="CR758" s="1348" t="str">
        <f t="shared" si="2210"/>
        <v/>
      </c>
      <c r="CS758" s="1347" t="str">
        <f t="shared" si="2210"/>
        <v/>
      </c>
      <c r="CT758" s="1350" t="str">
        <f t="shared" si="2210"/>
        <v/>
      </c>
      <c r="CU758" s="547" t="str">
        <f t="shared" si="2211"/>
        <v/>
      </c>
      <c r="CV758" s="548" t="str">
        <f t="shared" si="2211"/>
        <v/>
      </c>
      <c r="CW758" s="549" t="str">
        <f t="shared" si="2211"/>
        <v/>
      </c>
      <c r="CX758" s="549" t="str">
        <f t="shared" si="2211"/>
        <v/>
      </c>
      <c r="CY758" s="549" t="str">
        <f t="shared" si="2211"/>
        <v/>
      </c>
      <c r="CZ758" s="549" t="str">
        <f t="shared" si="2211"/>
        <v/>
      </c>
      <c r="DA758" s="549" t="str">
        <f t="shared" si="2211"/>
        <v/>
      </c>
      <c r="DB758" s="550" t="str">
        <f t="shared" si="2211"/>
        <v/>
      </c>
      <c r="DC758" s="550" t="str">
        <f t="shared" si="2211"/>
        <v/>
      </c>
      <c r="DD758" s="550" t="str">
        <f t="shared" si="2211"/>
        <v/>
      </c>
      <c r="DE758" s="549" t="str">
        <f t="shared" si="2212"/>
        <v/>
      </c>
      <c r="DF758" s="549" t="str">
        <f t="shared" si="2212"/>
        <v/>
      </c>
      <c r="DG758" s="549" t="str">
        <f t="shared" si="2212"/>
        <v/>
      </c>
      <c r="DH758" s="549" t="str">
        <f t="shared" si="2212"/>
        <v/>
      </c>
      <c r="DI758" s="549" t="str">
        <f t="shared" si="2212"/>
        <v/>
      </c>
      <c r="DJ758" s="548" t="str">
        <f t="shared" si="2212"/>
        <v/>
      </c>
      <c r="DK758" s="547" t="str">
        <f t="shared" si="221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95"/>
        <v>20</v>
      </c>
      <c r="CA759" s="596">
        <f t="shared" si="2196"/>
        <v>0</v>
      </c>
      <c r="CB759" s="596">
        <f t="shared" si="2197"/>
        <v>397.35119999999989</v>
      </c>
      <c r="CC759" s="690">
        <f t="shared" si="2198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21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213"/>
        <v>0</v>
      </c>
      <c r="CG759" s="1348">
        <f t="shared" si="2213"/>
        <v>0</v>
      </c>
      <c r="CH759" s="1348">
        <f t="shared" si="2213"/>
        <v>0</v>
      </c>
      <c r="CI759" s="1348">
        <f t="shared" si="2213"/>
        <v>0</v>
      </c>
      <c r="CJ759" s="1348">
        <f t="shared" si="2213"/>
        <v>0</v>
      </c>
      <c r="CK759" s="1349">
        <f t="shared" si="2213"/>
        <v>0</v>
      </c>
      <c r="CL759" s="1349">
        <f t="shared" si="2213"/>
        <v>0</v>
      </c>
      <c r="CM759" s="1349">
        <f t="shared" si="2213"/>
        <v>0</v>
      </c>
      <c r="CN759" s="1348">
        <f t="shared" si="2213"/>
        <v>0</v>
      </c>
      <c r="CO759" s="1348">
        <f t="shared" si="2213"/>
        <v>0</v>
      </c>
      <c r="CP759" s="1348">
        <f t="shared" si="2213"/>
        <v>0</v>
      </c>
      <c r="CQ759" s="1348">
        <f t="shared" si="2213"/>
        <v>0</v>
      </c>
      <c r="CR759" s="1348">
        <f t="shared" si="2213"/>
        <v>0</v>
      </c>
      <c r="CS759" s="1347">
        <f t="shared" si="2213"/>
        <v>0</v>
      </c>
      <c r="CT759" s="1350">
        <f t="shared" si="2213"/>
        <v>15600.023999999999</v>
      </c>
      <c r="CU759" s="547">
        <f t="shared" si="2211"/>
        <v>0</v>
      </c>
      <c r="CV759" s="548">
        <f t="shared" si="2211"/>
        <v>0</v>
      </c>
      <c r="CW759" s="549">
        <f t="shared" si="2211"/>
        <v>0</v>
      </c>
      <c r="CX759" s="549">
        <f t="shared" si="2211"/>
        <v>0</v>
      </c>
      <c r="CY759" s="549">
        <f t="shared" si="2211"/>
        <v>0</v>
      </c>
      <c r="CZ759" s="549">
        <f t="shared" si="2211"/>
        <v>0</v>
      </c>
      <c r="DA759" s="549">
        <f t="shared" si="2211"/>
        <v>0</v>
      </c>
      <c r="DB759" s="550">
        <f t="shared" si="2211"/>
        <v>0</v>
      </c>
      <c r="DC759" s="550">
        <f t="shared" si="2211"/>
        <v>0</v>
      </c>
      <c r="DD759" s="550">
        <f t="shared" si="2211"/>
        <v>0</v>
      </c>
      <c r="DE759" s="549">
        <f t="shared" si="2212"/>
        <v>0</v>
      </c>
      <c r="DF759" s="549">
        <f t="shared" si="2212"/>
        <v>0</v>
      </c>
      <c r="DG759" s="549">
        <f t="shared" si="2212"/>
        <v>0</v>
      </c>
      <c r="DH759" s="549">
        <f t="shared" si="2212"/>
        <v>0</v>
      </c>
      <c r="DI759" s="549">
        <f t="shared" si="2212"/>
        <v>0</v>
      </c>
      <c r="DJ759" s="548">
        <f t="shared" si="2212"/>
        <v>0</v>
      </c>
      <c r="DK759" s="547">
        <f t="shared" si="2212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214">IF(DL761&lt;3,"",(SUM(B761:R761)-MIN(B761:R761)-MAX(B761:R761))/(DL761-2))</f>
        <v/>
      </c>
      <c r="CA761" s="596" t="str">
        <f t="shared" ref="CA761:CA775" si="2215">IF(DM761&lt;3,"",(SUM(T761:AJ761)-MIN(T761:AJ761)-MAX(T761:AJ761))/(DM761-2))</f>
        <v/>
      </c>
      <c r="CB761" s="596" t="str">
        <f t="shared" ref="CB761:CB775" si="2216">IF(DN761&lt;3,"",(SUM(AL761:BB761)-MIN(AL761:BB761)-MAX(AL761:BB761))/(DN761-2))</f>
        <v/>
      </c>
      <c r="CC761" s="690" t="str">
        <f t="shared" ref="CC761:CC775" si="2217">IF(DO761&lt;3,"",(SUM(BD761:BT761)-MIN(BD761:BT761)-MAX(BD761:BT761))/(DO761-2))</f>
        <v/>
      </c>
      <c r="CD761" s="1346" t="str">
        <f t="shared" ref="CD761:CS761" si="221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218"/>
        <v/>
      </c>
      <c r="CF761" s="1348" t="str">
        <f t="shared" si="2218"/>
        <v/>
      </c>
      <c r="CG761" s="1348" t="str">
        <f t="shared" si="2218"/>
        <v/>
      </c>
      <c r="CH761" s="1348" t="str">
        <f t="shared" si="2218"/>
        <v/>
      </c>
      <c r="CI761" s="1348" t="str">
        <f t="shared" si="2218"/>
        <v/>
      </c>
      <c r="CJ761" s="1348" t="str">
        <f t="shared" si="2218"/>
        <v/>
      </c>
      <c r="CK761" s="1349" t="str">
        <f t="shared" si="2218"/>
        <v/>
      </c>
      <c r="CL761" s="1349" t="str">
        <f t="shared" si="2218"/>
        <v/>
      </c>
      <c r="CM761" s="1349" t="str">
        <f t="shared" si="2218"/>
        <v/>
      </c>
      <c r="CN761" s="1348" t="str">
        <f t="shared" si="2218"/>
        <v/>
      </c>
      <c r="CO761" s="1348" t="str">
        <f t="shared" si="2218"/>
        <v/>
      </c>
      <c r="CP761" s="1348" t="str">
        <f t="shared" si="2218"/>
        <v/>
      </c>
      <c r="CQ761" s="1348" t="str">
        <f t="shared" si="2218"/>
        <v/>
      </c>
      <c r="CR761" s="1348" t="str">
        <f t="shared" si="2218"/>
        <v/>
      </c>
      <c r="CS761" s="1347" t="str">
        <f t="shared" si="2218"/>
        <v/>
      </c>
      <c r="CT761" s="1350" t="str">
        <f t="shared" ref="CE761:CT764" si="221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22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220"/>
        <v/>
      </c>
      <c r="CW761" s="549" t="str">
        <f t="shared" si="2220"/>
        <v/>
      </c>
      <c r="CX761" s="549" t="str">
        <f t="shared" si="2220"/>
        <v/>
      </c>
      <c r="CY761" s="549" t="str">
        <f t="shared" si="2220"/>
        <v/>
      </c>
      <c r="CZ761" s="549" t="str">
        <f t="shared" si="2220"/>
        <v/>
      </c>
      <c r="DA761" s="549" t="str">
        <f t="shared" si="2220"/>
        <v/>
      </c>
      <c r="DB761" s="550" t="str">
        <f t="shared" si="2220"/>
        <v/>
      </c>
      <c r="DC761" s="550" t="str">
        <f t="shared" si="2220"/>
        <v/>
      </c>
      <c r="DD761" s="550" t="str">
        <f t="shared" si="2220"/>
        <v/>
      </c>
      <c r="DE761" s="549" t="str">
        <f t="shared" ref="DE761:DK764" si="222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221"/>
        <v/>
      </c>
      <c r="DG761" s="549" t="str">
        <f t="shared" si="2221"/>
        <v/>
      </c>
      <c r="DH761" s="549" t="str">
        <f t="shared" si="2221"/>
        <v/>
      </c>
      <c r="DI761" s="549" t="str">
        <f t="shared" si="2221"/>
        <v/>
      </c>
      <c r="DJ761" s="548" t="str">
        <f t="shared" si="2221"/>
        <v/>
      </c>
      <c r="DK761" s="547" t="str">
        <f t="shared" si="222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214"/>
        <v/>
      </c>
      <c r="CA762" s="596" t="str">
        <f t="shared" si="2215"/>
        <v/>
      </c>
      <c r="CB762" s="596" t="str">
        <f t="shared" si="2216"/>
        <v/>
      </c>
      <c r="CC762" s="690" t="str">
        <f t="shared" si="2217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19"/>
        <v/>
      </c>
      <c r="CF762" s="1348" t="str">
        <f t="shared" si="2219"/>
        <v/>
      </c>
      <c r="CG762" s="1348" t="str">
        <f t="shared" si="2219"/>
        <v/>
      </c>
      <c r="CH762" s="1348" t="str">
        <f t="shared" si="2219"/>
        <v/>
      </c>
      <c r="CI762" s="1348" t="str">
        <f t="shared" si="2219"/>
        <v/>
      </c>
      <c r="CJ762" s="1348" t="str">
        <f t="shared" si="2219"/>
        <v/>
      </c>
      <c r="CK762" s="1349" t="str">
        <f t="shared" si="2219"/>
        <v/>
      </c>
      <c r="CL762" s="1349" t="str">
        <f t="shared" si="2219"/>
        <v/>
      </c>
      <c r="CM762" s="1349" t="str">
        <f t="shared" si="2219"/>
        <v/>
      </c>
      <c r="CN762" s="1348" t="str">
        <f t="shared" si="2219"/>
        <v/>
      </c>
      <c r="CO762" s="1348" t="str">
        <f t="shared" si="2219"/>
        <v/>
      </c>
      <c r="CP762" s="1348" t="str">
        <f t="shared" si="2219"/>
        <v/>
      </c>
      <c r="CQ762" s="1348" t="str">
        <f t="shared" si="2219"/>
        <v/>
      </c>
      <c r="CR762" s="1348" t="str">
        <f t="shared" si="2219"/>
        <v/>
      </c>
      <c r="CS762" s="1347" t="str">
        <f t="shared" si="2219"/>
        <v/>
      </c>
      <c r="CT762" s="1350" t="str">
        <f t="shared" si="2219"/>
        <v/>
      </c>
      <c r="CU762" s="547" t="str">
        <f t="shared" si="2220"/>
        <v/>
      </c>
      <c r="CV762" s="548" t="str">
        <f t="shared" si="2220"/>
        <v/>
      </c>
      <c r="CW762" s="549" t="str">
        <f t="shared" si="2220"/>
        <v/>
      </c>
      <c r="CX762" s="549" t="str">
        <f t="shared" si="2220"/>
        <v/>
      </c>
      <c r="CY762" s="549" t="str">
        <f t="shared" si="2220"/>
        <v/>
      </c>
      <c r="CZ762" s="549" t="str">
        <f t="shared" si="2220"/>
        <v/>
      </c>
      <c r="DA762" s="549" t="str">
        <f t="shared" si="2220"/>
        <v/>
      </c>
      <c r="DB762" s="550" t="str">
        <f t="shared" si="2220"/>
        <v/>
      </c>
      <c r="DC762" s="550" t="str">
        <f t="shared" si="2220"/>
        <v/>
      </c>
      <c r="DD762" s="550" t="str">
        <f t="shared" si="2220"/>
        <v/>
      </c>
      <c r="DE762" s="549" t="str">
        <f t="shared" si="2221"/>
        <v/>
      </c>
      <c r="DF762" s="549" t="str">
        <f t="shared" si="2221"/>
        <v/>
      </c>
      <c r="DG762" s="549" t="str">
        <f t="shared" si="2221"/>
        <v/>
      </c>
      <c r="DH762" s="549" t="str">
        <f t="shared" si="2221"/>
        <v/>
      </c>
      <c r="DI762" s="549" t="str">
        <f t="shared" si="2221"/>
        <v/>
      </c>
      <c r="DJ762" s="548" t="str">
        <f t="shared" si="2221"/>
        <v/>
      </c>
      <c r="DK762" s="547" t="str">
        <f t="shared" si="222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14"/>
        <v/>
      </c>
      <c r="CA763" s="596" t="str">
        <f t="shared" si="2215"/>
        <v/>
      </c>
      <c r="CB763" s="596" t="str">
        <f t="shared" si="2216"/>
        <v/>
      </c>
      <c r="CC763" s="690" t="str">
        <f t="shared" si="2217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19"/>
        <v/>
      </c>
      <c r="CF763" s="1348" t="str">
        <f t="shared" si="2219"/>
        <v/>
      </c>
      <c r="CG763" s="1348" t="str">
        <f t="shared" si="2219"/>
        <v/>
      </c>
      <c r="CH763" s="1348" t="str">
        <f t="shared" si="2219"/>
        <v/>
      </c>
      <c r="CI763" s="1348" t="str">
        <f t="shared" si="2219"/>
        <v/>
      </c>
      <c r="CJ763" s="1348" t="str">
        <f t="shared" si="2219"/>
        <v/>
      </c>
      <c r="CK763" s="1349" t="str">
        <f t="shared" si="2219"/>
        <v/>
      </c>
      <c r="CL763" s="1349" t="str">
        <f t="shared" si="2219"/>
        <v/>
      </c>
      <c r="CM763" s="1349" t="str">
        <f t="shared" si="2219"/>
        <v/>
      </c>
      <c r="CN763" s="1348" t="str">
        <f t="shared" si="2219"/>
        <v/>
      </c>
      <c r="CO763" s="1348" t="str">
        <f t="shared" si="2219"/>
        <v/>
      </c>
      <c r="CP763" s="1348" t="str">
        <f t="shared" si="2219"/>
        <v/>
      </c>
      <c r="CQ763" s="1348" t="str">
        <f t="shared" si="2219"/>
        <v/>
      </c>
      <c r="CR763" s="1348" t="str">
        <f t="shared" si="2219"/>
        <v/>
      </c>
      <c r="CS763" s="1347" t="str">
        <f t="shared" si="2219"/>
        <v/>
      </c>
      <c r="CT763" s="1350" t="str">
        <f t="shared" si="2219"/>
        <v/>
      </c>
      <c r="CU763" s="547" t="str">
        <f t="shared" si="2220"/>
        <v/>
      </c>
      <c r="CV763" s="548" t="str">
        <f t="shared" si="2220"/>
        <v/>
      </c>
      <c r="CW763" s="549" t="str">
        <f t="shared" si="2220"/>
        <v/>
      </c>
      <c r="CX763" s="549" t="str">
        <f t="shared" si="2220"/>
        <v/>
      </c>
      <c r="CY763" s="549" t="str">
        <f t="shared" si="2220"/>
        <v/>
      </c>
      <c r="CZ763" s="549" t="str">
        <f t="shared" si="2220"/>
        <v/>
      </c>
      <c r="DA763" s="549" t="str">
        <f t="shared" si="2220"/>
        <v/>
      </c>
      <c r="DB763" s="550" t="str">
        <f t="shared" si="2220"/>
        <v/>
      </c>
      <c r="DC763" s="550" t="str">
        <f t="shared" si="2220"/>
        <v/>
      </c>
      <c r="DD763" s="550" t="str">
        <f t="shared" si="2220"/>
        <v/>
      </c>
      <c r="DE763" s="549" t="str">
        <f t="shared" si="2221"/>
        <v/>
      </c>
      <c r="DF763" s="549" t="str">
        <f t="shared" si="2221"/>
        <v/>
      </c>
      <c r="DG763" s="549" t="str">
        <f t="shared" si="2221"/>
        <v/>
      </c>
      <c r="DH763" s="549" t="str">
        <f t="shared" si="2221"/>
        <v/>
      </c>
      <c r="DI763" s="549" t="str">
        <f t="shared" si="2221"/>
        <v/>
      </c>
      <c r="DJ763" s="548" t="str">
        <f t="shared" si="2221"/>
        <v/>
      </c>
      <c r="DK763" s="547" t="str">
        <f t="shared" si="222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222">IF(B761="","",B761*B762*B763)</f>
        <v/>
      </c>
      <c r="C764" s="606" t="str">
        <f t="shared" si="2222"/>
        <v/>
      </c>
      <c r="D764" s="606" t="str">
        <f t="shared" si="2222"/>
        <v/>
      </c>
      <c r="E764" s="606" t="str">
        <f t="shared" si="2222"/>
        <v/>
      </c>
      <c r="F764" s="606" t="str">
        <f t="shared" si="2222"/>
        <v/>
      </c>
      <c r="G764" s="606" t="str">
        <f t="shared" si="2222"/>
        <v/>
      </c>
      <c r="H764" s="606" t="str">
        <f t="shared" si="2222"/>
        <v/>
      </c>
      <c r="I764" s="606" t="str">
        <f t="shared" si="2222"/>
        <v/>
      </c>
      <c r="J764" s="606" t="str">
        <f t="shared" si="2222"/>
        <v/>
      </c>
      <c r="K764" s="606" t="str">
        <f t="shared" si="2222"/>
        <v/>
      </c>
      <c r="L764" s="606" t="str">
        <f t="shared" si="2222"/>
        <v/>
      </c>
      <c r="M764" s="606" t="str">
        <f t="shared" si="2222"/>
        <v/>
      </c>
      <c r="N764" s="606" t="str">
        <f t="shared" si="2222"/>
        <v/>
      </c>
      <c r="O764" s="606" t="str">
        <f t="shared" si="2222"/>
        <v/>
      </c>
      <c r="P764" s="606" t="str">
        <f t="shared" si="2222"/>
        <v/>
      </c>
      <c r="Q764" s="606" t="str">
        <f t="shared" si="2222"/>
        <v/>
      </c>
      <c r="R764" s="606" t="str">
        <f t="shared" si="2222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223">IF(AB761="","",AB761*AB762*AB763)</f>
        <v/>
      </c>
      <c r="AC764" s="606" t="str">
        <f t="shared" si="2223"/>
        <v/>
      </c>
      <c r="AD764" s="606" t="str">
        <f t="shared" si="2223"/>
        <v/>
      </c>
      <c r="AE764" s="606" t="str">
        <f t="shared" si="2223"/>
        <v/>
      </c>
      <c r="AF764" s="606" t="str">
        <f t="shared" si="2223"/>
        <v/>
      </c>
      <c r="AG764" s="606" t="str">
        <f t="shared" si="2223"/>
        <v/>
      </c>
      <c r="AH764" s="606" t="str">
        <f t="shared" si="2223"/>
        <v/>
      </c>
      <c r="AI764" s="606" t="str">
        <f t="shared" si="2223"/>
        <v/>
      </c>
      <c r="AJ764" s="606" t="str">
        <f t="shared" si="2223"/>
        <v/>
      </c>
      <c r="AK764" s="648"/>
      <c r="AL764" s="606" t="str">
        <f t="shared" ref="AL764:BB764" si="2224">IF(AL761="","",AL761*AL762*AL763)</f>
        <v/>
      </c>
      <c r="AM764" s="606" t="str">
        <f t="shared" si="2224"/>
        <v/>
      </c>
      <c r="AN764" s="606" t="str">
        <f t="shared" si="2224"/>
        <v/>
      </c>
      <c r="AO764" s="606" t="str">
        <f t="shared" si="2224"/>
        <v/>
      </c>
      <c r="AP764" s="606" t="str">
        <f t="shared" si="2224"/>
        <v/>
      </c>
      <c r="AQ764" s="606" t="str">
        <f t="shared" si="2224"/>
        <v/>
      </c>
      <c r="AR764" s="606" t="str">
        <f t="shared" si="2224"/>
        <v/>
      </c>
      <c r="AS764" s="606" t="str">
        <f t="shared" si="2224"/>
        <v/>
      </c>
      <c r="AT764" s="606" t="str">
        <f t="shared" si="2224"/>
        <v/>
      </c>
      <c r="AU764" s="606" t="str">
        <f t="shared" si="2224"/>
        <v/>
      </c>
      <c r="AV764" s="606" t="str">
        <f t="shared" si="2224"/>
        <v/>
      </c>
      <c r="AW764" s="606" t="str">
        <f t="shared" si="2224"/>
        <v/>
      </c>
      <c r="AX764" s="606" t="str">
        <f t="shared" si="2224"/>
        <v/>
      </c>
      <c r="AY764" s="606" t="str">
        <f t="shared" si="2224"/>
        <v/>
      </c>
      <c r="AZ764" s="606" t="str">
        <f t="shared" si="2224"/>
        <v/>
      </c>
      <c r="BA764" s="606" t="str">
        <f t="shared" si="2224"/>
        <v/>
      </c>
      <c r="BB764" s="606" t="str">
        <f t="shared" si="2224"/>
        <v/>
      </c>
      <c r="BC764" s="648"/>
      <c r="BD764" s="606" t="str">
        <f t="shared" ref="BD764:BT764" si="2225">IF(BD761="","",BD761*BD762*BD763)</f>
        <v/>
      </c>
      <c r="BE764" s="606" t="str">
        <f t="shared" si="2225"/>
        <v/>
      </c>
      <c r="BF764" s="606" t="str">
        <f t="shared" si="2225"/>
        <v/>
      </c>
      <c r="BG764" s="606" t="str">
        <f t="shared" si="2225"/>
        <v/>
      </c>
      <c r="BH764" s="606" t="str">
        <f t="shared" si="2225"/>
        <v/>
      </c>
      <c r="BI764" s="606" t="str">
        <f t="shared" si="2225"/>
        <v/>
      </c>
      <c r="BJ764" s="606" t="str">
        <f t="shared" si="2225"/>
        <v/>
      </c>
      <c r="BK764" s="606" t="str">
        <f t="shared" si="2225"/>
        <v/>
      </c>
      <c r="BL764" s="606" t="str">
        <f t="shared" si="2225"/>
        <v/>
      </c>
      <c r="BM764" s="606" t="str">
        <f t="shared" si="2225"/>
        <v/>
      </c>
      <c r="BN764" s="606" t="str">
        <f t="shared" si="2225"/>
        <v/>
      </c>
      <c r="BO764" s="606" t="str">
        <f t="shared" si="2225"/>
        <v/>
      </c>
      <c r="BP764" s="606" t="str">
        <f t="shared" si="2225"/>
        <v/>
      </c>
      <c r="BQ764" s="606" t="str">
        <f t="shared" si="2225"/>
        <v/>
      </c>
      <c r="BR764" s="606" t="str">
        <f t="shared" si="2225"/>
        <v/>
      </c>
      <c r="BS764" s="606" t="str">
        <f t="shared" si="2225"/>
        <v/>
      </c>
      <c r="BT764" s="606" t="str">
        <f t="shared" si="2225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214"/>
        <v/>
      </c>
      <c r="CA764" s="596" t="str">
        <f t="shared" si="2215"/>
        <v/>
      </c>
      <c r="CB764" s="596" t="str">
        <f t="shared" si="2216"/>
        <v/>
      </c>
      <c r="CC764" s="690" t="str">
        <f t="shared" si="2217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19"/>
        <v/>
      </c>
      <c r="CF764" s="1348" t="str">
        <f t="shared" si="2219"/>
        <v/>
      </c>
      <c r="CG764" s="1348" t="str">
        <f t="shared" si="2219"/>
        <v/>
      </c>
      <c r="CH764" s="1348" t="str">
        <f t="shared" si="2219"/>
        <v/>
      </c>
      <c r="CI764" s="1348" t="str">
        <f t="shared" si="2219"/>
        <v/>
      </c>
      <c r="CJ764" s="1348" t="str">
        <f t="shared" si="2219"/>
        <v/>
      </c>
      <c r="CK764" s="1349" t="str">
        <f t="shared" si="2219"/>
        <v/>
      </c>
      <c r="CL764" s="1349" t="str">
        <f t="shared" si="2219"/>
        <v/>
      </c>
      <c r="CM764" s="1349" t="str">
        <f t="shared" si="2219"/>
        <v/>
      </c>
      <c r="CN764" s="1348" t="str">
        <f t="shared" si="2219"/>
        <v/>
      </c>
      <c r="CO764" s="1348" t="str">
        <f t="shared" si="2219"/>
        <v/>
      </c>
      <c r="CP764" s="1348" t="str">
        <f t="shared" si="2219"/>
        <v/>
      </c>
      <c r="CQ764" s="1348" t="str">
        <f t="shared" si="2219"/>
        <v/>
      </c>
      <c r="CR764" s="1348" t="str">
        <f t="shared" si="2219"/>
        <v/>
      </c>
      <c r="CS764" s="1347" t="str">
        <f t="shared" si="2219"/>
        <v/>
      </c>
      <c r="CT764" s="1350" t="str">
        <f t="shared" si="2219"/>
        <v/>
      </c>
      <c r="CU764" s="547" t="str">
        <f t="shared" si="2220"/>
        <v/>
      </c>
      <c r="CV764" s="548" t="str">
        <f t="shared" si="2220"/>
        <v/>
      </c>
      <c r="CW764" s="549" t="str">
        <f t="shared" si="2220"/>
        <v/>
      </c>
      <c r="CX764" s="549" t="str">
        <f t="shared" si="2220"/>
        <v/>
      </c>
      <c r="CY764" s="549" t="str">
        <f t="shared" si="2220"/>
        <v/>
      </c>
      <c r="CZ764" s="549" t="str">
        <f t="shared" si="2220"/>
        <v/>
      </c>
      <c r="DA764" s="549" t="str">
        <f t="shared" si="2220"/>
        <v/>
      </c>
      <c r="DB764" s="550" t="str">
        <f t="shared" si="2220"/>
        <v/>
      </c>
      <c r="DC764" s="550" t="str">
        <f t="shared" si="2220"/>
        <v/>
      </c>
      <c r="DD764" s="550" t="str">
        <f t="shared" si="2220"/>
        <v/>
      </c>
      <c r="DE764" s="549" t="str">
        <f t="shared" si="2221"/>
        <v/>
      </c>
      <c r="DF764" s="549" t="str">
        <f t="shared" si="2221"/>
        <v/>
      </c>
      <c r="DG764" s="549" t="str">
        <f t="shared" si="2221"/>
        <v/>
      </c>
      <c r="DH764" s="549" t="str">
        <f t="shared" si="2221"/>
        <v/>
      </c>
      <c r="DI764" s="549" t="str">
        <f t="shared" si="2221"/>
        <v/>
      </c>
      <c r="DJ764" s="548" t="str">
        <f t="shared" si="2221"/>
        <v/>
      </c>
      <c r="DK764" s="547" t="str">
        <f t="shared" si="222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214"/>
        <v/>
      </c>
      <c r="CA765" s="588" t="str">
        <f t="shared" si="2215"/>
        <v/>
      </c>
      <c r="CB765" s="588" t="str">
        <f t="shared" si="2216"/>
        <v/>
      </c>
      <c r="CC765" s="688" t="str">
        <f t="shared" si="2217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214"/>
        <v/>
      </c>
      <c r="CA766" s="596" t="str">
        <f t="shared" si="2215"/>
        <v/>
      </c>
      <c r="CB766" s="596" t="str">
        <f t="shared" si="2216"/>
        <v/>
      </c>
      <c r="CC766" s="690" t="str">
        <f t="shared" si="2217"/>
        <v/>
      </c>
      <c r="CD766" s="1346" t="str">
        <f t="shared" ref="CD766:CS766" si="22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226"/>
        <v/>
      </c>
      <c r="CF766" s="1348" t="str">
        <f t="shared" si="2226"/>
        <v/>
      </c>
      <c r="CG766" s="1348" t="str">
        <f t="shared" si="2226"/>
        <v/>
      </c>
      <c r="CH766" s="1348" t="str">
        <f t="shared" si="2226"/>
        <v/>
      </c>
      <c r="CI766" s="1348" t="str">
        <f t="shared" si="2226"/>
        <v/>
      </c>
      <c r="CJ766" s="1348" t="str">
        <f t="shared" si="2226"/>
        <v/>
      </c>
      <c r="CK766" s="1349" t="str">
        <f t="shared" si="2226"/>
        <v/>
      </c>
      <c r="CL766" s="1349">
        <f t="shared" si="2226"/>
        <v>20</v>
      </c>
      <c r="CM766" s="1349" t="str">
        <f t="shared" si="2226"/>
        <v/>
      </c>
      <c r="CN766" s="1348" t="str">
        <f t="shared" si="2226"/>
        <v/>
      </c>
      <c r="CO766" s="1348" t="str">
        <f t="shared" si="2226"/>
        <v/>
      </c>
      <c r="CP766" s="1348" t="str">
        <f t="shared" si="2226"/>
        <v/>
      </c>
      <c r="CQ766" s="1348" t="str">
        <f t="shared" si="2226"/>
        <v/>
      </c>
      <c r="CR766" s="1348" t="str">
        <f t="shared" si="2226"/>
        <v/>
      </c>
      <c r="CS766" s="1347" t="str">
        <f t="shared" si="2226"/>
        <v/>
      </c>
      <c r="CT766" s="1350" t="str">
        <f t="shared" ref="CE766:CT769" si="22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2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228"/>
        <v/>
      </c>
      <c r="CW766" s="549" t="str">
        <f t="shared" si="2228"/>
        <v/>
      </c>
      <c r="CX766" s="549" t="str">
        <f t="shared" si="2228"/>
        <v/>
      </c>
      <c r="CY766" s="549" t="str">
        <f t="shared" si="2228"/>
        <v/>
      </c>
      <c r="CZ766" s="549" t="str">
        <f t="shared" si="2228"/>
        <v/>
      </c>
      <c r="DA766" s="549" t="str">
        <f t="shared" si="2228"/>
        <v/>
      </c>
      <c r="DB766" s="550" t="str">
        <f t="shared" si="2228"/>
        <v/>
      </c>
      <c r="DC766" s="550">
        <f t="shared" si="2228"/>
        <v>20</v>
      </c>
      <c r="DD766" s="550" t="str">
        <f t="shared" si="2228"/>
        <v/>
      </c>
      <c r="DE766" s="549" t="str">
        <f t="shared" ref="DE766:DK769" si="22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229"/>
        <v/>
      </c>
      <c r="DG766" s="549" t="str">
        <f t="shared" si="2229"/>
        <v/>
      </c>
      <c r="DH766" s="549" t="str">
        <f t="shared" si="2229"/>
        <v/>
      </c>
      <c r="DI766" s="549" t="str">
        <f t="shared" si="2229"/>
        <v/>
      </c>
      <c r="DJ766" s="548" t="str">
        <f t="shared" si="2229"/>
        <v/>
      </c>
      <c r="DK766" s="547" t="str">
        <f t="shared" si="2229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214"/>
        <v/>
      </c>
      <c r="CA767" s="596" t="str">
        <f t="shared" si="2215"/>
        <v/>
      </c>
      <c r="CB767" s="596" t="str">
        <f t="shared" si="2216"/>
        <v/>
      </c>
      <c r="CC767" s="690" t="str">
        <f t="shared" si="2217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27"/>
        <v/>
      </c>
      <c r="CF767" s="1348" t="str">
        <f t="shared" si="2227"/>
        <v/>
      </c>
      <c r="CG767" s="1348" t="str">
        <f t="shared" si="2227"/>
        <v/>
      </c>
      <c r="CH767" s="1348" t="str">
        <f t="shared" si="2227"/>
        <v/>
      </c>
      <c r="CI767" s="1348" t="str">
        <f t="shared" si="2227"/>
        <v/>
      </c>
      <c r="CJ767" s="1348" t="str">
        <f t="shared" si="2227"/>
        <v/>
      </c>
      <c r="CK767" s="1349" t="str">
        <f t="shared" si="2227"/>
        <v/>
      </c>
      <c r="CL767" s="1349">
        <f t="shared" si="2227"/>
        <v>5</v>
      </c>
      <c r="CM767" s="1349" t="str">
        <f t="shared" si="2227"/>
        <v/>
      </c>
      <c r="CN767" s="1348" t="str">
        <f t="shared" si="2227"/>
        <v/>
      </c>
      <c r="CO767" s="1348" t="str">
        <f t="shared" si="2227"/>
        <v/>
      </c>
      <c r="CP767" s="1348" t="str">
        <f t="shared" si="2227"/>
        <v/>
      </c>
      <c r="CQ767" s="1348" t="str">
        <f t="shared" si="2227"/>
        <v/>
      </c>
      <c r="CR767" s="1348" t="str">
        <f t="shared" si="2227"/>
        <v/>
      </c>
      <c r="CS767" s="1347" t="str">
        <f t="shared" si="2227"/>
        <v/>
      </c>
      <c r="CT767" s="1350" t="str">
        <f t="shared" si="2227"/>
        <v/>
      </c>
      <c r="CU767" s="547" t="str">
        <f t="shared" si="2228"/>
        <v/>
      </c>
      <c r="CV767" s="548" t="str">
        <f t="shared" si="2228"/>
        <v/>
      </c>
      <c r="CW767" s="549" t="str">
        <f t="shared" si="2228"/>
        <v/>
      </c>
      <c r="CX767" s="549" t="str">
        <f t="shared" si="2228"/>
        <v/>
      </c>
      <c r="CY767" s="549" t="str">
        <f t="shared" si="2228"/>
        <v/>
      </c>
      <c r="CZ767" s="549" t="str">
        <f t="shared" si="2228"/>
        <v/>
      </c>
      <c r="DA767" s="549" t="str">
        <f t="shared" si="2228"/>
        <v/>
      </c>
      <c r="DB767" s="550" t="str">
        <f t="shared" si="2228"/>
        <v/>
      </c>
      <c r="DC767" s="550">
        <f t="shared" si="2228"/>
        <v>5</v>
      </c>
      <c r="DD767" s="550" t="str">
        <f t="shared" si="2228"/>
        <v/>
      </c>
      <c r="DE767" s="549" t="str">
        <f t="shared" si="2229"/>
        <v/>
      </c>
      <c r="DF767" s="549" t="str">
        <f t="shared" si="2229"/>
        <v/>
      </c>
      <c r="DG767" s="549" t="str">
        <f t="shared" si="2229"/>
        <v/>
      </c>
      <c r="DH767" s="549" t="str">
        <f t="shared" si="2229"/>
        <v/>
      </c>
      <c r="DI767" s="549" t="str">
        <f t="shared" si="2229"/>
        <v/>
      </c>
      <c r="DJ767" s="548" t="str">
        <f t="shared" si="2229"/>
        <v/>
      </c>
      <c r="DK767" s="547" t="str">
        <f t="shared" si="2229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214"/>
        <v/>
      </c>
      <c r="CA768" s="596" t="str">
        <f t="shared" si="2215"/>
        <v/>
      </c>
      <c r="CB768" s="596" t="str">
        <f t="shared" si="2216"/>
        <v/>
      </c>
      <c r="CC768" s="690" t="str">
        <f t="shared" si="2217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27"/>
        <v/>
      </c>
      <c r="CF768" s="1348" t="str">
        <f t="shared" si="2227"/>
        <v/>
      </c>
      <c r="CG768" s="1348" t="str">
        <f t="shared" si="2227"/>
        <v/>
      </c>
      <c r="CH768" s="1348" t="str">
        <f t="shared" si="2227"/>
        <v/>
      </c>
      <c r="CI768" s="1348" t="str">
        <f t="shared" si="2227"/>
        <v/>
      </c>
      <c r="CJ768" s="1348" t="str">
        <f t="shared" si="2227"/>
        <v/>
      </c>
      <c r="CK768" s="1349" t="str">
        <f t="shared" si="2227"/>
        <v/>
      </c>
      <c r="CL768" s="1349">
        <f t="shared" si="2227"/>
        <v>1</v>
      </c>
      <c r="CM768" s="1349" t="str">
        <f t="shared" si="2227"/>
        <v/>
      </c>
      <c r="CN768" s="1348" t="str">
        <f t="shared" si="2227"/>
        <v/>
      </c>
      <c r="CO768" s="1348" t="str">
        <f t="shared" si="2227"/>
        <v/>
      </c>
      <c r="CP768" s="1348" t="str">
        <f t="shared" si="2227"/>
        <v/>
      </c>
      <c r="CQ768" s="1348" t="str">
        <f t="shared" si="2227"/>
        <v/>
      </c>
      <c r="CR768" s="1348" t="str">
        <f t="shared" si="2227"/>
        <v/>
      </c>
      <c r="CS768" s="1347" t="str">
        <f t="shared" si="2227"/>
        <v/>
      </c>
      <c r="CT768" s="1350" t="str">
        <f t="shared" si="2227"/>
        <v/>
      </c>
      <c r="CU768" s="547" t="str">
        <f t="shared" si="2228"/>
        <v/>
      </c>
      <c r="CV768" s="548" t="str">
        <f t="shared" si="2228"/>
        <v/>
      </c>
      <c r="CW768" s="549" t="str">
        <f t="shared" si="2228"/>
        <v/>
      </c>
      <c r="CX768" s="549" t="str">
        <f t="shared" si="2228"/>
        <v/>
      </c>
      <c r="CY768" s="549" t="str">
        <f t="shared" si="2228"/>
        <v/>
      </c>
      <c r="CZ768" s="549" t="str">
        <f t="shared" si="2228"/>
        <v/>
      </c>
      <c r="DA768" s="549" t="str">
        <f t="shared" si="2228"/>
        <v/>
      </c>
      <c r="DB768" s="550" t="str">
        <f t="shared" si="2228"/>
        <v/>
      </c>
      <c r="DC768" s="550">
        <f t="shared" si="2228"/>
        <v>1</v>
      </c>
      <c r="DD768" s="550" t="str">
        <f t="shared" si="2228"/>
        <v/>
      </c>
      <c r="DE768" s="549" t="str">
        <f t="shared" si="2229"/>
        <v/>
      </c>
      <c r="DF768" s="549" t="str">
        <f t="shared" si="2229"/>
        <v/>
      </c>
      <c r="DG768" s="549" t="str">
        <f t="shared" si="2229"/>
        <v/>
      </c>
      <c r="DH768" s="549" t="str">
        <f t="shared" si="2229"/>
        <v/>
      </c>
      <c r="DI768" s="549" t="str">
        <f t="shared" si="2229"/>
        <v/>
      </c>
      <c r="DJ768" s="548" t="str">
        <f t="shared" si="2229"/>
        <v/>
      </c>
      <c r="DK768" s="547" t="str">
        <f t="shared" si="2229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230">IF(B766="","",B766*B767*B768)</f>
        <v/>
      </c>
      <c r="C769" s="606" t="str">
        <f t="shared" si="2230"/>
        <v/>
      </c>
      <c r="D769" s="606" t="str">
        <f t="shared" si="2230"/>
        <v/>
      </c>
      <c r="E769" s="606" t="str">
        <f t="shared" si="2230"/>
        <v/>
      </c>
      <c r="F769" s="606" t="str">
        <f t="shared" si="2230"/>
        <v/>
      </c>
      <c r="G769" s="606" t="str">
        <f t="shared" si="2230"/>
        <v/>
      </c>
      <c r="H769" s="606" t="str">
        <f t="shared" si="2230"/>
        <v/>
      </c>
      <c r="I769" s="606" t="str">
        <f t="shared" si="2230"/>
        <v/>
      </c>
      <c r="J769" s="606" t="str">
        <f t="shared" si="2230"/>
        <v/>
      </c>
      <c r="K769" s="606" t="str">
        <f t="shared" si="2230"/>
        <v/>
      </c>
      <c r="L769" s="606" t="str">
        <f t="shared" si="2230"/>
        <v/>
      </c>
      <c r="M769" s="606" t="str">
        <f t="shared" si="2230"/>
        <v/>
      </c>
      <c r="N769" s="606" t="str">
        <f t="shared" si="2230"/>
        <v/>
      </c>
      <c r="O769" s="606" t="str">
        <f t="shared" si="2230"/>
        <v/>
      </c>
      <c r="P769" s="606" t="str">
        <f t="shared" si="2230"/>
        <v/>
      </c>
      <c r="Q769" s="606" t="str">
        <f t="shared" si="2230"/>
        <v/>
      </c>
      <c r="R769" s="606" t="str">
        <f t="shared" si="2230"/>
        <v/>
      </c>
      <c r="S769" s="648"/>
      <c r="T769" s="606" t="str">
        <f t="shared" ref="T769:AJ769" si="2231">IF(T766="","",T766*T767*T768)</f>
        <v/>
      </c>
      <c r="U769" s="606" t="str">
        <f t="shared" si="2231"/>
        <v/>
      </c>
      <c r="V769" s="606" t="str">
        <f t="shared" si="2231"/>
        <v/>
      </c>
      <c r="W769" s="606" t="str">
        <f t="shared" si="2231"/>
        <v/>
      </c>
      <c r="X769" s="606" t="str">
        <f t="shared" si="2231"/>
        <v/>
      </c>
      <c r="Y769" s="606" t="str">
        <f t="shared" si="2231"/>
        <v/>
      </c>
      <c r="Z769" s="606" t="str">
        <f t="shared" si="2231"/>
        <v/>
      </c>
      <c r="AA769" s="606" t="str">
        <f t="shared" si="2231"/>
        <v/>
      </c>
      <c r="AB769" s="606" t="str">
        <f t="shared" si="2231"/>
        <v/>
      </c>
      <c r="AC769" s="606" t="str">
        <f t="shared" si="2231"/>
        <v/>
      </c>
      <c r="AD769" s="606" t="str">
        <f t="shared" si="2231"/>
        <v/>
      </c>
      <c r="AE769" s="606" t="str">
        <f t="shared" si="2231"/>
        <v/>
      </c>
      <c r="AF769" s="606" t="str">
        <f t="shared" si="2231"/>
        <v/>
      </c>
      <c r="AG769" s="606" t="str">
        <f t="shared" si="2231"/>
        <v/>
      </c>
      <c r="AH769" s="606" t="str">
        <f t="shared" si="2231"/>
        <v/>
      </c>
      <c r="AI769" s="606" t="str">
        <f t="shared" si="2231"/>
        <v/>
      </c>
      <c r="AJ769" s="606" t="str">
        <f t="shared" si="2231"/>
        <v/>
      </c>
      <c r="AK769" s="648"/>
      <c r="AL769" s="606" t="str">
        <f t="shared" ref="AL769:BB769" si="2232">IF(AL766="","",AL766*AL767*AL768)</f>
        <v/>
      </c>
      <c r="AM769" s="606" t="str">
        <f t="shared" si="2232"/>
        <v/>
      </c>
      <c r="AN769" s="606" t="str">
        <f t="shared" si="2232"/>
        <v/>
      </c>
      <c r="AO769" s="606" t="str">
        <f t="shared" si="2232"/>
        <v/>
      </c>
      <c r="AP769" s="606" t="str">
        <f t="shared" si="2232"/>
        <v/>
      </c>
      <c r="AQ769" s="606" t="str">
        <f t="shared" si="2232"/>
        <v/>
      </c>
      <c r="AR769" s="606" t="str">
        <f t="shared" si="2232"/>
        <v/>
      </c>
      <c r="AS769" s="606" t="str">
        <f t="shared" si="2232"/>
        <v/>
      </c>
      <c r="AT769" s="606" t="str">
        <f t="shared" si="2232"/>
        <v/>
      </c>
      <c r="AU769" s="606" t="str">
        <f t="shared" si="2232"/>
        <v/>
      </c>
      <c r="AV769" s="606" t="str">
        <f t="shared" si="2232"/>
        <v/>
      </c>
      <c r="AW769" s="606" t="str">
        <f t="shared" si="2232"/>
        <v/>
      </c>
      <c r="AX769" s="606" t="str">
        <f t="shared" si="2232"/>
        <v/>
      </c>
      <c r="AY769" s="606" t="str">
        <f t="shared" si="2232"/>
        <v/>
      </c>
      <c r="AZ769" s="606" t="str">
        <f t="shared" si="2232"/>
        <v/>
      </c>
      <c r="BA769" s="606" t="str">
        <f t="shared" si="2232"/>
        <v/>
      </c>
      <c r="BB769" s="606" t="str">
        <f t="shared" si="2232"/>
        <v/>
      </c>
      <c r="BC769" s="648"/>
      <c r="BD769" s="606" t="str">
        <f t="shared" ref="BD769:BT769" si="2233">IF(BD766="","",BD766*BD767*BD768)</f>
        <v/>
      </c>
      <c r="BE769" s="606" t="str">
        <f t="shared" si="2233"/>
        <v/>
      </c>
      <c r="BF769" s="606" t="str">
        <f t="shared" si="2233"/>
        <v/>
      </c>
      <c r="BG769" s="606">
        <f t="shared" si="2233"/>
        <v>100</v>
      </c>
      <c r="BH769" s="606" t="str">
        <f t="shared" si="2233"/>
        <v/>
      </c>
      <c r="BI769" s="606" t="str">
        <f t="shared" si="2233"/>
        <v/>
      </c>
      <c r="BJ769" s="606" t="str">
        <f t="shared" si="2233"/>
        <v/>
      </c>
      <c r="BK769" s="606" t="str">
        <f t="shared" si="2233"/>
        <v/>
      </c>
      <c r="BL769" s="606" t="str">
        <f t="shared" si="2233"/>
        <v/>
      </c>
      <c r="BM769" s="606" t="str">
        <f t="shared" si="2233"/>
        <v/>
      </c>
      <c r="BN769" s="606" t="str">
        <f t="shared" si="2233"/>
        <v/>
      </c>
      <c r="BO769" s="606" t="str">
        <f t="shared" si="2233"/>
        <v/>
      </c>
      <c r="BP769" s="606" t="str">
        <f t="shared" si="2233"/>
        <v/>
      </c>
      <c r="BQ769" s="606" t="str">
        <f t="shared" si="2233"/>
        <v/>
      </c>
      <c r="BR769" s="606" t="str">
        <f t="shared" si="2233"/>
        <v/>
      </c>
      <c r="BS769" s="606" t="str">
        <f t="shared" si="2233"/>
        <v/>
      </c>
      <c r="BT769" s="606" t="str">
        <f t="shared" si="2233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214"/>
        <v/>
      </c>
      <c r="CA769" s="596" t="str">
        <f t="shared" si="2215"/>
        <v/>
      </c>
      <c r="CB769" s="596" t="str">
        <f t="shared" si="2216"/>
        <v/>
      </c>
      <c r="CC769" s="690" t="str">
        <f t="shared" si="2217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27"/>
        <v/>
      </c>
      <c r="CF769" s="1348" t="str">
        <f t="shared" si="2227"/>
        <v/>
      </c>
      <c r="CG769" s="1348" t="str">
        <f t="shared" si="2227"/>
        <v/>
      </c>
      <c r="CH769" s="1348" t="str">
        <f t="shared" si="2227"/>
        <v/>
      </c>
      <c r="CI769" s="1348" t="str">
        <f t="shared" si="2227"/>
        <v/>
      </c>
      <c r="CJ769" s="1348" t="str">
        <f t="shared" si="2227"/>
        <v/>
      </c>
      <c r="CK769" s="1349" t="str">
        <f t="shared" si="2227"/>
        <v/>
      </c>
      <c r="CL769" s="1349">
        <f t="shared" si="2227"/>
        <v>100</v>
      </c>
      <c r="CM769" s="1349" t="str">
        <f t="shared" si="2227"/>
        <v/>
      </c>
      <c r="CN769" s="1348" t="str">
        <f t="shared" si="2227"/>
        <v/>
      </c>
      <c r="CO769" s="1348" t="str">
        <f t="shared" si="2227"/>
        <v/>
      </c>
      <c r="CP769" s="1348" t="str">
        <f t="shared" si="2227"/>
        <v/>
      </c>
      <c r="CQ769" s="1348" t="str">
        <f t="shared" si="2227"/>
        <v/>
      </c>
      <c r="CR769" s="1348" t="str">
        <f t="shared" si="2227"/>
        <v/>
      </c>
      <c r="CS769" s="1347" t="str">
        <f t="shared" si="2227"/>
        <v/>
      </c>
      <c r="CT769" s="1350" t="str">
        <f t="shared" si="2227"/>
        <v/>
      </c>
      <c r="CU769" s="547" t="str">
        <f t="shared" si="2228"/>
        <v/>
      </c>
      <c r="CV769" s="548" t="str">
        <f t="shared" si="2228"/>
        <v/>
      </c>
      <c r="CW769" s="549" t="str">
        <f t="shared" si="2228"/>
        <v/>
      </c>
      <c r="CX769" s="549" t="str">
        <f t="shared" si="2228"/>
        <v/>
      </c>
      <c r="CY769" s="549" t="str">
        <f t="shared" si="2228"/>
        <v/>
      </c>
      <c r="CZ769" s="549" t="str">
        <f t="shared" si="2228"/>
        <v/>
      </c>
      <c r="DA769" s="549" t="str">
        <f t="shared" si="2228"/>
        <v/>
      </c>
      <c r="DB769" s="550" t="str">
        <f t="shared" si="2228"/>
        <v/>
      </c>
      <c r="DC769" s="550">
        <f t="shared" si="2228"/>
        <v>100</v>
      </c>
      <c r="DD769" s="550" t="str">
        <f t="shared" si="2228"/>
        <v/>
      </c>
      <c r="DE769" s="549" t="str">
        <f t="shared" si="2229"/>
        <v/>
      </c>
      <c r="DF769" s="549" t="str">
        <f t="shared" si="2229"/>
        <v/>
      </c>
      <c r="DG769" s="549" t="str">
        <f t="shared" si="2229"/>
        <v/>
      </c>
      <c r="DH769" s="549" t="str">
        <f t="shared" si="2229"/>
        <v/>
      </c>
      <c r="DI769" s="549" t="str">
        <f t="shared" si="2229"/>
        <v/>
      </c>
      <c r="DJ769" s="548" t="str">
        <f t="shared" si="2229"/>
        <v/>
      </c>
      <c r="DK769" s="547" t="str">
        <f t="shared" si="2229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214"/>
        <v/>
      </c>
      <c r="CA770" s="588" t="str">
        <f t="shared" si="2215"/>
        <v/>
      </c>
      <c r="CB770" s="588" t="str">
        <f t="shared" si="2216"/>
        <v/>
      </c>
      <c r="CC770" s="688" t="str">
        <f t="shared" si="2217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214"/>
        <v/>
      </c>
      <c r="CA771" s="596" t="str">
        <f t="shared" si="2215"/>
        <v/>
      </c>
      <c r="CB771" s="596">
        <f t="shared" si="2216"/>
        <v>30</v>
      </c>
      <c r="CC771" s="690" t="str">
        <f t="shared" si="2217"/>
        <v/>
      </c>
      <c r="CD771" s="1346" t="str">
        <f t="shared" ref="CD771:CS771" si="223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234"/>
        <v/>
      </c>
      <c r="CF771" s="1348" t="str">
        <f t="shared" si="2234"/>
        <v/>
      </c>
      <c r="CG771" s="1348" t="str">
        <f t="shared" si="2234"/>
        <v/>
      </c>
      <c r="CH771" s="1348" t="str">
        <f t="shared" si="2234"/>
        <v/>
      </c>
      <c r="CI771" s="1348" t="str">
        <f t="shared" si="2234"/>
        <v/>
      </c>
      <c r="CJ771" s="1348" t="str">
        <f t="shared" si="2234"/>
        <v/>
      </c>
      <c r="CK771" s="1349" t="str">
        <f t="shared" si="2234"/>
        <v/>
      </c>
      <c r="CL771" s="1349">
        <f t="shared" si="2234"/>
        <v>100</v>
      </c>
      <c r="CM771" s="1349" t="str">
        <f t="shared" si="2234"/>
        <v/>
      </c>
      <c r="CN771" s="1348" t="str">
        <f t="shared" si="2234"/>
        <v/>
      </c>
      <c r="CO771" s="1348" t="str">
        <f t="shared" si="2234"/>
        <v/>
      </c>
      <c r="CP771" s="1348" t="str">
        <f t="shared" si="2234"/>
        <v/>
      </c>
      <c r="CQ771" s="1348" t="str">
        <f t="shared" si="2234"/>
        <v/>
      </c>
      <c r="CR771" s="1348" t="str">
        <f t="shared" si="2234"/>
        <v/>
      </c>
      <c r="CS771" s="1347" t="str">
        <f t="shared" si="2234"/>
        <v/>
      </c>
      <c r="CT771" s="1350" t="str">
        <f t="shared" ref="CE771:CT775" si="223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23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236"/>
        <v/>
      </c>
      <c r="CW771" s="549" t="str">
        <f t="shared" si="2236"/>
        <v/>
      </c>
      <c r="CX771" s="549" t="str">
        <f t="shared" si="2236"/>
        <v/>
      </c>
      <c r="CY771" s="549" t="str">
        <f t="shared" si="2236"/>
        <v/>
      </c>
      <c r="CZ771" s="549" t="str">
        <f t="shared" si="2236"/>
        <v/>
      </c>
      <c r="DA771" s="549" t="str">
        <f t="shared" si="2236"/>
        <v/>
      </c>
      <c r="DB771" s="550" t="str">
        <f t="shared" si="2236"/>
        <v/>
      </c>
      <c r="DC771" s="550">
        <f t="shared" si="2236"/>
        <v>100</v>
      </c>
      <c r="DD771" s="550" t="str">
        <f t="shared" si="2236"/>
        <v/>
      </c>
      <c r="DE771" s="549" t="str">
        <f t="shared" ref="DE771:DK775" si="223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237"/>
        <v/>
      </c>
      <c r="DG771" s="549" t="str">
        <f t="shared" si="2237"/>
        <v/>
      </c>
      <c r="DH771" s="549" t="str">
        <f t="shared" si="2237"/>
        <v/>
      </c>
      <c r="DI771" s="549" t="str">
        <f t="shared" si="2237"/>
        <v/>
      </c>
      <c r="DJ771" s="548" t="str">
        <f t="shared" si="2237"/>
        <v/>
      </c>
      <c r="DK771" s="547" t="str">
        <f t="shared" si="2237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214"/>
        <v>31</v>
      </c>
      <c r="CA772" s="596">
        <f t="shared" si="2215"/>
        <v>60</v>
      </c>
      <c r="CB772" s="596">
        <f t="shared" si="2216"/>
        <v>213.6</v>
      </c>
      <c r="CC772" s="690">
        <f t="shared" si="2217"/>
        <v>84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35"/>
        <v/>
      </c>
      <c r="CF772" s="1348" t="str">
        <f t="shared" si="2235"/>
        <v/>
      </c>
      <c r="CG772" s="1348" t="str">
        <f t="shared" si="2235"/>
        <v/>
      </c>
      <c r="CH772" s="1348" t="str">
        <f t="shared" si="2235"/>
        <v/>
      </c>
      <c r="CI772" s="1348" t="str">
        <f t="shared" si="2235"/>
        <v/>
      </c>
      <c r="CJ772" s="1348" t="str">
        <f t="shared" si="2235"/>
        <v/>
      </c>
      <c r="CK772" s="1349">
        <f t="shared" si="2235"/>
        <v>24</v>
      </c>
      <c r="CL772" s="1349">
        <f t="shared" si="2235"/>
        <v>48</v>
      </c>
      <c r="CM772" s="1349">
        <f t="shared" si="2235"/>
        <v>120</v>
      </c>
      <c r="CN772" s="1348">
        <f t="shared" si="2235"/>
        <v>120</v>
      </c>
      <c r="CO772" s="1348" t="str">
        <f t="shared" si="2235"/>
        <v/>
      </c>
      <c r="CP772" s="1348" t="str">
        <f t="shared" si="2235"/>
        <v/>
      </c>
      <c r="CQ772" s="1348" t="str">
        <f t="shared" si="2235"/>
        <v/>
      </c>
      <c r="CR772" s="1348" t="str">
        <f t="shared" si="2235"/>
        <v/>
      </c>
      <c r="CS772" s="1347" t="str">
        <f t="shared" si="2235"/>
        <v/>
      </c>
      <c r="CT772" s="1350" t="str">
        <f t="shared" si="2235"/>
        <v/>
      </c>
      <c r="CU772" s="547" t="str">
        <f t="shared" si="2236"/>
        <v/>
      </c>
      <c r="CV772" s="548" t="str">
        <f t="shared" si="2236"/>
        <v/>
      </c>
      <c r="CW772" s="549" t="str">
        <f t="shared" si="2236"/>
        <v/>
      </c>
      <c r="CX772" s="549" t="str">
        <f t="shared" si="2236"/>
        <v/>
      </c>
      <c r="CY772" s="549" t="str">
        <f t="shared" si="2236"/>
        <v/>
      </c>
      <c r="CZ772" s="549" t="str">
        <f t="shared" si="2236"/>
        <v/>
      </c>
      <c r="DA772" s="549" t="str">
        <f t="shared" si="2236"/>
        <v/>
      </c>
      <c r="DB772" s="550">
        <f t="shared" si="2236"/>
        <v>24</v>
      </c>
      <c r="DC772" s="550">
        <f t="shared" si="2236"/>
        <v>48</v>
      </c>
      <c r="DD772" s="550">
        <f t="shared" si="2236"/>
        <v>120</v>
      </c>
      <c r="DE772" s="549">
        <f t="shared" si="2237"/>
        <v>120</v>
      </c>
      <c r="DF772" s="549" t="str">
        <f t="shared" si="2237"/>
        <v/>
      </c>
      <c r="DG772" s="549" t="str">
        <f t="shared" si="2237"/>
        <v/>
      </c>
      <c r="DH772" s="549" t="str">
        <f t="shared" si="2237"/>
        <v/>
      </c>
      <c r="DI772" s="549" t="str">
        <f t="shared" si="2237"/>
        <v/>
      </c>
      <c r="DJ772" s="548" t="str">
        <f t="shared" si="2237"/>
        <v/>
      </c>
      <c r="DK772" s="547" t="str">
        <f t="shared" si="2237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214"/>
        <v>120.66666666666667</v>
      </c>
      <c r="CA773" s="596">
        <f t="shared" si="2215"/>
        <v>122</v>
      </c>
      <c r="CB773" s="596">
        <f t="shared" si="2216"/>
        <v>158.33333333333334</v>
      </c>
      <c r="CC773" s="690">
        <f t="shared" si="2217"/>
        <v>336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35"/>
        <v/>
      </c>
      <c r="CF773" s="1348" t="str">
        <f t="shared" si="2235"/>
        <v/>
      </c>
      <c r="CG773" s="1348" t="str">
        <f t="shared" si="2235"/>
        <v/>
      </c>
      <c r="CH773" s="1348" t="str">
        <f t="shared" si="2235"/>
        <v/>
      </c>
      <c r="CI773" s="1348" t="str">
        <f t="shared" si="2235"/>
        <v/>
      </c>
      <c r="CJ773" s="1348" t="str">
        <f t="shared" si="2235"/>
        <v/>
      </c>
      <c r="CK773" s="1349">
        <f t="shared" si="2235"/>
        <v>128</v>
      </c>
      <c r="CL773" s="1349">
        <f t="shared" si="2235"/>
        <v>240</v>
      </c>
      <c r="CM773" s="1349">
        <f t="shared" si="2235"/>
        <v>432</v>
      </c>
      <c r="CN773" s="1348">
        <f t="shared" si="2235"/>
        <v>540</v>
      </c>
      <c r="CO773" s="1348" t="str">
        <f t="shared" si="2235"/>
        <v/>
      </c>
      <c r="CP773" s="1348" t="str">
        <f t="shared" si="2235"/>
        <v/>
      </c>
      <c r="CQ773" s="1348" t="str">
        <f t="shared" si="2235"/>
        <v/>
      </c>
      <c r="CR773" s="1348" t="str">
        <f t="shared" si="2235"/>
        <v/>
      </c>
      <c r="CS773" s="1347" t="str">
        <f t="shared" si="2235"/>
        <v/>
      </c>
      <c r="CT773" s="1350" t="str">
        <f t="shared" si="2235"/>
        <v/>
      </c>
      <c r="CU773" s="547" t="str">
        <f t="shared" si="2236"/>
        <v/>
      </c>
      <c r="CV773" s="548" t="str">
        <f t="shared" si="2236"/>
        <v/>
      </c>
      <c r="CW773" s="549" t="str">
        <f t="shared" si="2236"/>
        <v/>
      </c>
      <c r="CX773" s="549" t="str">
        <f t="shared" si="2236"/>
        <v/>
      </c>
      <c r="CY773" s="549" t="str">
        <f t="shared" si="2236"/>
        <v/>
      </c>
      <c r="CZ773" s="549" t="str">
        <f t="shared" si="2236"/>
        <v/>
      </c>
      <c r="DA773" s="549" t="str">
        <f t="shared" si="2236"/>
        <v/>
      </c>
      <c r="DB773" s="550">
        <f t="shared" si="2236"/>
        <v>128</v>
      </c>
      <c r="DC773" s="550">
        <f t="shared" si="2236"/>
        <v>240</v>
      </c>
      <c r="DD773" s="550">
        <f t="shared" si="2236"/>
        <v>432</v>
      </c>
      <c r="DE773" s="549">
        <f t="shared" si="2237"/>
        <v>540</v>
      </c>
      <c r="DF773" s="549" t="str">
        <f t="shared" si="2237"/>
        <v/>
      </c>
      <c r="DG773" s="549" t="str">
        <f t="shared" si="2237"/>
        <v/>
      </c>
      <c r="DH773" s="549" t="str">
        <f t="shared" si="2237"/>
        <v/>
      </c>
      <c r="DI773" s="549" t="str">
        <f t="shared" si="2237"/>
        <v/>
      </c>
      <c r="DJ773" s="548" t="str">
        <f t="shared" si="2237"/>
        <v/>
      </c>
      <c r="DK773" s="547" t="str">
        <f t="shared" si="2237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214"/>
        <v/>
      </c>
      <c r="CA774" s="596" t="str">
        <f t="shared" si="2215"/>
        <v/>
      </c>
      <c r="CB774" s="596" t="str">
        <f t="shared" si="2216"/>
        <v/>
      </c>
      <c r="CC774" s="690" t="str">
        <f t="shared" si="2217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35"/>
        <v/>
      </c>
      <c r="CF774" s="1348" t="str">
        <f t="shared" si="2235"/>
        <v/>
      </c>
      <c r="CG774" s="1348" t="str">
        <f t="shared" si="2235"/>
        <v/>
      </c>
      <c r="CH774" s="1348" t="str">
        <f t="shared" si="2235"/>
        <v/>
      </c>
      <c r="CI774" s="1348" t="str">
        <f t="shared" si="2235"/>
        <v/>
      </c>
      <c r="CJ774" s="1348" t="str">
        <f t="shared" si="2235"/>
        <v/>
      </c>
      <c r="CK774" s="1349" t="str">
        <f t="shared" si="2235"/>
        <v/>
      </c>
      <c r="CL774" s="1349" t="str">
        <f t="shared" si="2235"/>
        <v/>
      </c>
      <c r="CM774" s="1349" t="str">
        <f t="shared" si="2235"/>
        <v/>
      </c>
      <c r="CN774" s="1348" t="str">
        <f t="shared" si="2235"/>
        <v/>
      </c>
      <c r="CO774" s="1348" t="str">
        <f t="shared" si="2235"/>
        <v/>
      </c>
      <c r="CP774" s="1348" t="str">
        <f t="shared" si="2235"/>
        <v/>
      </c>
      <c r="CQ774" s="1348" t="str">
        <f t="shared" si="2235"/>
        <v/>
      </c>
      <c r="CR774" s="1348" t="str">
        <f t="shared" si="2235"/>
        <v/>
      </c>
      <c r="CS774" s="1347" t="str">
        <f t="shared" si="2235"/>
        <v/>
      </c>
      <c r="CT774" s="1350" t="str">
        <f t="shared" si="2235"/>
        <v/>
      </c>
      <c r="CU774" s="547" t="str">
        <f t="shared" si="2236"/>
        <v/>
      </c>
      <c r="CV774" s="548" t="str">
        <f t="shared" si="2236"/>
        <v/>
      </c>
      <c r="CW774" s="549" t="str">
        <f t="shared" si="2236"/>
        <v/>
      </c>
      <c r="CX774" s="549" t="str">
        <f t="shared" si="2236"/>
        <v/>
      </c>
      <c r="CY774" s="549" t="str">
        <f t="shared" si="2236"/>
        <v/>
      </c>
      <c r="CZ774" s="549" t="str">
        <f t="shared" si="2236"/>
        <v/>
      </c>
      <c r="DA774" s="549" t="str">
        <f t="shared" si="2236"/>
        <v/>
      </c>
      <c r="DB774" s="550" t="str">
        <f t="shared" si="2236"/>
        <v/>
      </c>
      <c r="DC774" s="550" t="str">
        <f t="shared" si="2236"/>
        <v/>
      </c>
      <c r="DD774" s="550" t="str">
        <f t="shared" si="2236"/>
        <v/>
      </c>
      <c r="DE774" s="549" t="str">
        <f t="shared" si="2237"/>
        <v/>
      </c>
      <c r="DF774" s="549" t="str">
        <f t="shared" si="2237"/>
        <v/>
      </c>
      <c r="DG774" s="549" t="str">
        <f t="shared" si="2237"/>
        <v/>
      </c>
      <c r="DH774" s="549" t="str">
        <f t="shared" si="2237"/>
        <v/>
      </c>
      <c r="DI774" s="549" t="str">
        <f t="shared" si="2237"/>
        <v/>
      </c>
      <c r="DJ774" s="548" t="str">
        <f t="shared" si="2237"/>
        <v/>
      </c>
      <c r="DK774" s="547" t="str">
        <f t="shared" si="2237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214"/>
        <v>112</v>
      </c>
      <c r="CA775" s="596">
        <f t="shared" si="2215"/>
        <v>626.66666666666663</v>
      </c>
      <c r="CB775" s="596">
        <f t="shared" si="2216"/>
        <v>572</v>
      </c>
      <c r="CC775" s="690">
        <f t="shared" si="2217"/>
        <v>348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35"/>
        <v/>
      </c>
      <c r="CF775" s="1348" t="str">
        <f t="shared" si="2235"/>
        <v/>
      </c>
      <c r="CG775" s="1348" t="str">
        <f t="shared" si="2235"/>
        <v/>
      </c>
      <c r="CH775" s="1348" t="str">
        <f t="shared" si="2235"/>
        <v/>
      </c>
      <c r="CI775" s="1348" t="str">
        <f t="shared" si="2235"/>
        <v/>
      </c>
      <c r="CJ775" s="1348" t="str">
        <f t="shared" si="2235"/>
        <v/>
      </c>
      <c r="CK775" s="1349">
        <f t="shared" si="2235"/>
        <v>144</v>
      </c>
      <c r="CL775" s="1349">
        <f t="shared" si="2235"/>
        <v>156</v>
      </c>
      <c r="CM775" s="1349">
        <f t="shared" si="2235"/>
        <v>540</v>
      </c>
      <c r="CN775" s="1348">
        <f t="shared" si="2235"/>
        <v>1080</v>
      </c>
      <c r="CO775" s="1348" t="str">
        <f t="shared" si="2235"/>
        <v/>
      </c>
      <c r="CP775" s="1348" t="str">
        <f t="shared" si="2235"/>
        <v/>
      </c>
      <c r="CQ775" s="1348" t="str">
        <f t="shared" si="2235"/>
        <v/>
      </c>
      <c r="CR775" s="1348" t="str">
        <f t="shared" si="2235"/>
        <v/>
      </c>
      <c r="CS775" s="1347" t="str">
        <f t="shared" si="2235"/>
        <v/>
      </c>
      <c r="CT775" s="1350" t="str">
        <f t="shared" si="2235"/>
        <v/>
      </c>
      <c r="CU775" s="547" t="str">
        <f t="shared" si="2236"/>
        <v/>
      </c>
      <c r="CV775" s="548" t="str">
        <f t="shared" si="2236"/>
        <v/>
      </c>
      <c r="CW775" s="549" t="str">
        <f t="shared" si="2236"/>
        <v/>
      </c>
      <c r="CX775" s="549" t="str">
        <f t="shared" si="2236"/>
        <v/>
      </c>
      <c r="CY775" s="549" t="str">
        <f t="shared" si="2236"/>
        <v/>
      </c>
      <c r="CZ775" s="549" t="str">
        <f t="shared" si="2236"/>
        <v/>
      </c>
      <c r="DA775" s="549" t="str">
        <f t="shared" si="2236"/>
        <v/>
      </c>
      <c r="DB775" s="550">
        <f t="shared" si="2236"/>
        <v>144</v>
      </c>
      <c r="DC775" s="550">
        <f t="shared" si="2236"/>
        <v>156</v>
      </c>
      <c r="DD775" s="550">
        <f t="shared" si="2236"/>
        <v>540</v>
      </c>
      <c r="DE775" s="549">
        <f t="shared" si="2237"/>
        <v>1080</v>
      </c>
      <c r="DF775" s="549" t="str">
        <f t="shared" si="2237"/>
        <v/>
      </c>
      <c r="DG775" s="549" t="str">
        <f t="shared" si="2237"/>
        <v/>
      </c>
      <c r="DH775" s="549" t="str">
        <f t="shared" si="2237"/>
        <v/>
      </c>
      <c r="DI775" s="549" t="str">
        <f t="shared" si="2237"/>
        <v/>
      </c>
      <c r="DJ775" s="548" t="str">
        <f t="shared" si="2237"/>
        <v/>
      </c>
      <c r="DK775" s="547" t="str">
        <f t="shared" si="2237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238">IF(DL777&lt;3,"",(SUM(B777:R777)-MIN(B777:R777)-MAX(B777:R777))/(DL777-2))</f>
        <v>1</v>
      </c>
      <c r="CA777" s="596" t="str">
        <f t="shared" ref="CA777:CA784" si="2239">IF(DM777&lt;3,"",(SUM(T777:AJ777)-MIN(T777:AJ777)-MAX(T777:AJ777))/(DM777-2))</f>
        <v/>
      </c>
      <c r="CB777" s="596">
        <f t="shared" ref="CB777:CB784" si="2240">IF(DN777&lt;3,"",(SUM(AL777:BB777)-MIN(AL777:BB777)-MAX(AL777:BB777))/(DN777-2))</f>
        <v>2.3333333333333335</v>
      </c>
      <c r="CC777" s="690" t="str">
        <f t="shared" ref="CC777:CC784" si="2241">IF(DO777&lt;3,"",(SUM(BD777:BT777)-MIN(BD777:BT777)-MAX(BD777:BT777))/(DO777-2))</f>
        <v/>
      </c>
      <c r="CD777" s="1346" t="str">
        <f t="shared" ref="CD777:CS777" si="224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242"/>
        <v/>
      </c>
      <c r="CF777" s="1348" t="str">
        <f t="shared" si="2242"/>
        <v/>
      </c>
      <c r="CG777" s="1348" t="str">
        <f t="shared" si="2242"/>
        <v/>
      </c>
      <c r="CH777" s="1348" t="str">
        <f t="shared" si="2242"/>
        <v/>
      </c>
      <c r="CI777" s="1348" t="str">
        <f t="shared" si="2242"/>
        <v/>
      </c>
      <c r="CJ777" s="1348" t="str">
        <f t="shared" si="2242"/>
        <v/>
      </c>
      <c r="CK777" s="1349" t="str">
        <f t="shared" si="2242"/>
        <v/>
      </c>
      <c r="CL777" s="1349">
        <f t="shared" si="2242"/>
        <v>1</v>
      </c>
      <c r="CM777" s="1349" t="str">
        <f t="shared" si="2242"/>
        <v/>
      </c>
      <c r="CN777" s="1348" t="str">
        <f t="shared" si="2242"/>
        <v/>
      </c>
      <c r="CO777" s="1348" t="str">
        <f t="shared" si="2242"/>
        <v/>
      </c>
      <c r="CP777" s="1348" t="str">
        <f t="shared" si="2242"/>
        <v/>
      </c>
      <c r="CQ777" s="1348" t="str">
        <f t="shared" si="2242"/>
        <v/>
      </c>
      <c r="CR777" s="1348" t="str">
        <f t="shared" si="2242"/>
        <v/>
      </c>
      <c r="CS777" s="1347" t="str">
        <f t="shared" si="2242"/>
        <v/>
      </c>
      <c r="CT777" s="1350" t="str">
        <f t="shared" ref="CE777:CT784" si="224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24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24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24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24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24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24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25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25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25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25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25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25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25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25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25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25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26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261">COUNT(B777:R777)</f>
        <v>3</v>
      </c>
      <c r="DM777" s="106">
        <f t="shared" ref="DM777:DM784" si="2262">COUNT(T777:AJ777)</f>
        <v>0</v>
      </c>
      <c r="DN777" s="106">
        <f t="shared" ref="DN777:DN784" si="2263">COUNT(AL777:BB777)</f>
        <v>5</v>
      </c>
      <c r="DO777" s="106">
        <f t="shared" ref="DO777:DO784" si="2264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238"/>
        <v>12</v>
      </c>
      <c r="CA778" s="596" t="str">
        <f t="shared" si="2239"/>
        <v/>
      </c>
      <c r="CB778" s="596">
        <f t="shared" si="2240"/>
        <v>12</v>
      </c>
      <c r="CC778" s="690" t="str">
        <f t="shared" si="2241"/>
        <v/>
      </c>
      <c r="CD778" s="1346" t="str">
        <f t="shared" ref="CD778:CD784" si="226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43"/>
        <v/>
      </c>
      <c r="CF778" s="1348" t="str">
        <f t="shared" si="2243"/>
        <v/>
      </c>
      <c r="CG778" s="1348" t="str">
        <f t="shared" si="2243"/>
        <v/>
      </c>
      <c r="CH778" s="1348" t="str">
        <f t="shared" si="2243"/>
        <v/>
      </c>
      <c r="CI778" s="1348" t="str">
        <f t="shared" si="2243"/>
        <v/>
      </c>
      <c r="CJ778" s="1348" t="str">
        <f t="shared" si="2243"/>
        <v/>
      </c>
      <c r="CK778" s="1349" t="str">
        <f t="shared" si="2243"/>
        <v/>
      </c>
      <c r="CL778" s="1349">
        <f t="shared" si="2243"/>
        <v>12</v>
      </c>
      <c r="CM778" s="1349" t="str">
        <f t="shared" si="2243"/>
        <v/>
      </c>
      <c r="CN778" s="1348" t="str">
        <f t="shared" si="2243"/>
        <v/>
      </c>
      <c r="CO778" s="1348" t="str">
        <f t="shared" si="2243"/>
        <v/>
      </c>
      <c r="CP778" s="1348" t="str">
        <f t="shared" si="2243"/>
        <v/>
      </c>
      <c r="CQ778" s="1348" t="str">
        <f t="shared" si="2243"/>
        <v/>
      </c>
      <c r="CR778" s="1348" t="str">
        <f t="shared" si="2243"/>
        <v/>
      </c>
      <c r="CS778" s="1347" t="str">
        <f t="shared" si="2243"/>
        <v/>
      </c>
      <c r="CT778" s="1350" t="str">
        <f t="shared" si="2243"/>
        <v/>
      </c>
      <c r="CU778" s="547" t="str">
        <f t="shared" si="2244"/>
        <v/>
      </c>
      <c r="CV778" s="548" t="str">
        <f t="shared" si="2245"/>
        <v/>
      </c>
      <c r="CW778" s="549" t="str">
        <f t="shared" si="2246"/>
        <v/>
      </c>
      <c r="CX778" s="549" t="str">
        <f t="shared" si="2247"/>
        <v/>
      </c>
      <c r="CY778" s="549" t="str">
        <f t="shared" si="2248"/>
        <v/>
      </c>
      <c r="CZ778" s="549" t="str">
        <f t="shared" si="2249"/>
        <v/>
      </c>
      <c r="DA778" s="549" t="str">
        <f t="shared" si="2250"/>
        <v/>
      </c>
      <c r="DB778" s="550" t="str">
        <f t="shared" si="2251"/>
        <v/>
      </c>
      <c r="DC778" s="550">
        <f t="shared" si="2252"/>
        <v>12</v>
      </c>
      <c r="DD778" s="550" t="str">
        <f t="shared" si="2253"/>
        <v/>
      </c>
      <c r="DE778" s="549" t="str">
        <f t="shared" si="2254"/>
        <v/>
      </c>
      <c r="DF778" s="549" t="str">
        <f t="shared" si="2255"/>
        <v/>
      </c>
      <c r="DG778" s="549" t="str">
        <f t="shared" si="2256"/>
        <v/>
      </c>
      <c r="DH778" s="549" t="str">
        <f t="shared" si="2257"/>
        <v/>
      </c>
      <c r="DI778" s="549" t="str">
        <f t="shared" si="2258"/>
        <v/>
      </c>
      <c r="DJ778" s="548" t="str">
        <f t="shared" si="2259"/>
        <v/>
      </c>
      <c r="DK778" s="547" t="str">
        <f t="shared" si="2260"/>
        <v/>
      </c>
      <c r="DL778" s="654">
        <f t="shared" si="2261"/>
        <v>3</v>
      </c>
      <c r="DM778" s="106">
        <f t="shared" si="2262"/>
        <v>0</v>
      </c>
      <c r="DN778" s="106">
        <f t="shared" si="2263"/>
        <v>5</v>
      </c>
      <c r="DO778" s="106">
        <f t="shared" si="2264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238"/>
        <v>5</v>
      </c>
      <c r="CA779" s="596" t="str">
        <f t="shared" si="2239"/>
        <v/>
      </c>
      <c r="CB779" s="596">
        <f t="shared" si="2240"/>
        <v>4</v>
      </c>
      <c r="CC779" s="690" t="str">
        <f t="shared" si="2241"/>
        <v/>
      </c>
      <c r="CD779" s="1346" t="str">
        <f t="shared" si="2265"/>
        <v/>
      </c>
      <c r="CE779" s="1347" t="str">
        <f t="shared" si="2243"/>
        <v/>
      </c>
      <c r="CF779" s="1348" t="str">
        <f t="shared" si="2243"/>
        <v/>
      </c>
      <c r="CG779" s="1348" t="str">
        <f t="shared" si="2243"/>
        <v/>
      </c>
      <c r="CH779" s="1348" t="str">
        <f t="shared" si="2243"/>
        <v/>
      </c>
      <c r="CI779" s="1348" t="str">
        <f t="shared" si="2243"/>
        <v/>
      </c>
      <c r="CJ779" s="1348" t="str">
        <f t="shared" si="2243"/>
        <v/>
      </c>
      <c r="CK779" s="1349" t="str">
        <f t="shared" si="2243"/>
        <v/>
      </c>
      <c r="CL779" s="1349">
        <f t="shared" si="2243"/>
        <v>3.5</v>
      </c>
      <c r="CM779" s="1349" t="str">
        <f t="shared" si="2243"/>
        <v/>
      </c>
      <c r="CN779" s="1348" t="str">
        <f t="shared" si="2243"/>
        <v/>
      </c>
      <c r="CO779" s="1348" t="str">
        <f t="shared" si="2243"/>
        <v/>
      </c>
      <c r="CP779" s="1348" t="str">
        <f t="shared" si="2243"/>
        <v/>
      </c>
      <c r="CQ779" s="1348" t="str">
        <f t="shared" si="2243"/>
        <v/>
      </c>
      <c r="CR779" s="1348" t="str">
        <f t="shared" si="2243"/>
        <v/>
      </c>
      <c r="CS779" s="1347" t="str">
        <f t="shared" si="2243"/>
        <v/>
      </c>
      <c r="CT779" s="1350" t="str">
        <f t="shared" si="2243"/>
        <v/>
      </c>
      <c r="CU779" s="547" t="str">
        <f t="shared" si="2244"/>
        <v/>
      </c>
      <c r="CV779" s="548" t="str">
        <f t="shared" si="2245"/>
        <v/>
      </c>
      <c r="CW779" s="549" t="str">
        <f t="shared" si="2246"/>
        <v/>
      </c>
      <c r="CX779" s="549" t="str">
        <f t="shared" si="2247"/>
        <v/>
      </c>
      <c r="CY779" s="549" t="str">
        <f t="shared" si="2248"/>
        <v/>
      </c>
      <c r="CZ779" s="549" t="str">
        <f t="shared" si="2249"/>
        <v/>
      </c>
      <c r="DA779" s="549" t="str">
        <f t="shared" si="2250"/>
        <v/>
      </c>
      <c r="DB779" s="550" t="str">
        <f t="shared" si="2251"/>
        <v/>
      </c>
      <c r="DC779" s="550">
        <f t="shared" si="2252"/>
        <v>3.5</v>
      </c>
      <c r="DD779" s="550" t="str">
        <f t="shared" si="2253"/>
        <v/>
      </c>
      <c r="DE779" s="549" t="str">
        <f t="shared" si="2254"/>
        <v/>
      </c>
      <c r="DF779" s="549" t="str">
        <f t="shared" si="2255"/>
        <v/>
      </c>
      <c r="DG779" s="549" t="str">
        <f t="shared" si="2256"/>
        <v/>
      </c>
      <c r="DH779" s="549" t="str">
        <f t="shared" si="2257"/>
        <v/>
      </c>
      <c r="DI779" s="549" t="str">
        <f t="shared" si="2258"/>
        <v/>
      </c>
      <c r="DJ779" s="548" t="str">
        <f t="shared" si="2259"/>
        <v/>
      </c>
      <c r="DK779" s="547" t="str">
        <f t="shared" si="2260"/>
        <v/>
      </c>
      <c r="DL779" s="654">
        <f t="shared" si="2261"/>
        <v>3</v>
      </c>
      <c r="DM779" s="106">
        <f t="shared" si="2262"/>
        <v>0</v>
      </c>
      <c r="DN779" s="106">
        <f t="shared" si="2263"/>
        <v>5</v>
      </c>
      <c r="DO779" s="106">
        <f t="shared" si="2264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266">IF(B777="","",B777*B778*B779)</f>
        <v/>
      </c>
      <c r="C780" s="606" t="str">
        <f t="shared" si="2266"/>
        <v/>
      </c>
      <c r="D780" s="606" t="str">
        <f t="shared" si="2266"/>
        <v/>
      </c>
      <c r="E780" s="606" t="str">
        <f t="shared" si="2266"/>
        <v/>
      </c>
      <c r="F780" s="606">
        <f t="shared" si="2266"/>
        <v>192</v>
      </c>
      <c r="G780" s="606">
        <f t="shared" si="2266"/>
        <v>60</v>
      </c>
      <c r="H780" s="606">
        <f t="shared" si="2266"/>
        <v>60</v>
      </c>
      <c r="I780" s="606" t="str">
        <f t="shared" si="2266"/>
        <v/>
      </c>
      <c r="J780" s="606" t="str">
        <f t="shared" si="2266"/>
        <v/>
      </c>
      <c r="K780" s="606" t="str">
        <f t="shared" si="2266"/>
        <v/>
      </c>
      <c r="L780" s="606" t="str">
        <f t="shared" si="2266"/>
        <v/>
      </c>
      <c r="M780" s="606" t="str">
        <f t="shared" si="2266"/>
        <v/>
      </c>
      <c r="N780" s="606" t="str">
        <f t="shared" si="2266"/>
        <v/>
      </c>
      <c r="O780" s="606" t="str">
        <f t="shared" si="2266"/>
        <v/>
      </c>
      <c r="P780" s="606" t="str">
        <f t="shared" si="2266"/>
        <v/>
      </c>
      <c r="Q780" s="606" t="str">
        <f t="shared" si="2266"/>
        <v/>
      </c>
      <c r="R780" s="606" t="str">
        <f t="shared" si="2266"/>
        <v/>
      </c>
      <c r="S780" s="648"/>
      <c r="T780" s="606" t="str">
        <f t="shared" ref="T780:AJ780" si="2267">IF(T777="","",T777*T778*T779)</f>
        <v/>
      </c>
      <c r="U780" s="606" t="str">
        <f t="shared" si="2267"/>
        <v/>
      </c>
      <c r="V780" s="606" t="str">
        <f t="shared" si="2267"/>
        <v/>
      </c>
      <c r="W780" s="606" t="str">
        <f t="shared" si="2267"/>
        <v/>
      </c>
      <c r="X780" s="606" t="str">
        <f t="shared" si="2267"/>
        <v/>
      </c>
      <c r="Y780" s="606" t="str">
        <f t="shared" si="2267"/>
        <v/>
      </c>
      <c r="Z780" s="606" t="str">
        <f t="shared" si="2267"/>
        <v/>
      </c>
      <c r="AA780" s="606" t="str">
        <f t="shared" si="2267"/>
        <v/>
      </c>
      <c r="AB780" s="606" t="str">
        <f t="shared" si="2267"/>
        <v/>
      </c>
      <c r="AC780" s="606" t="str">
        <f t="shared" si="2267"/>
        <v/>
      </c>
      <c r="AD780" s="606" t="str">
        <f t="shared" si="2267"/>
        <v/>
      </c>
      <c r="AE780" s="791" t="str">
        <f t="shared" si="2267"/>
        <v/>
      </c>
      <c r="AF780" s="791" t="str">
        <f t="shared" si="2267"/>
        <v/>
      </c>
      <c r="AG780" s="791" t="str">
        <f t="shared" si="2267"/>
        <v/>
      </c>
      <c r="AH780" s="791" t="str">
        <f t="shared" si="2267"/>
        <v/>
      </c>
      <c r="AI780" s="606" t="str">
        <f t="shared" si="2267"/>
        <v/>
      </c>
      <c r="AJ780" s="791" t="str">
        <f t="shared" si="2267"/>
        <v/>
      </c>
      <c r="AK780" s="648"/>
      <c r="AL780" s="606"/>
      <c r="AM780" s="606">
        <f t="shared" ref="AM780:BB780" si="2268">IF(AM777="","",AM777*AM778*AM779)</f>
        <v>24</v>
      </c>
      <c r="AN780" s="606" t="str">
        <f t="shared" si="2268"/>
        <v/>
      </c>
      <c r="AO780" s="606">
        <f t="shared" si="2268"/>
        <v>60</v>
      </c>
      <c r="AP780" s="606" t="str">
        <f t="shared" si="2268"/>
        <v/>
      </c>
      <c r="AQ780" s="606">
        <f t="shared" si="2268"/>
        <v>60</v>
      </c>
      <c r="AR780" s="606">
        <f t="shared" si="2268"/>
        <v>60</v>
      </c>
      <c r="AS780" s="606">
        <f t="shared" si="2268"/>
        <v>60</v>
      </c>
      <c r="AT780" s="606" t="str">
        <f t="shared" si="2268"/>
        <v/>
      </c>
      <c r="AU780" s="606" t="str">
        <f t="shared" si="2268"/>
        <v/>
      </c>
      <c r="AV780" s="606" t="str">
        <f t="shared" si="2268"/>
        <v/>
      </c>
      <c r="AW780" s="606" t="str">
        <f t="shared" si="2268"/>
        <v/>
      </c>
      <c r="AX780" s="606" t="str">
        <f t="shared" si="2268"/>
        <v/>
      </c>
      <c r="AY780" s="606" t="str">
        <f t="shared" si="2268"/>
        <v/>
      </c>
      <c r="AZ780" s="606" t="str">
        <f t="shared" si="2268"/>
        <v/>
      </c>
      <c r="BA780" s="606" t="str">
        <f t="shared" si="2268"/>
        <v/>
      </c>
      <c r="BB780" s="606" t="str">
        <f t="shared" si="2268"/>
        <v/>
      </c>
      <c r="BC780" s="648"/>
      <c r="BD780" s="606" t="str">
        <f t="shared" ref="BD780:BT780" si="2269">IF(BD777="","",BD777*BD778*BD779)</f>
        <v/>
      </c>
      <c r="BE780" s="606" t="str">
        <f t="shared" si="2269"/>
        <v/>
      </c>
      <c r="BF780" s="606" t="str">
        <f t="shared" si="2269"/>
        <v/>
      </c>
      <c r="BG780" s="606">
        <f t="shared" si="2269"/>
        <v>42</v>
      </c>
      <c r="BH780" s="606" t="str">
        <f t="shared" si="2269"/>
        <v/>
      </c>
      <c r="BI780" s="606" t="str">
        <f t="shared" si="2269"/>
        <v/>
      </c>
      <c r="BJ780" s="606" t="str">
        <f t="shared" si="2269"/>
        <v/>
      </c>
      <c r="BK780" s="606" t="str">
        <f t="shared" si="2269"/>
        <v/>
      </c>
      <c r="BL780" s="606" t="str">
        <f t="shared" si="2269"/>
        <v/>
      </c>
      <c r="BM780" s="606" t="str">
        <f t="shared" si="2269"/>
        <v/>
      </c>
      <c r="BN780" s="606" t="str">
        <f t="shared" si="2269"/>
        <v/>
      </c>
      <c r="BO780" s="606" t="str">
        <f t="shared" si="2269"/>
        <v/>
      </c>
      <c r="BP780" s="606" t="str">
        <f t="shared" si="2269"/>
        <v/>
      </c>
      <c r="BQ780" s="606" t="str">
        <f t="shared" si="2269"/>
        <v/>
      </c>
      <c r="BR780" s="606" t="str">
        <f t="shared" si="2269"/>
        <v/>
      </c>
      <c r="BS780" s="606" t="str">
        <f t="shared" si="2269"/>
        <v/>
      </c>
      <c r="BT780" s="606" t="str">
        <f t="shared" si="2269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238"/>
        <v>60</v>
      </c>
      <c r="CA780" s="596" t="str">
        <f t="shared" si="2239"/>
        <v/>
      </c>
      <c r="CB780" s="596">
        <f t="shared" si="2240"/>
        <v>60</v>
      </c>
      <c r="CC780" s="690" t="str">
        <f t="shared" si="2241"/>
        <v/>
      </c>
      <c r="CD780" s="1346" t="str">
        <f t="shared" si="2265"/>
        <v/>
      </c>
      <c r="CE780" s="1347" t="str">
        <f t="shared" si="2243"/>
        <v/>
      </c>
      <c r="CF780" s="1348" t="str">
        <f t="shared" si="2243"/>
        <v/>
      </c>
      <c r="CG780" s="1348" t="str">
        <f t="shared" si="2243"/>
        <v/>
      </c>
      <c r="CH780" s="1348" t="str">
        <f t="shared" si="2243"/>
        <v/>
      </c>
      <c r="CI780" s="1348" t="str">
        <f t="shared" si="2243"/>
        <v/>
      </c>
      <c r="CJ780" s="1348" t="str">
        <f t="shared" si="2243"/>
        <v/>
      </c>
      <c r="CK780" s="1349" t="str">
        <f t="shared" si="2243"/>
        <v/>
      </c>
      <c r="CL780" s="1349">
        <f t="shared" si="2243"/>
        <v>42</v>
      </c>
      <c r="CM780" s="1349" t="str">
        <f t="shared" si="2243"/>
        <v/>
      </c>
      <c r="CN780" s="1348" t="str">
        <f t="shared" si="2243"/>
        <v/>
      </c>
      <c r="CO780" s="1348" t="str">
        <f t="shared" si="2243"/>
        <v/>
      </c>
      <c r="CP780" s="1348" t="str">
        <f t="shared" si="2243"/>
        <v/>
      </c>
      <c r="CQ780" s="1348" t="str">
        <f t="shared" si="2243"/>
        <v/>
      </c>
      <c r="CR780" s="1348" t="str">
        <f t="shared" si="2243"/>
        <v/>
      </c>
      <c r="CS780" s="1347" t="str">
        <f t="shared" si="2243"/>
        <v/>
      </c>
      <c r="CT780" s="1350" t="str">
        <f t="shared" si="2243"/>
        <v/>
      </c>
      <c r="CU780" s="547" t="str">
        <f t="shared" si="2244"/>
        <v/>
      </c>
      <c r="CV780" s="548" t="str">
        <f t="shared" si="2245"/>
        <v/>
      </c>
      <c r="CW780" s="549" t="str">
        <f t="shared" si="2246"/>
        <v/>
      </c>
      <c r="CX780" s="549" t="str">
        <f t="shared" si="2247"/>
        <v/>
      </c>
      <c r="CY780" s="549" t="str">
        <f t="shared" si="2248"/>
        <v/>
      </c>
      <c r="CZ780" s="549" t="str">
        <f t="shared" si="2249"/>
        <v/>
      </c>
      <c r="DA780" s="549" t="str">
        <f t="shared" si="2250"/>
        <v/>
      </c>
      <c r="DB780" s="550" t="str">
        <f t="shared" si="2251"/>
        <v/>
      </c>
      <c r="DC780" s="550">
        <f t="shared" si="2252"/>
        <v>42</v>
      </c>
      <c r="DD780" s="550" t="str">
        <f t="shared" si="2253"/>
        <v/>
      </c>
      <c r="DE780" s="549" t="str">
        <f t="shared" si="2254"/>
        <v/>
      </c>
      <c r="DF780" s="549" t="str">
        <f t="shared" si="2255"/>
        <v/>
      </c>
      <c r="DG780" s="549" t="str">
        <f t="shared" si="2256"/>
        <v/>
      </c>
      <c r="DH780" s="549" t="str">
        <f t="shared" si="2257"/>
        <v/>
      </c>
      <c r="DI780" s="549" t="str">
        <f t="shared" si="2258"/>
        <v/>
      </c>
      <c r="DJ780" s="548" t="str">
        <f t="shared" si="2259"/>
        <v/>
      </c>
      <c r="DK780" s="547" t="str">
        <f t="shared" si="2260"/>
        <v/>
      </c>
      <c r="DL780" s="654">
        <f t="shared" si="2261"/>
        <v>3</v>
      </c>
      <c r="DM780" s="106">
        <f t="shared" si="2262"/>
        <v>0</v>
      </c>
      <c r="DN780" s="106">
        <f t="shared" si="2263"/>
        <v>5</v>
      </c>
      <c r="DO780" s="106">
        <f t="shared" si="2264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238"/>
        <v/>
      </c>
      <c r="CA781" s="596">
        <f t="shared" si="2239"/>
        <v>500</v>
      </c>
      <c r="CB781" s="596" t="str">
        <f t="shared" si="2240"/>
        <v/>
      </c>
      <c r="CC781" s="690" t="str">
        <f t="shared" si="2241"/>
        <v/>
      </c>
      <c r="CD781" s="1346" t="str">
        <f t="shared" si="2265"/>
        <v/>
      </c>
      <c r="CE781" s="1347" t="str">
        <f t="shared" si="2243"/>
        <v/>
      </c>
      <c r="CF781" s="1348" t="str">
        <f t="shared" si="2243"/>
        <v/>
      </c>
      <c r="CG781" s="1348" t="str">
        <f t="shared" si="2243"/>
        <v/>
      </c>
      <c r="CH781" s="1348" t="str">
        <f t="shared" si="2243"/>
        <v/>
      </c>
      <c r="CI781" s="1348" t="str">
        <f t="shared" si="2243"/>
        <v/>
      </c>
      <c r="CJ781" s="1348" t="str">
        <f t="shared" si="2243"/>
        <v/>
      </c>
      <c r="CK781" s="1349" t="str">
        <f t="shared" si="2243"/>
        <v/>
      </c>
      <c r="CL781" s="1349">
        <f t="shared" si="2243"/>
        <v>360</v>
      </c>
      <c r="CM781" s="1349" t="str">
        <f t="shared" si="2243"/>
        <v/>
      </c>
      <c r="CN781" s="1348" t="str">
        <f t="shared" si="2243"/>
        <v/>
      </c>
      <c r="CO781" s="1348" t="str">
        <f t="shared" si="2243"/>
        <v/>
      </c>
      <c r="CP781" s="1348" t="str">
        <f t="shared" si="2243"/>
        <v/>
      </c>
      <c r="CQ781" s="1348" t="str">
        <f t="shared" si="2243"/>
        <v/>
      </c>
      <c r="CR781" s="1348" t="str">
        <f t="shared" si="2243"/>
        <v/>
      </c>
      <c r="CS781" s="1347" t="str">
        <f t="shared" si="2243"/>
        <v/>
      </c>
      <c r="CT781" s="1350" t="str">
        <f t="shared" si="2243"/>
        <v/>
      </c>
      <c r="CU781" s="547" t="str">
        <f t="shared" si="2244"/>
        <v/>
      </c>
      <c r="CV781" s="548" t="str">
        <f t="shared" si="2245"/>
        <v/>
      </c>
      <c r="CW781" s="549" t="str">
        <f t="shared" si="2246"/>
        <v/>
      </c>
      <c r="CX781" s="549" t="str">
        <f t="shared" si="2247"/>
        <v/>
      </c>
      <c r="CY781" s="549" t="str">
        <f t="shared" si="2248"/>
        <v/>
      </c>
      <c r="CZ781" s="549" t="str">
        <f t="shared" si="2249"/>
        <v/>
      </c>
      <c r="DA781" s="549" t="str">
        <f t="shared" si="2250"/>
        <v/>
      </c>
      <c r="DB781" s="550" t="str">
        <f t="shared" si="2251"/>
        <v/>
      </c>
      <c r="DC781" s="550">
        <f t="shared" si="2252"/>
        <v>360</v>
      </c>
      <c r="DD781" s="550" t="str">
        <f t="shared" si="2253"/>
        <v/>
      </c>
      <c r="DE781" s="549" t="str">
        <f t="shared" si="2254"/>
        <v/>
      </c>
      <c r="DF781" s="549" t="str">
        <f t="shared" si="2255"/>
        <v/>
      </c>
      <c r="DG781" s="549" t="str">
        <f t="shared" si="2256"/>
        <v/>
      </c>
      <c r="DH781" s="549" t="str">
        <f t="shared" si="2257"/>
        <v/>
      </c>
      <c r="DI781" s="549" t="str">
        <f t="shared" si="2258"/>
        <v/>
      </c>
      <c r="DJ781" s="548" t="str">
        <f t="shared" si="2259"/>
        <v/>
      </c>
      <c r="DK781" s="547" t="str">
        <f t="shared" si="2260"/>
        <v/>
      </c>
      <c r="DL781" s="654">
        <f t="shared" si="2261"/>
        <v>1</v>
      </c>
      <c r="DM781" s="106">
        <f t="shared" si="2262"/>
        <v>4</v>
      </c>
      <c r="DN781" s="106">
        <f t="shared" si="2263"/>
        <v>2</v>
      </c>
      <c r="DO781" s="106">
        <f t="shared" si="2264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238"/>
        <v/>
      </c>
      <c r="CA782" s="596" t="str">
        <f t="shared" si="2239"/>
        <v/>
      </c>
      <c r="CB782" s="596" t="str">
        <f t="shared" si="2240"/>
        <v/>
      </c>
      <c r="CC782" s="690" t="str">
        <f t="shared" si="2241"/>
        <v/>
      </c>
      <c r="CD782" s="1346" t="str">
        <f t="shared" si="2265"/>
        <v/>
      </c>
      <c r="CE782" s="1347" t="str">
        <f t="shared" si="2243"/>
        <v/>
      </c>
      <c r="CF782" s="1348" t="str">
        <f t="shared" si="2243"/>
        <v/>
      </c>
      <c r="CG782" s="1348" t="str">
        <f t="shared" si="2243"/>
        <v/>
      </c>
      <c r="CH782" s="1348" t="str">
        <f t="shared" si="2243"/>
        <v/>
      </c>
      <c r="CI782" s="1348" t="str">
        <f t="shared" si="2243"/>
        <v/>
      </c>
      <c r="CJ782" s="1348" t="str">
        <f t="shared" si="2243"/>
        <v/>
      </c>
      <c r="CK782" s="1349" t="str">
        <f t="shared" si="2243"/>
        <v/>
      </c>
      <c r="CL782" s="1349" t="str">
        <f t="shared" si="2243"/>
        <v/>
      </c>
      <c r="CM782" s="1349" t="str">
        <f t="shared" si="2243"/>
        <v/>
      </c>
      <c r="CN782" s="1348" t="str">
        <f t="shared" si="2243"/>
        <v/>
      </c>
      <c r="CO782" s="1348" t="str">
        <f t="shared" si="2243"/>
        <v/>
      </c>
      <c r="CP782" s="1348" t="str">
        <f t="shared" si="2243"/>
        <v/>
      </c>
      <c r="CQ782" s="1348" t="str">
        <f t="shared" si="2243"/>
        <v/>
      </c>
      <c r="CR782" s="1348" t="str">
        <f t="shared" si="2243"/>
        <v/>
      </c>
      <c r="CS782" s="1347" t="str">
        <f t="shared" si="2243"/>
        <v/>
      </c>
      <c r="CT782" s="1350" t="str">
        <f t="shared" si="2243"/>
        <v/>
      </c>
      <c r="CU782" s="547" t="str">
        <f t="shared" si="2244"/>
        <v/>
      </c>
      <c r="CV782" s="548" t="str">
        <f t="shared" si="2245"/>
        <v/>
      </c>
      <c r="CW782" s="549" t="str">
        <f t="shared" si="2246"/>
        <v/>
      </c>
      <c r="CX782" s="549" t="str">
        <f t="shared" si="2247"/>
        <v/>
      </c>
      <c r="CY782" s="549" t="str">
        <f t="shared" si="2248"/>
        <v/>
      </c>
      <c r="CZ782" s="549" t="str">
        <f t="shared" si="2249"/>
        <v/>
      </c>
      <c r="DA782" s="549" t="str">
        <f t="shared" si="2250"/>
        <v/>
      </c>
      <c r="DB782" s="550" t="str">
        <f t="shared" si="2251"/>
        <v/>
      </c>
      <c r="DC782" s="550" t="str">
        <f t="shared" si="2252"/>
        <v/>
      </c>
      <c r="DD782" s="550" t="str">
        <f t="shared" si="2253"/>
        <v/>
      </c>
      <c r="DE782" s="549" t="str">
        <f t="shared" si="2254"/>
        <v/>
      </c>
      <c r="DF782" s="549" t="str">
        <f t="shared" si="2255"/>
        <v/>
      </c>
      <c r="DG782" s="549" t="str">
        <f t="shared" si="2256"/>
        <v/>
      </c>
      <c r="DH782" s="549" t="str">
        <f t="shared" si="2257"/>
        <v/>
      </c>
      <c r="DI782" s="549" t="str">
        <f t="shared" si="2258"/>
        <v/>
      </c>
      <c r="DJ782" s="548" t="str">
        <f t="shared" si="2259"/>
        <v/>
      </c>
      <c r="DK782" s="547" t="str">
        <f t="shared" si="2260"/>
        <v/>
      </c>
      <c r="DL782" s="654">
        <f t="shared" si="2261"/>
        <v>0</v>
      </c>
      <c r="DM782" s="106">
        <f t="shared" si="2262"/>
        <v>0</v>
      </c>
      <c r="DN782" s="106">
        <f t="shared" si="2263"/>
        <v>2</v>
      </c>
      <c r="DO782" s="106">
        <f t="shared" si="2264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238"/>
        <v/>
      </c>
      <c r="CA783" s="596" t="str">
        <f t="shared" si="2239"/>
        <v/>
      </c>
      <c r="CB783" s="596" t="str">
        <f t="shared" si="2240"/>
        <v/>
      </c>
      <c r="CC783" s="690">
        <f t="shared" si="2241"/>
        <v>1440</v>
      </c>
      <c r="CD783" s="1346" t="str">
        <f t="shared" si="2265"/>
        <v/>
      </c>
      <c r="CE783" s="1347" t="str">
        <f t="shared" si="2243"/>
        <v/>
      </c>
      <c r="CF783" s="1348" t="str">
        <f t="shared" si="2243"/>
        <v/>
      </c>
      <c r="CG783" s="1348" t="str">
        <f t="shared" si="2243"/>
        <v/>
      </c>
      <c r="CH783" s="1348" t="str">
        <f t="shared" si="2243"/>
        <v/>
      </c>
      <c r="CI783" s="1348" t="str">
        <f t="shared" si="2243"/>
        <v/>
      </c>
      <c r="CJ783" s="1348" t="str">
        <f t="shared" si="2243"/>
        <v/>
      </c>
      <c r="CK783" s="1349">
        <f t="shared" si="2243"/>
        <v>1200</v>
      </c>
      <c r="CL783" s="1349">
        <f t="shared" si="2243"/>
        <v>1440</v>
      </c>
      <c r="CM783" s="1349">
        <f t="shared" si="2243"/>
        <v>1800</v>
      </c>
      <c r="CN783" s="1348" t="str">
        <f t="shared" si="2243"/>
        <v/>
      </c>
      <c r="CO783" s="1348" t="str">
        <f t="shared" si="2243"/>
        <v/>
      </c>
      <c r="CP783" s="1348" t="str">
        <f t="shared" si="2243"/>
        <v/>
      </c>
      <c r="CQ783" s="1348" t="str">
        <f t="shared" si="2243"/>
        <v/>
      </c>
      <c r="CR783" s="1348" t="str">
        <f t="shared" si="2243"/>
        <v/>
      </c>
      <c r="CS783" s="1347" t="str">
        <f t="shared" si="2243"/>
        <v/>
      </c>
      <c r="CT783" s="1350" t="str">
        <f t="shared" si="2243"/>
        <v/>
      </c>
      <c r="CU783" s="547" t="str">
        <f t="shared" si="2244"/>
        <v/>
      </c>
      <c r="CV783" s="548" t="str">
        <f t="shared" si="2245"/>
        <v/>
      </c>
      <c r="CW783" s="549" t="str">
        <f t="shared" si="2246"/>
        <v/>
      </c>
      <c r="CX783" s="549" t="str">
        <f t="shared" si="2247"/>
        <v/>
      </c>
      <c r="CY783" s="549" t="str">
        <f t="shared" si="2248"/>
        <v/>
      </c>
      <c r="CZ783" s="549" t="str">
        <f t="shared" si="2249"/>
        <v/>
      </c>
      <c r="DA783" s="549" t="str">
        <f t="shared" si="2250"/>
        <v/>
      </c>
      <c r="DB783" s="550">
        <f t="shared" si="2251"/>
        <v>1200</v>
      </c>
      <c r="DC783" s="550">
        <f t="shared" si="2252"/>
        <v>1440</v>
      </c>
      <c r="DD783" s="550">
        <f t="shared" si="2253"/>
        <v>1800</v>
      </c>
      <c r="DE783" s="549" t="str">
        <f t="shared" si="2254"/>
        <v/>
      </c>
      <c r="DF783" s="549" t="str">
        <f t="shared" si="2255"/>
        <v/>
      </c>
      <c r="DG783" s="549" t="str">
        <f t="shared" si="2256"/>
        <v/>
      </c>
      <c r="DH783" s="549" t="str">
        <f t="shared" si="2257"/>
        <v/>
      </c>
      <c r="DI783" s="549" t="str">
        <f t="shared" si="2258"/>
        <v/>
      </c>
      <c r="DJ783" s="548" t="str">
        <f t="shared" si="2259"/>
        <v/>
      </c>
      <c r="DK783" s="547" t="str">
        <f t="shared" si="2260"/>
        <v/>
      </c>
      <c r="DL783" s="654">
        <f t="shared" si="2261"/>
        <v>0</v>
      </c>
      <c r="DM783" s="106">
        <f t="shared" si="2262"/>
        <v>0</v>
      </c>
      <c r="DN783" s="106">
        <f t="shared" si="2263"/>
        <v>2</v>
      </c>
      <c r="DO783" s="106">
        <f t="shared" si="2264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238"/>
        <v/>
      </c>
      <c r="CA784" s="596" t="str">
        <f t="shared" si="2239"/>
        <v/>
      </c>
      <c r="CB784" s="596" t="str">
        <f t="shared" si="2240"/>
        <v/>
      </c>
      <c r="CC784" s="690" t="str">
        <f t="shared" si="2241"/>
        <v/>
      </c>
      <c r="CD784" s="1346" t="str">
        <f t="shared" si="2265"/>
        <v/>
      </c>
      <c r="CE784" s="1347" t="str">
        <f t="shared" si="2243"/>
        <v/>
      </c>
      <c r="CF784" s="1348" t="str">
        <f t="shared" si="2243"/>
        <v/>
      </c>
      <c r="CG784" s="1348" t="str">
        <f t="shared" si="2243"/>
        <v/>
      </c>
      <c r="CH784" s="1348" t="str">
        <f t="shared" si="2243"/>
        <v/>
      </c>
      <c r="CI784" s="1348" t="str">
        <f t="shared" si="2243"/>
        <v/>
      </c>
      <c r="CJ784" s="1348" t="str">
        <f t="shared" si="2243"/>
        <v/>
      </c>
      <c r="CK784" s="1349" t="str">
        <f t="shared" si="2243"/>
        <v/>
      </c>
      <c r="CL784" s="1349" t="str">
        <f t="shared" si="2243"/>
        <v/>
      </c>
      <c r="CM784" s="1349" t="str">
        <f t="shared" si="2243"/>
        <v/>
      </c>
      <c r="CN784" s="1348" t="str">
        <f t="shared" si="2243"/>
        <v/>
      </c>
      <c r="CO784" s="1348" t="str">
        <f t="shared" si="2243"/>
        <v/>
      </c>
      <c r="CP784" s="1348" t="str">
        <f t="shared" si="2243"/>
        <v/>
      </c>
      <c r="CQ784" s="1348" t="str">
        <f t="shared" si="2243"/>
        <v/>
      </c>
      <c r="CR784" s="1348" t="str">
        <f t="shared" si="2243"/>
        <v/>
      </c>
      <c r="CS784" s="1347" t="str">
        <f t="shared" si="2243"/>
        <v/>
      </c>
      <c r="CT784" s="1350" t="str">
        <f t="shared" si="2243"/>
        <v/>
      </c>
      <c r="CU784" s="547" t="str">
        <f t="shared" si="2244"/>
        <v/>
      </c>
      <c r="CV784" s="548" t="str">
        <f t="shared" si="2245"/>
        <v/>
      </c>
      <c r="CW784" s="549" t="str">
        <f t="shared" si="2246"/>
        <v/>
      </c>
      <c r="CX784" s="549" t="str">
        <f t="shared" si="2247"/>
        <v/>
      </c>
      <c r="CY784" s="549" t="str">
        <f t="shared" si="2248"/>
        <v/>
      </c>
      <c r="CZ784" s="549" t="str">
        <f t="shared" si="2249"/>
        <v/>
      </c>
      <c r="DA784" s="549" t="str">
        <f t="shared" si="2250"/>
        <v/>
      </c>
      <c r="DB784" s="550" t="str">
        <f t="shared" si="2251"/>
        <v/>
      </c>
      <c r="DC784" s="550" t="str">
        <f t="shared" si="2252"/>
        <v/>
      </c>
      <c r="DD784" s="550" t="str">
        <f t="shared" si="2253"/>
        <v/>
      </c>
      <c r="DE784" s="549" t="str">
        <f t="shared" si="2254"/>
        <v/>
      </c>
      <c r="DF784" s="549" t="str">
        <f t="shared" si="2255"/>
        <v/>
      </c>
      <c r="DG784" s="549" t="str">
        <f t="shared" si="2256"/>
        <v/>
      </c>
      <c r="DH784" s="549" t="str">
        <f t="shared" si="2257"/>
        <v/>
      </c>
      <c r="DI784" s="549" t="str">
        <f t="shared" si="2258"/>
        <v/>
      </c>
      <c r="DJ784" s="548" t="str">
        <f t="shared" si="2259"/>
        <v/>
      </c>
      <c r="DK784" s="547" t="str">
        <f t="shared" si="2260"/>
        <v/>
      </c>
      <c r="DL784" s="654">
        <f t="shared" si="2261"/>
        <v>0</v>
      </c>
      <c r="DM784" s="106">
        <f t="shared" si="2262"/>
        <v>0</v>
      </c>
      <c r="DN784" s="106">
        <f t="shared" si="2263"/>
        <v>0</v>
      </c>
      <c r="DO784" s="106">
        <f t="shared" si="2264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270">IF(DL786&lt;3,"",(SUM(B786:R786)-MIN(B786:R786)-MAX(B786:R786))/(DL786-2))</f>
        <v/>
      </c>
      <c r="CA786" s="596" t="str">
        <f t="shared" ref="CA786:CA800" si="2271">IF(DM786&lt;3,"",(SUM(T786:AJ786)-MIN(T786:AJ786)-MAX(T786:AJ786))/(DM786-2))</f>
        <v/>
      </c>
      <c r="CB786" s="596" t="str">
        <f t="shared" ref="CB786:CB800" si="2272">IF(DN786&lt;3,"",(SUM(AL786:BB786)-MIN(AL786:BB786)-MAX(AL786:BB786))/(DN786-2))</f>
        <v/>
      </c>
      <c r="CC786" s="690" t="str">
        <f t="shared" ref="CC786:CC800" si="2273">IF(DO786&lt;3,"",(SUM(BD786:BT786)-MIN(BD786:BT786)-MAX(BD786:BT786))/(DO786-2))</f>
        <v/>
      </c>
      <c r="CD786" s="1346" t="str">
        <f t="shared" ref="CD786:CS786" si="227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274"/>
        <v/>
      </c>
      <c r="CF786" s="1348" t="str">
        <f t="shared" si="2274"/>
        <v/>
      </c>
      <c r="CG786" s="1348" t="str">
        <f t="shared" si="2274"/>
        <v/>
      </c>
      <c r="CH786" s="1348" t="str">
        <f t="shared" si="2274"/>
        <v/>
      </c>
      <c r="CI786" s="1348" t="str">
        <f t="shared" si="2274"/>
        <v/>
      </c>
      <c r="CJ786" s="1348" t="str">
        <f t="shared" si="2274"/>
        <v/>
      </c>
      <c r="CK786" s="1349" t="str">
        <f t="shared" si="2274"/>
        <v/>
      </c>
      <c r="CL786" s="1349" t="str">
        <f t="shared" si="2274"/>
        <v/>
      </c>
      <c r="CM786" s="1349" t="str">
        <f t="shared" si="2274"/>
        <v/>
      </c>
      <c r="CN786" s="1348" t="str">
        <f t="shared" si="2274"/>
        <v/>
      </c>
      <c r="CO786" s="1348" t="str">
        <f t="shared" si="2274"/>
        <v/>
      </c>
      <c r="CP786" s="1348" t="str">
        <f t="shared" si="2274"/>
        <v/>
      </c>
      <c r="CQ786" s="1348" t="str">
        <f t="shared" si="2274"/>
        <v/>
      </c>
      <c r="CR786" s="1348" t="str">
        <f t="shared" si="2274"/>
        <v/>
      </c>
      <c r="CS786" s="1347" t="str">
        <f t="shared" si="2274"/>
        <v/>
      </c>
      <c r="CT786" s="1350" t="str">
        <f t="shared" ref="CE786:CT802" si="227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7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7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7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7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8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8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8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8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8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8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8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8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8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8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9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9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9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93">COUNT(B786:R786)</f>
        <v>0</v>
      </c>
      <c r="DM786" s="106">
        <f t="shared" ref="DM786:DM800" si="2294">COUNT(T786:AJ786)</f>
        <v>0</v>
      </c>
      <c r="DN786" s="106">
        <f t="shared" ref="DN786:DN800" si="2295">COUNT(AL786:BB786)</f>
        <v>0</v>
      </c>
      <c r="DO786" s="106">
        <f t="shared" ref="DO786:DO800" si="2296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270"/>
        <v/>
      </c>
      <c r="CA787" s="596" t="str">
        <f t="shared" si="2271"/>
        <v/>
      </c>
      <c r="CB787" s="596" t="str">
        <f t="shared" si="2272"/>
        <v/>
      </c>
      <c r="CC787" s="690" t="str">
        <f t="shared" si="2273"/>
        <v/>
      </c>
      <c r="CD787" s="1346" t="str">
        <f t="shared" ref="CD787:CD809" si="229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75"/>
        <v/>
      </c>
      <c r="CF787" s="1348" t="str">
        <f t="shared" si="2275"/>
        <v/>
      </c>
      <c r="CG787" s="1348" t="str">
        <f t="shared" si="2275"/>
        <v/>
      </c>
      <c r="CH787" s="1348" t="str">
        <f t="shared" si="2275"/>
        <v/>
      </c>
      <c r="CI787" s="1348" t="str">
        <f t="shared" si="2275"/>
        <v/>
      </c>
      <c r="CJ787" s="1348" t="str">
        <f t="shared" si="2275"/>
        <v/>
      </c>
      <c r="CK787" s="1349" t="str">
        <f t="shared" si="2275"/>
        <v/>
      </c>
      <c r="CL787" s="1349" t="str">
        <f t="shared" si="2275"/>
        <v/>
      </c>
      <c r="CM787" s="1349" t="str">
        <f t="shared" si="2275"/>
        <v/>
      </c>
      <c r="CN787" s="1348" t="str">
        <f t="shared" si="2275"/>
        <v/>
      </c>
      <c r="CO787" s="1348" t="str">
        <f t="shared" si="2275"/>
        <v/>
      </c>
      <c r="CP787" s="1348" t="str">
        <f t="shared" si="2275"/>
        <v/>
      </c>
      <c r="CQ787" s="1348" t="str">
        <f t="shared" si="2275"/>
        <v/>
      </c>
      <c r="CR787" s="1348" t="str">
        <f t="shared" si="2275"/>
        <v/>
      </c>
      <c r="CS787" s="1347" t="str">
        <f t="shared" si="2275"/>
        <v/>
      </c>
      <c r="CT787" s="1350" t="str">
        <f t="shared" si="2275"/>
        <v/>
      </c>
      <c r="CU787" s="547" t="str">
        <f t="shared" si="2276"/>
        <v/>
      </c>
      <c r="CV787" s="548" t="str">
        <f t="shared" si="2277"/>
        <v/>
      </c>
      <c r="CW787" s="549" t="str">
        <f t="shared" si="2278"/>
        <v/>
      </c>
      <c r="CX787" s="549" t="str">
        <f t="shared" si="2279"/>
        <v/>
      </c>
      <c r="CY787" s="549" t="str">
        <f t="shared" si="2280"/>
        <v/>
      </c>
      <c r="CZ787" s="549" t="str">
        <f t="shared" si="2281"/>
        <v/>
      </c>
      <c r="DA787" s="549" t="str">
        <f t="shared" si="2282"/>
        <v/>
      </c>
      <c r="DB787" s="550" t="str">
        <f t="shared" si="2283"/>
        <v/>
      </c>
      <c r="DC787" s="550" t="str">
        <f t="shared" si="2284"/>
        <v/>
      </c>
      <c r="DD787" s="550" t="str">
        <f t="shared" si="2285"/>
        <v/>
      </c>
      <c r="DE787" s="549" t="str">
        <f t="shared" si="2286"/>
        <v/>
      </c>
      <c r="DF787" s="549" t="str">
        <f t="shared" si="2287"/>
        <v/>
      </c>
      <c r="DG787" s="549" t="str">
        <f t="shared" si="2288"/>
        <v/>
      </c>
      <c r="DH787" s="549" t="str">
        <f t="shared" si="2289"/>
        <v/>
      </c>
      <c r="DI787" s="549" t="str">
        <f t="shared" si="2290"/>
        <v/>
      </c>
      <c r="DJ787" s="548" t="str">
        <f t="shared" si="2291"/>
        <v/>
      </c>
      <c r="DK787" s="547" t="str">
        <f t="shared" si="2292"/>
        <v/>
      </c>
      <c r="DL787" s="654">
        <f t="shared" si="2293"/>
        <v>0</v>
      </c>
      <c r="DM787" s="106">
        <f t="shared" si="2294"/>
        <v>0</v>
      </c>
      <c r="DN787" s="106">
        <f t="shared" si="2295"/>
        <v>0</v>
      </c>
      <c r="DO787" s="106">
        <f t="shared" si="2296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70"/>
        <v/>
      </c>
      <c r="CA788" s="596" t="str">
        <f t="shared" si="2271"/>
        <v/>
      </c>
      <c r="CB788" s="596" t="str">
        <f t="shared" si="2272"/>
        <v/>
      </c>
      <c r="CC788" s="690" t="str">
        <f t="shared" si="2273"/>
        <v/>
      </c>
      <c r="CD788" s="1346" t="str">
        <f t="shared" si="2297"/>
        <v/>
      </c>
      <c r="CE788" s="1347" t="str">
        <f t="shared" si="2275"/>
        <v/>
      </c>
      <c r="CF788" s="1348" t="str">
        <f t="shared" si="2275"/>
        <v/>
      </c>
      <c r="CG788" s="1348" t="str">
        <f t="shared" si="2275"/>
        <v/>
      </c>
      <c r="CH788" s="1348" t="str">
        <f t="shared" si="2275"/>
        <v/>
      </c>
      <c r="CI788" s="1348" t="str">
        <f t="shared" si="2275"/>
        <v/>
      </c>
      <c r="CJ788" s="1348" t="str">
        <f t="shared" si="2275"/>
        <v/>
      </c>
      <c r="CK788" s="1349" t="str">
        <f t="shared" si="2275"/>
        <v/>
      </c>
      <c r="CL788" s="1349" t="str">
        <f t="shared" si="2275"/>
        <v/>
      </c>
      <c r="CM788" s="1349" t="str">
        <f t="shared" si="2275"/>
        <v/>
      </c>
      <c r="CN788" s="1348" t="str">
        <f t="shared" si="2275"/>
        <v/>
      </c>
      <c r="CO788" s="1348" t="str">
        <f t="shared" si="2275"/>
        <v/>
      </c>
      <c r="CP788" s="1348" t="str">
        <f t="shared" si="2275"/>
        <v/>
      </c>
      <c r="CQ788" s="1348" t="str">
        <f t="shared" si="2275"/>
        <v/>
      </c>
      <c r="CR788" s="1348" t="str">
        <f t="shared" si="2275"/>
        <v/>
      </c>
      <c r="CS788" s="1347" t="str">
        <f t="shared" si="2275"/>
        <v/>
      </c>
      <c r="CT788" s="1350" t="str">
        <f t="shared" si="2275"/>
        <v/>
      </c>
      <c r="CU788" s="547" t="str">
        <f t="shared" si="2276"/>
        <v/>
      </c>
      <c r="CV788" s="548" t="str">
        <f t="shared" si="2277"/>
        <v/>
      </c>
      <c r="CW788" s="549" t="str">
        <f t="shared" si="2278"/>
        <v/>
      </c>
      <c r="CX788" s="549" t="str">
        <f t="shared" si="2279"/>
        <v/>
      </c>
      <c r="CY788" s="549" t="str">
        <f t="shared" si="2280"/>
        <v/>
      </c>
      <c r="CZ788" s="549" t="str">
        <f t="shared" si="2281"/>
        <v/>
      </c>
      <c r="DA788" s="549" t="str">
        <f t="shared" si="2282"/>
        <v/>
      </c>
      <c r="DB788" s="550" t="str">
        <f t="shared" si="2283"/>
        <v/>
      </c>
      <c r="DC788" s="550" t="str">
        <f t="shared" si="2284"/>
        <v/>
      </c>
      <c r="DD788" s="550" t="str">
        <f t="shared" si="2285"/>
        <v/>
      </c>
      <c r="DE788" s="549" t="str">
        <f t="shared" si="2286"/>
        <v/>
      </c>
      <c r="DF788" s="549" t="str">
        <f t="shared" si="2287"/>
        <v/>
      </c>
      <c r="DG788" s="549" t="str">
        <f t="shared" si="2288"/>
        <v/>
      </c>
      <c r="DH788" s="549" t="str">
        <f t="shared" si="2289"/>
        <v/>
      </c>
      <c r="DI788" s="549" t="str">
        <f t="shared" si="2290"/>
        <v/>
      </c>
      <c r="DJ788" s="548" t="str">
        <f t="shared" si="2291"/>
        <v/>
      </c>
      <c r="DK788" s="547" t="str">
        <f t="shared" si="2292"/>
        <v/>
      </c>
      <c r="DL788" s="654">
        <f t="shared" si="2293"/>
        <v>0</v>
      </c>
      <c r="DM788" s="106">
        <f t="shared" si="2294"/>
        <v>0</v>
      </c>
      <c r="DN788" s="106">
        <f t="shared" si="2295"/>
        <v>0</v>
      </c>
      <c r="DO788" s="106">
        <f t="shared" si="2296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98">IF(B786="","",B786*B787*B788)</f>
        <v/>
      </c>
      <c r="C789" s="606" t="str">
        <f t="shared" si="2298"/>
        <v/>
      </c>
      <c r="D789" s="606" t="str">
        <f t="shared" si="2298"/>
        <v/>
      </c>
      <c r="E789" s="606" t="str">
        <f t="shared" si="2298"/>
        <v/>
      </c>
      <c r="F789" s="606" t="str">
        <f t="shared" si="2298"/>
        <v/>
      </c>
      <c r="G789" s="606" t="str">
        <f t="shared" si="2298"/>
        <v/>
      </c>
      <c r="H789" s="606" t="str">
        <f t="shared" si="2298"/>
        <v/>
      </c>
      <c r="I789" s="606" t="str">
        <f t="shared" si="2298"/>
        <v/>
      </c>
      <c r="J789" s="606" t="str">
        <f t="shared" si="2298"/>
        <v/>
      </c>
      <c r="K789" s="606" t="str">
        <f t="shared" si="2298"/>
        <v/>
      </c>
      <c r="L789" s="606" t="str">
        <f t="shared" si="2298"/>
        <v/>
      </c>
      <c r="M789" s="606" t="str">
        <f t="shared" si="2298"/>
        <v/>
      </c>
      <c r="N789" s="606" t="str">
        <f t="shared" si="2298"/>
        <v/>
      </c>
      <c r="O789" s="606" t="str">
        <f t="shared" si="2298"/>
        <v/>
      </c>
      <c r="P789" s="606" t="str">
        <f t="shared" si="2298"/>
        <v/>
      </c>
      <c r="Q789" s="606" t="str">
        <f t="shared" si="2298"/>
        <v/>
      </c>
      <c r="R789" s="606" t="str">
        <f t="shared" si="2298"/>
        <v/>
      </c>
      <c r="S789" s="648"/>
      <c r="T789" s="606" t="str">
        <f t="shared" ref="T789:AJ789" si="2299">IF(T786="","",T786*T787*T788)</f>
        <v/>
      </c>
      <c r="U789" s="606" t="str">
        <f t="shared" si="2299"/>
        <v/>
      </c>
      <c r="V789" s="606" t="str">
        <f t="shared" si="2299"/>
        <v/>
      </c>
      <c r="W789" s="606" t="str">
        <f t="shared" si="2299"/>
        <v/>
      </c>
      <c r="X789" s="606" t="str">
        <f t="shared" si="2299"/>
        <v/>
      </c>
      <c r="Y789" s="606" t="str">
        <f t="shared" si="2299"/>
        <v/>
      </c>
      <c r="Z789" s="606" t="str">
        <f t="shared" si="2299"/>
        <v/>
      </c>
      <c r="AA789" s="606" t="str">
        <f t="shared" si="2299"/>
        <v/>
      </c>
      <c r="AB789" s="606" t="str">
        <f t="shared" si="2299"/>
        <v/>
      </c>
      <c r="AC789" s="606" t="str">
        <f t="shared" si="2299"/>
        <v/>
      </c>
      <c r="AD789" s="606" t="str">
        <f t="shared" si="2299"/>
        <v/>
      </c>
      <c r="AE789" s="606" t="str">
        <f t="shared" si="2299"/>
        <v/>
      </c>
      <c r="AF789" s="606" t="str">
        <f t="shared" si="2299"/>
        <v/>
      </c>
      <c r="AG789" s="606" t="str">
        <f t="shared" si="2299"/>
        <v/>
      </c>
      <c r="AH789" s="606" t="str">
        <f t="shared" si="2299"/>
        <v/>
      </c>
      <c r="AI789" s="606" t="str">
        <f t="shared" si="2299"/>
        <v/>
      </c>
      <c r="AJ789" s="606" t="str">
        <f t="shared" si="2299"/>
        <v/>
      </c>
      <c r="AK789" s="648"/>
      <c r="AL789" s="606" t="str">
        <f t="shared" ref="AL789:BB789" si="2300">IF(AL786="","",AL786*AL787*AL788)</f>
        <v/>
      </c>
      <c r="AM789" s="606" t="str">
        <f t="shared" si="2300"/>
        <v/>
      </c>
      <c r="AN789" s="606" t="str">
        <f t="shared" si="2300"/>
        <v/>
      </c>
      <c r="AO789" s="606" t="str">
        <f t="shared" si="2300"/>
        <v/>
      </c>
      <c r="AP789" s="606" t="str">
        <f t="shared" si="2300"/>
        <v/>
      </c>
      <c r="AQ789" s="606" t="str">
        <f t="shared" si="2300"/>
        <v/>
      </c>
      <c r="AR789" s="606" t="str">
        <f t="shared" si="2300"/>
        <v/>
      </c>
      <c r="AS789" s="606" t="str">
        <f t="shared" si="2300"/>
        <v/>
      </c>
      <c r="AT789" s="606" t="str">
        <f t="shared" si="2300"/>
        <v/>
      </c>
      <c r="AU789" s="606" t="str">
        <f t="shared" si="2300"/>
        <v/>
      </c>
      <c r="AV789" s="606" t="str">
        <f t="shared" si="2300"/>
        <v/>
      </c>
      <c r="AW789" s="606" t="str">
        <f t="shared" si="2300"/>
        <v/>
      </c>
      <c r="AX789" s="606" t="str">
        <f t="shared" si="2300"/>
        <v/>
      </c>
      <c r="AY789" s="606" t="str">
        <f t="shared" si="2300"/>
        <v/>
      </c>
      <c r="AZ789" s="606" t="str">
        <f t="shared" si="2300"/>
        <v/>
      </c>
      <c r="BA789" s="606" t="str">
        <f t="shared" si="2300"/>
        <v/>
      </c>
      <c r="BB789" s="606" t="str">
        <f t="shared" si="2300"/>
        <v/>
      </c>
      <c r="BC789" s="648"/>
      <c r="BD789" s="606" t="str">
        <f t="shared" ref="BD789:BT789" si="2301">IF(BD786="","",BD786*BD787*BD788)</f>
        <v/>
      </c>
      <c r="BE789" s="606" t="str">
        <f t="shared" si="2301"/>
        <v/>
      </c>
      <c r="BF789" s="606" t="str">
        <f t="shared" si="2301"/>
        <v/>
      </c>
      <c r="BG789" s="606" t="str">
        <f t="shared" si="2301"/>
        <v/>
      </c>
      <c r="BH789" s="606" t="str">
        <f t="shared" si="2301"/>
        <v/>
      </c>
      <c r="BI789" s="606" t="str">
        <f t="shared" si="2301"/>
        <v/>
      </c>
      <c r="BJ789" s="606" t="str">
        <f t="shared" si="2301"/>
        <v/>
      </c>
      <c r="BK789" s="606" t="str">
        <f t="shared" si="2301"/>
        <v/>
      </c>
      <c r="BL789" s="606" t="str">
        <f t="shared" si="2301"/>
        <v/>
      </c>
      <c r="BM789" s="606" t="str">
        <f t="shared" si="2301"/>
        <v/>
      </c>
      <c r="BN789" s="606" t="str">
        <f t="shared" si="2301"/>
        <v/>
      </c>
      <c r="BO789" s="606" t="str">
        <f t="shared" si="2301"/>
        <v/>
      </c>
      <c r="BP789" s="606" t="str">
        <f t="shared" si="2301"/>
        <v/>
      </c>
      <c r="BQ789" s="606" t="str">
        <f t="shared" si="2301"/>
        <v/>
      </c>
      <c r="BR789" s="606" t="str">
        <f t="shared" si="2301"/>
        <v/>
      </c>
      <c r="BS789" s="606" t="str">
        <f t="shared" si="2301"/>
        <v/>
      </c>
      <c r="BT789" s="606" t="str">
        <f t="shared" si="2301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270"/>
        <v/>
      </c>
      <c r="CA789" s="596" t="str">
        <f t="shared" si="2271"/>
        <v/>
      </c>
      <c r="CB789" s="596" t="str">
        <f t="shared" si="2272"/>
        <v/>
      </c>
      <c r="CC789" s="690" t="str">
        <f t="shared" si="2273"/>
        <v/>
      </c>
      <c r="CD789" s="1346" t="str">
        <f t="shared" si="2297"/>
        <v/>
      </c>
      <c r="CE789" s="1347" t="str">
        <f t="shared" si="2275"/>
        <v/>
      </c>
      <c r="CF789" s="1348" t="str">
        <f t="shared" si="2275"/>
        <v/>
      </c>
      <c r="CG789" s="1348" t="str">
        <f t="shared" si="2275"/>
        <v/>
      </c>
      <c r="CH789" s="1348" t="str">
        <f t="shared" si="2275"/>
        <v/>
      </c>
      <c r="CI789" s="1348" t="str">
        <f t="shared" si="2275"/>
        <v/>
      </c>
      <c r="CJ789" s="1348" t="str">
        <f t="shared" si="2275"/>
        <v/>
      </c>
      <c r="CK789" s="1349" t="str">
        <f t="shared" si="2275"/>
        <v/>
      </c>
      <c r="CL789" s="1349" t="str">
        <f t="shared" si="2275"/>
        <v/>
      </c>
      <c r="CM789" s="1349" t="str">
        <f t="shared" si="2275"/>
        <v/>
      </c>
      <c r="CN789" s="1348" t="str">
        <f t="shared" si="2275"/>
        <v/>
      </c>
      <c r="CO789" s="1348" t="str">
        <f t="shared" si="2275"/>
        <v/>
      </c>
      <c r="CP789" s="1348" t="str">
        <f t="shared" si="2275"/>
        <v/>
      </c>
      <c r="CQ789" s="1348" t="str">
        <f t="shared" si="2275"/>
        <v/>
      </c>
      <c r="CR789" s="1348" t="str">
        <f t="shared" si="2275"/>
        <v/>
      </c>
      <c r="CS789" s="1347" t="str">
        <f t="shared" si="2275"/>
        <v/>
      </c>
      <c r="CT789" s="1350" t="str">
        <f t="shared" si="2275"/>
        <v/>
      </c>
      <c r="CU789" s="547" t="str">
        <f t="shared" si="2276"/>
        <v/>
      </c>
      <c r="CV789" s="548" t="str">
        <f t="shared" si="2277"/>
        <v/>
      </c>
      <c r="CW789" s="549" t="str">
        <f t="shared" si="2278"/>
        <v/>
      </c>
      <c r="CX789" s="549" t="str">
        <f t="shared" si="2279"/>
        <v/>
      </c>
      <c r="CY789" s="549" t="str">
        <f t="shared" si="2280"/>
        <v/>
      </c>
      <c r="CZ789" s="549" t="str">
        <f t="shared" si="2281"/>
        <v/>
      </c>
      <c r="DA789" s="549" t="str">
        <f t="shared" si="2282"/>
        <v/>
      </c>
      <c r="DB789" s="550" t="str">
        <f t="shared" si="2283"/>
        <v/>
      </c>
      <c r="DC789" s="550" t="str">
        <f t="shared" si="2284"/>
        <v/>
      </c>
      <c r="DD789" s="550" t="str">
        <f t="shared" si="2285"/>
        <v/>
      </c>
      <c r="DE789" s="549" t="str">
        <f t="shared" si="2286"/>
        <v/>
      </c>
      <c r="DF789" s="549" t="str">
        <f t="shared" si="2287"/>
        <v/>
      </c>
      <c r="DG789" s="549" t="str">
        <f t="shared" si="2288"/>
        <v/>
      </c>
      <c r="DH789" s="549" t="str">
        <f t="shared" si="2289"/>
        <v/>
      </c>
      <c r="DI789" s="549" t="str">
        <f t="shared" si="2290"/>
        <v/>
      </c>
      <c r="DJ789" s="548" t="str">
        <f t="shared" si="2291"/>
        <v/>
      </c>
      <c r="DK789" s="547" t="str">
        <f t="shared" si="2292"/>
        <v/>
      </c>
      <c r="DL789" s="654">
        <f t="shared" si="2293"/>
        <v>0</v>
      </c>
      <c r="DM789" s="106">
        <f t="shared" si="2294"/>
        <v>0</v>
      </c>
      <c r="DN789" s="106">
        <f t="shared" si="2295"/>
        <v>0</v>
      </c>
      <c r="DO789" s="106">
        <f t="shared" si="2296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270"/>
        <v/>
      </c>
      <c r="CA790" s="596" t="str">
        <f t="shared" si="2271"/>
        <v/>
      </c>
      <c r="CB790" s="596" t="str">
        <f t="shared" si="2272"/>
        <v/>
      </c>
      <c r="CC790" s="690" t="str">
        <f t="shared" si="2273"/>
        <v/>
      </c>
      <c r="CD790" s="1346" t="str">
        <f t="shared" si="2297"/>
        <v/>
      </c>
      <c r="CE790" s="1347" t="str">
        <f t="shared" si="2275"/>
        <v/>
      </c>
      <c r="CF790" s="1348" t="str">
        <f t="shared" si="2275"/>
        <v/>
      </c>
      <c r="CG790" s="1348" t="str">
        <f t="shared" si="2275"/>
        <v/>
      </c>
      <c r="CH790" s="1348" t="str">
        <f t="shared" si="2275"/>
        <v/>
      </c>
      <c r="CI790" s="1348" t="str">
        <f t="shared" si="2275"/>
        <v/>
      </c>
      <c r="CJ790" s="1348" t="str">
        <f t="shared" si="2275"/>
        <v/>
      </c>
      <c r="CK790" s="1349" t="str">
        <f t="shared" si="2275"/>
        <v/>
      </c>
      <c r="CL790" s="1349" t="str">
        <f t="shared" si="2275"/>
        <v/>
      </c>
      <c r="CM790" s="1349" t="str">
        <f t="shared" si="2275"/>
        <v/>
      </c>
      <c r="CN790" s="1348" t="str">
        <f t="shared" si="2275"/>
        <v/>
      </c>
      <c r="CO790" s="1348" t="str">
        <f t="shared" si="2275"/>
        <v/>
      </c>
      <c r="CP790" s="1348" t="str">
        <f t="shared" si="2275"/>
        <v/>
      </c>
      <c r="CQ790" s="1348" t="str">
        <f t="shared" si="2275"/>
        <v/>
      </c>
      <c r="CR790" s="1348" t="str">
        <f t="shared" si="2275"/>
        <v/>
      </c>
      <c r="CS790" s="1347" t="str">
        <f t="shared" si="2275"/>
        <v/>
      </c>
      <c r="CT790" s="1350" t="str">
        <f t="shared" si="2275"/>
        <v/>
      </c>
      <c r="CU790" s="547" t="str">
        <f t="shared" si="2276"/>
        <v/>
      </c>
      <c r="CV790" s="548" t="str">
        <f t="shared" si="2277"/>
        <v/>
      </c>
      <c r="CW790" s="549" t="str">
        <f t="shared" si="2278"/>
        <v/>
      </c>
      <c r="CX790" s="549" t="str">
        <f t="shared" si="2279"/>
        <v/>
      </c>
      <c r="CY790" s="549" t="str">
        <f t="shared" si="2280"/>
        <v/>
      </c>
      <c r="CZ790" s="549" t="str">
        <f t="shared" si="2281"/>
        <v/>
      </c>
      <c r="DA790" s="549" t="str">
        <f t="shared" si="2282"/>
        <v/>
      </c>
      <c r="DB790" s="550" t="str">
        <f t="shared" si="2283"/>
        <v/>
      </c>
      <c r="DC790" s="550" t="str">
        <f t="shared" si="2284"/>
        <v/>
      </c>
      <c r="DD790" s="550" t="str">
        <f t="shared" si="2285"/>
        <v/>
      </c>
      <c r="DE790" s="549" t="str">
        <f t="shared" si="2286"/>
        <v/>
      </c>
      <c r="DF790" s="549" t="str">
        <f t="shared" si="2287"/>
        <v/>
      </c>
      <c r="DG790" s="549" t="str">
        <f t="shared" si="2288"/>
        <v/>
      </c>
      <c r="DH790" s="549" t="str">
        <f t="shared" si="2289"/>
        <v/>
      </c>
      <c r="DI790" s="549" t="str">
        <f t="shared" si="2290"/>
        <v/>
      </c>
      <c r="DJ790" s="548" t="str">
        <f t="shared" si="2291"/>
        <v/>
      </c>
      <c r="DK790" s="547" t="str">
        <f t="shared" si="2292"/>
        <v/>
      </c>
      <c r="DL790" s="654">
        <f t="shared" si="2293"/>
        <v>0</v>
      </c>
      <c r="DM790" s="106">
        <f t="shared" si="2294"/>
        <v>1</v>
      </c>
      <c r="DN790" s="106">
        <f t="shared" si="2295"/>
        <v>0</v>
      </c>
      <c r="DO790" s="106">
        <f t="shared" si="2296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270"/>
        <v/>
      </c>
      <c r="CA791" s="596" t="str">
        <f t="shared" si="2271"/>
        <v/>
      </c>
      <c r="CB791" s="596">
        <f t="shared" si="2272"/>
        <v>135</v>
      </c>
      <c r="CC791" s="690">
        <f t="shared" si="2273"/>
        <v>260</v>
      </c>
      <c r="CD791" s="1346" t="str">
        <f t="shared" si="2297"/>
        <v/>
      </c>
      <c r="CE791" s="1347" t="str">
        <f t="shared" si="2275"/>
        <v/>
      </c>
      <c r="CF791" s="1348" t="str">
        <f t="shared" si="2275"/>
        <v/>
      </c>
      <c r="CG791" s="1348" t="str">
        <f t="shared" si="2275"/>
        <v/>
      </c>
      <c r="CH791" s="1348" t="str">
        <f t="shared" si="2275"/>
        <v/>
      </c>
      <c r="CI791" s="1348" t="str">
        <f t="shared" si="2275"/>
        <v/>
      </c>
      <c r="CJ791" s="1348" t="str">
        <f t="shared" si="2275"/>
        <v/>
      </c>
      <c r="CK791" s="1349">
        <f t="shared" si="2275"/>
        <v>240</v>
      </c>
      <c r="CL791" s="1349">
        <f t="shared" si="2275"/>
        <v>260</v>
      </c>
      <c r="CM791" s="1349">
        <f t="shared" si="2275"/>
        <v>360</v>
      </c>
      <c r="CN791" s="1348" t="str">
        <f t="shared" si="2275"/>
        <v/>
      </c>
      <c r="CO791" s="1348" t="str">
        <f t="shared" si="2275"/>
        <v/>
      </c>
      <c r="CP791" s="1348" t="str">
        <f t="shared" si="2275"/>
        <v/>
      </c>
      <c r="CQ791" s="1348" t="str">
        <f t="shared" si="2275"/>
        <v/>
      </c>
      <c r="CR791" s="1348" t="str">
        <f t="shared" si="2275"/>
        <v/>
      </c>
      <c r="CS791" s="1347" t="str">
        <f t="shared" si="2275"/>
        <v/>
      </c>
      <c r="CT791" s="1350" t="str">
        <f t="shared" si="2275"/>
        <v/>
      </c>
      <c r="CU791" s="547" t="str">
        <f t="shared" si="2276"/>
        <v/>
      </c>
      <c r="CV791" s="548" t="str">
        <f t="shared" si="2277"/>
        <v/>
      </c>
      <c r="CW791" s="549" t="str">
        <f t="shared" si="2278"/>
        <v/>
      </c>
      <c r="CX791" s="549" t="str">
        <f t="shared" si="2279"/>
        <v/>
      </c>
      <c r="CY791" s="549" t="str">
        <f t="shared" si="2280"/>
        <v/>
      </c>
      <c r="CZ791" s="549" t="str">
        <f t="shared" si="2281"/>
        <v/>
      </c>
      <c r="DA791" s="549" t="str">
        <f t="shared" si="2282"/>
        <v/>
      </c>
      <c r="DB791" s="550">
        <f t="shared" si="2283"/>
        <v>240</v>
      </c>
      <c r="DC791" s="550">
        <f t="shared" si="2284"/>
        <v>260</v>
      </c>
      <c r="DD791" s="550">
        <f t="shared" si="2285"/>
        <v>360</v>
      </c>
      <c r="DE791" s="549" t="str">
        <f t="shared" si="2286"/>
        <v/>
      </c>
      <c r="DF791" s="549" t="str">
        <f t="shared" si="2287"/>
        <v/>
      </c>
      <c r="DG791" s="549" t="str">
        <f t="shared" si="2288"/>
        <v/>
      </c>
      <c r="DH791" s="549" t="str">
        <f t="shared" si="2289"/>
        <v/>
      </c>
      <c r="DI791" s="549" t="str">
        <f t="shared" si="2290"/>
        <v/>
      </c>
      <c r="DJ791" s="548" t="str">
        <f t="shared" si="2291"/>
        <v/>
      </c>
      <c r="DK791" s="547" t="str">
        <f t="shared" si="2292"/>
        <v/>
      </c>
      <c r="DL791" s="654">
        <f t="shared" si="2293"/>
        <v>1</v>
      </c>
      <c r="DM791" s="106">
        <f t="shared" si="2294"/>
        <v>2</v>
      </c>
      <c r="DN791" s="106">
        <f t="shared" si="2295"/>
        <v>3</v>
      </c>
      <c r="DO791" s="106">
        <f t="shared" si="2296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270"/>
        <v/>
      </c>
      <c r="CA792" s="596">
        <f t="shared" si="2271"/>
        <v>1150</v>
      </c>
      <c r="CB792" s="596">
        <f t="shared" si="2272"/>
        <v>795</v>
      </c>
      <c r="CC792" s="690" t="str">
        <f t="shared" si="2273"/>
        <v/>
      </c>
      <c r="CD792" s="1346" t="str">
        <f t="shared" si="2297"/>
        <v/>
      </c>
      <c r="CE792" s="1347" t="str">
        <f t="shared" si="2275"/>
        <v/>
      </c>
      <c r="CF792" s="1348" t="str">
        <f t="shared" si="2275"/>
        <v/>
      </c>
      <c r="CG792" s="1348" t="str">
        <f t="shared" si="2275"/>
        <v/>
      </c>
      <c r="CH792" s="1348" t="str">
        <f t="shared" si="2275"/>
        <v/>
      </c>
      <c r="CI792" s="1348" t="str">
        <f t="shared" si="2275"/>
        <v/>
      </c>
      <c r="CJ792" s="1348" t="str">
        <f t="shared" si="2275"/>
        <v/>
      </c>
      <c r="CK792" s="1349" t="str">
        <f t="shared" si="2275"/>
        <v/>
      </c>
      <c r="CL792" s="1349">
        <f t="shared" si="2275"/>
        <v>900</v>
      </c>
      <c r="CM792" s="1349">
        <f t="shared" si="2275"/>
        <v>920</v>
      </c>
      <c r="CN792" s="1348" t="str">
        <f t="shared" si="2275"/>
        <v/>
      </c>
      <c r="CO792" s="1348" t="str">
        <f t="shared" si="2275"/>
        <v/>
      </c>
      <c r="CP792" s="1348" t="str">
        <f t="shared" si="2275"/>
        <v/>
      </c>
      <c r="CQ792" s="1348" t="str">
        <f t="shared" si="2275"/>
        <v/>
      </c>
      <c r="CR792" s="1348" t="str">
        <f t="shared" si="2275"/>
        <v/>
      </c>
      <c r="CS792" s="1347" t="str">
        <f t="shared" si="2275"/>
        <v/>
      </c>
      <c r="CT792" s="1350" t="str">
        <f t="shared" si="2275"/>
        <v/>
      </c>
      <c r="CU792" s="547" t="str">
        <f t="shared" si="2276"/>
        <v/>
      </c>
      <c r="CV792" s="548" t="str">
        <f t="shared" si="2277"/>
        <v/>
      </c>
      <c r="CW792" s="549" t="str">
        <f t="shared" si="2278"/>
        <v/>
      </c>
      <c r="CX792" s="549" t="str">
        <f t="shared" si="2279"/>
        <v/>
      </c>
      <c r="CY792" s="549" t="str">
        <f t="shared" si="2280"/>
        <v/>
      </c>
      <c r="CZ792" s="549" t="str">
        <f t="shared" si="2281"/>
        <v/>
      </c>
      <c r="DA792" s="549" t="str">
        <f t="shared" si="2282"/>
        <v/>
      </c>
      <c r="DB792" s="550" t="str">
        <f t="shared" si="2283"/>
        <v/>
      </c>
      <c r="DC792" s="550">
        <f t="shared" si="2284"/>
        <v>900</v>
      </c>
      <c r="DD792" s="550">
        <f t="shared" si="2285"/>
        <v>920</v>
      </c>
      <c r="DE792" s="549" t="str">
        <f t="shared" si="2286"/>
        <v/>
      </c>
      <c r="DF792" s="549" t="str">
        <f t="shared" si="2287"/>
        <v/>
      </c>
      <c r="DG792" s="549" t="str">
        <f t="shared" si="2288"/>
        <v/>
      </c>
      <c r="DH792" s="549" t="str">
        <f t="shared" si="2289"/>
        <v/>
      </c>
      <c r="DI792" s="549" t="str">
        <f t="shared" si="2290"/>
        <v/>
      </c>
      <c r="DJ792" s="548" t="str">
        <f t="shared" si="2291"/>
        <v/>
      </c>
      <c r="DK792" s="547" t="str">
        <f t="shared" si="2292"/>
        <v/>
      </c>
      <c r="DL792" s="654">
        <f t="shared" si="2293"/>
        <v>0</v>
      </c>
      <c r="DM792" s="106">
        <f t="shared" si="2294"/>
        <v>3</v>
      </c>
      <c r="DN792" s="106">
        <f t="shared" si="2295"/>
        <v>4</v>
      </c>
      <c r="DO792" s="106">
        <f t="shared" si="2296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270"/>
        <v/>
      </c>
      <c r="CA793" s="596" t="str">
        <f t="shared" si="2271"/>
        <v/>
      </c>
      <c r="CB793" s="596" t="str">
        <f t="shared" si="2272"/>
        <v/>
      </c>
      <c r="CC793" s="690" t="str">
        <f t="shared" si="2273"/>
        <v/>
      </c>
      <c r="CD793" s="1346" t="str">
        <f t="shared" si="2297"/>
        <v/>
      </c>
      <c r="CE793" s="1347" t="str">
        <f t="shared" si="2275"/>
        <v/>
      </c>
      <c r="CF793" s="1348" t="str">
        <f t="shared" si="2275"/>
        <v/>
      </c>
      <c r="CG793" s="1348" t="str">
        <f t="shared" si="2275"/>
        <v/>
      </c>
      <c r="CH793" s="1348" t="str">
        <f t="shared" si="2275"/>
        <v/>
      </c>
      <c r="CI793" s="1348" t="str">
        <f t="shared" si="2275"/>
        <v/>
      </c>
      <c r="CJ793" s="1348" t="str">
        <f t="shared" si="2275"/>
        <v/>
      </c>
      <c r="CK793" s="1349" t="str">
        <f t="shared" si="2275"/>
        <v/>
      </c>
      <c r="CL793" s="1349" t="str">
        <f t="shared" si="2275"/>
        <v/>
      </c>
      <c r="CM793" s="1349" t="str">
        <f t="shared" si="2275"/>
        <v/>
      </c>
      <c r="CN793" s="1348" t="str">
        <f t="shared" si="2275"/>
        <v/>
      </c>
      <c r="CO793" s="1348" t="str">
        <f t="shared" si="2275"/>
        <v/>
      </c>
      <c r="CP793" s="1348" t="str">
        <f t="shared" si="2275"/>
        <v/>
      </c>
      <c r="CQ793" s="1348" t="str">
        <f t="shared" si="2275"/>
        <v/>
      </c>
      <c r="CR793" s="1348" t="str">
        <f t="shared" si="2275"/>
        <v/>
      </c>
      <c r="CS793" s="1347" t="str">
        <f t="shared" si="2275"/>
        <v/>
      </c>
      <c r="CT793" s="1350" t="str">
        <f t="shared" si="2275"/>
        <v/>
      </c>
      <c r="CU793" s="547" t="str">
        <f t="shared" si="2276"/>
        <v/>
      </c>
      <c r="CV793" s="548" t="str">
        <f t="shared" si="2277"/>
        <v/>
      </c>
      <c r="CW793" s="549" t="str">
        <f t="shared" si="2278"/>
        <v/>
      </c>
      <c r="CX793" s="549" t="str">
        <f t="shared" si="2279"/>
        <v/>
      </c>
      <c r="CY793" s="549" t="str">
        <f t="shared" si="2280"/>
        <v/>
      </c>
      <c r="CZ793" s="549" t="str">
        <f t="shared" si="2281"/>
        <v/>
      </c>
      <c r="DA793" s="549" t="str">
        <f t="shared" si="2282"/>
        <v/>
      </c>
      <c r="DB793" s="550" t="str">
        <f t="shared" si="2283"/>
        <v/>
      </c>
      <c r="DC793" s="550" t="str">
        <f t="shared" si="2284"/>
        <v/>
      </c>
      <c r="DD793" s="550" t="str">
        <f t="shared" si="2285"/>
        <v/>
      </c>
      <c r="DE793" s="549" t="str">
        <f t="shared" si="2286"/>
        <v/>
      </c>
      <c r="DF793" s="549" t="str">
        <f t="shared" si="2287"/>
        <v/>
      </c>
      <c r="DG793" s="549" t="str">
        <f t="shared" si="2288"/>
        <v/>
      </c>
      <c r="DH793" s="549" t="str">
        <f t="shared" si="2289"/>
        <v/>
      </c>
      <c r="DI793" s="549" t="str">
        <f t="shared" si="2290"/>
        <v/>
      </c>
      <c r="DJ793" s="548" t="str">
        <f t="shared" si="2291"/>
        <v/>
      </c>
      <c r="DK793" s="547" t="str">
        <f t="shared" si="2292"/>
        <v/>
      </c>
      <c r="DL793" s="654">
        <f t="shared" si="2293"/>
        <v>0</v>
      </c>
      <c r="DM793" s="106">
        <f t="shared" si="2294"/>
        <v>0</v>
      </c>
      <c r="DN793" s="106">
        <f t="shared" si="2295"/>
        <v>1</v>
      </c>
      <c r="DO793" s="106">
        <f t="shared" si="2296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270"/>
        <v/>
      </c>
      <c r="CA794" s="596">
        <f t="shared" si="2271"/>
        <v>650</v>
      </c>
      <c r="CB794" s="596" t="str">
        <f t="shared" si="2272"/>
        <v/>
      </c>
      <c r="CC794" s="690" t="str">
        <f t="shared" si="2273"/>
        <v/>
      </c>
      <c r="CD794" s="1346" t="str">
        <f t="shared" si="2297"/>
        <v/>
      </c>
      <c r="CE794" s="1347" t="str">
        <f t="shared" si="2275"/>
        <v/>
      </c>
      <c r="CF794" s="1348" t="str">
        <f t="shared" si="2275"/>
        <v/>
      </c>
      <c r="CG794" s="1348" t="str">
        <f t="shared" si="2275"/>
        <v/>
      </c>
      <c r="CH794" s="1348" t="str">
        <f t="shared" si="2275"/>
        <v/>
      </c>
      <c r="CI794" s="1348" t="str">
        <f t="shared" si="2275"/>
        <v/>
      </c>
      <c r="CJ794" s="1348" t="str">
        <f t="shared" si="2275"/>
        <v/>
      </c>
      <c r="CK794" s="1349" t="str">
        <f t="shared" si="2275"/>
        <v/>
      </c>
      <c r="CL794" s="1349" t="str">
        <f t="shared" si="2275"/>
        <v/>
      </c>
      <c r="CM794" s="1349" t="str">
        <f t="shared" si="2275"/>
        <v/>
      </c>
      <c r="CN794" s="1348" t="str">
        <f t="shared" si="2275"/>
        <v/>
      </c>
      <c r="CO794" s="1348" t="str">
        <f t="shared" si="2275"/>
        <v/>
      </c>
      <c r="CP794" s="1348" t="str">
        <f t="shared" si="2275"/>
        <v/>
      </c>
      <c r="CQ794" s="1348" t="str">
        <f t="shared" si="2275"/>
        <v/>
      </c>
      <c r="CR794" s="1348" t="str">
        <f t="shared" si="2275"/>
        <v/>
      </c>
      <c r="CS794" s="1347" t="str">
        <f t="shared" si="2275"/>
        <v/>
      </c>
      <c r="CT794" s="1350" t="str">
        <f t="shared" si="2275"/>
        <v/>
      </c>
      <c r="CU794" s="547" t="str">
        <f t="shared" si="2276"/>
        <v/>
      </c>
      <c r="CV794" s="548" t="str">
        <f t="shared" si="2277"/>
        <v/>
      </c>
      <c r="CW794" s="549" t="str">
        <f t="shared" si="2278"/>
        <v/>
      </c>
      <c r="CX794" s="549" t="str">
        <f t="shared" si="2279"/>
        <v/>
      </c>
      <c r="CY794" s="549" t="str">
        <f t="shared" si="2280"/>
        <v/>
      </c>
      <c r="CZ794" s="549" t="str">
        <f t="shared" si="2281"/>
        <v/>
      </c>
      <c r="DA794" s="549" t="str">
        <f t="shared" si="2282"/>
        <v/>
      </c>
      <c r="DB794" s="550" t="str">
        <f t="shared" si="2283"/>
        <v/>
      </c>
      <c r="DC794" s="550" t="str">
        <f t="shared" si="2284"/>
        <v/>
      </c>
      <c r="DD794" s="550" t="str">
        <f t="shared" si="2285"/>
        <v/>
      </c>
      <c r="DE794" s="549" t="str">
        <f t="shared" si="2286"/>
        <v/>
      </c>
      <c r="DF794" s="549" t="str">
        <f t="shared" si="2287"/>
        <v/>
      </c>
      <c r="DG794" s="549" t="str">
        <f t="shared" si="2288"/>
        <v/>
      </c>
      <c r="DH794" s="549" t="str">
        <f t="shared" si="2289"/>
        <v/>
      </c>
      <c r="DI794" s="549" t="str">
        <f t="shared" si="2290"/>
        <v/>
      </c>
      <c r="DJ794" s="548" t="str">
        <f t="shared" si="2291"/>
        <v/>
      </c>
      <c r="DK794" s="547" t="str">
        <f t="shared" si="2292"/>
        <v/>
      </c>
      <c r="DL794" s="654">
        <f t="shared" si="2293"/>
        <v>0</v>
      </c>
      <c r="DM794" s="106">
        <f t="shared" si="2294"/>
        <v>4</v>
      </c>
      <c r="DN794" s="106">
        <f t="shared" si="2295"/>
        <v>1</v>
      </c>
      <c r="DO794" s="106">
        <f t="shared" si="2296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270"/>
        <v/>
      </c>
      <c r="CA795" s="596" t="str">
        <f t="shared" si="2271"/>
        <v/>
      </c>
      <c r="CB795" s="596" t="str">
        <f t="shared" si="2272"/>
        <v/>
      </c>
      <c r="CC795" s="690" t="str">
        <f t="shared" si="2273"/>
        <v/>
      </c>
      <c r="CD795" s="1346" t="str">
        <f t="shared" si="2297"/>
        <v/>
      </c>
      <c r="CE795" s="1347" t="str">
        <f t="shared" si="2275"/>
        <v/>
      </c>
      <c r="CF795" s="1348" t="str">
        <f t="shared" si="2275"/>
        <v/>
      </c>
      <c r="CG795" s="1348" t="str">
        <f t="shared" si="2275"/>
        <v/>
      </c>
      <c r="CH795" s="1348" t="str">
        <f t="shared" si="2275"/>
        <v/>
      </c>
      <c r="CI795" s="1348" t="str">
        <f t="shared" si="2275"/>
        <v/>
      </c>
      <c r="CJ795" s="1348" t="str">
        <f t="shared" si="2275"/>
        <v/>
      </c>
      <c r="CK795" s="1349" t="str">
        <f t="shared" si="2275"/>
        <v/>
      </c>
      <c r="CL795" s="1349" t="str">
        <f t="shared" si="2275"/>
        <v/>
      </c>
      <c r="CM795" s="1349" t="str">
        <f t="shared" si="2275"/>
        <v/>
      </c>
      <c r="CN795" s="1348" t="str">
        <f t="shared" si="2275"/>
        <v/>
      </c>
      <c r="CO795" s="1348" t="str">
        <f t="shared" si="2275"/>
        <v/>
      </c>
      <c r="CP795" s="1348" t="str">
        <f t="shared" si="2275"/>
        <v/>
      </c>
      <c r="CQ795" s="1348" t="str">
        <f t="shared" si="2275"/>
        <v/>
      </c>
      <c r="CR795" s="1348" t="str">
        <f t="shared" si="2275"/>
        <v/>
      </c>
      <c r="CS795" s="1347" t="str">
        <f t="shared" si="2275"/>
        <v/>
      </c>
      <c r="CT795" s="1350" t="str">
        <f t="shared" si="2275"/>
        <v/>
      </c>
      <c r="CU795" s="547" t="str">
        <f t="shared" si="2276"/>
        <v/>
      </c>
      <c r="CV795" s="548" t="str">
        <f t="shared" si="2277"/>
        <v/>
      </c>
      <c r="CW795" s="549" t="str">
        <f t="shared" si="2278"/>
        <v/>
      </c>
      <c r="CX795" s="549" t="str">
        <f t="shared" si="2279"/>
        <v/>
      </c>
      <c r="CY795" s="549" t="str">
        <f t="shared" si="2280"/>
        <v/>
      </c>
      <c r="CZ795" s="549" t="str">
        <f t="shared" si="2281"/>
        <v/>
      </c>
      <c r="DA795" s="549" t="str">
        <f t="shared" si="2282"/>
        <v/>
      </c>
      <c r="DB795" s="550" t="str">
        <f t="shared" si="2283"/>
        <v/>
      </c>
      <c r="DC795" s="550" t="str">
        <f t="shared" si="2284"/>
        <v/>
      </c>
      <c r="DD795" s="550" t="str">
        <f t="shared" si="2285"/>
        <v/>
      </c>
      <c r="DE795" s="549" t="str">
        <f t="shared" si="2286"/>
        <v/>
      </c>
      <c r="DF795" s="549" t="str">
        <f t="shared" si="2287"/>
        <v/>
      </c>
      <c r="DG795" s="549" t="str">
        <f t="shared" si="2288"/>
        <v/>
      </c>
      <c r="DH795" s="549" t="str">
        <f t="shared" si="2289"/>
        <v/>
      </c>
      <c r="DI795" s="549" t="str">
        <f t="shared" si="2290"/>
        <v/>
      </c>
      <c r="DJ795" s="548" t="str">
        <f t="shared" si="2291"/>
        <v/>
      </c>
      <c r="DK795" s="547" t="str">
        <f t="shared" si="2292"/>
        <v/>
      </c>
      <c r="DL795" s="654">
        <f t="shared" si="2293"/>
        <v>0</v>
      </c>
      <c r="DM795" s="106">
        <f t="shared" si="2294"/>
        <v>0</v>
      </c>
      <c r="DN795" s="106">
        <f t="shared" si="2295"/>
        <v>1</v>
      </c>
      <c r="DO795" s="106">
        <f t="shared" si="2296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270"/>
        <v/>
      </c>
      <c r="CA796" s="596" t="str">
        <f t="shared" si="2271"/>
        <v/>
      </c>
      <c r="CB796" s="596" t="str">
        <f t="shared" si="2272"/>
        <v/>
      </c>
      <c r="CC796" s="690" t="str">
        <f t="shared" si="2273"/>
        <v/>
      </c>
      <c r="CD796" s="1346" t="str">
        <f t="shared" si="2297"/>
        <v/>
      </c>
      <c r="CE796" s="1347" t="str">
        <f t="shared" si="2275"/>
        <v/>
      </c>
      <c r="CF796" s="1348" t="str">
        <f t="shared" si="2275"/>
        <v/>
      </c>
      <c r="CG796" s="1348" t="str">
        <f t="shared" si="2275"/>
        <v/>
      </c>
      <c r="CH796" s="1348" t="str">
        <f t="shared" si="2275"/>
        <v/>
      </c>
      <c r="CI796" s="1348" t="str">
        <f t="shared" si="2275"/>
        <v/>
      </c>
      <c r="CJ796" s="1348" t="str">
        <f t="shared" si="2275"/>
        <v/>
      </c>
      <c r="CK796" s="1349" t="str">
        <f t="shared" si="2275"/>
        <v/>
      </c>
      <c r="CL796" s="1349" t="str">
        <f t="shared" si="2275"/>
        <v/>
      </c>
      <c r="CM796" s="1349" t="str">
        <f t="shared" si="2275"/>
        <v/>
      </c>
      <c r="CN796" s="1348" t="str">
        <f t="shared" si="2275"/>
        <v/>
      </c>
      <c r="CO796" s="1348" t="str">
        <f t="shared" si="2275"/>
        <v/>
      </c>
      <c r="CP796" s="1348" t="str">
        <f t="shared" si="2275"/>
        <v/>
      </c>
      <c r="CQ796" s="1348" t="str">
        <f t="shared" si="2275"/>
        <v/>
      </c>
      <c r="CR796" s="1348" t="str">
        <f t="shared" si="2275"/>
        <v/>
      </c>
      <c r="CS796" s="1347" t="str">
        <f t="shared" si="2275"/>
        <v/>
      </c>
      <c r="CT796" s="1350" t="str">
        <f t="shared" si="2275"/>
        <v/>
      </c>
      <c r="CU796" s="547" t="str">
        <f t="shared" si="2276"/>
        <v/>
      </c>
      <c r="CV796" s="548" t="str">
        <f t="shared" si="2277"/>
        <v/>
      </c>
      <c r="CW796" s="549" t="str">
        <f t="shared" si="2278"/>
        <v/>
      </c>
      <c r="CX796" s="549" t="str">
        <f t="shared" si="2279"/>
        <v/>
      </c>
      <c r="CY796" s="549" t="str">
        <f t="shared" si="2280"/>
        <v/>
      </c>
      <c r="CZ796" s="549" t="str">
        <f t="shared" si="2281"/>
        <v/>
      </c>
      <c r="DA796" s="549" t="str">
        <f t="shared" si="2282"/>
        <v/>
      </c>
      <c r="DB796" s="550" t="str">
        <f t="shared" si="2283"/>
        <v/>
      </c>
      <c r="DC796" s="550" t="str">
        <f t="shared" si="2284"/>
        <v/>
      </c>
      <c r="DD796" s="550" t="str">
        <f t="shared" si="2285"/>
        <v/>
      </c>
      <c r="DE796" s="549" t="str">
        <f t="shared" si="2286"/>
        <v/>
      </c>
      <c r="DF796" s="549" t="str">
        <f t="shared" si="2287"/>
        <v/>
      </c>
      <c r="DG796" s="549" t="str">
        <f t="shared" si="2288"/>
        <v/>
      </c>
      <c r="DH796" s="549" t="str">
        <f t="shared" si="2289"/>
        <v/>
      </c>
      <c r="DI796" s="549" t="str">
        <f t="shared" si="2290"/>
        <v/>
      </c>
      <c r="DJ796" s="548" t="str">
        <f t="shared" si="2291"/>
        <v/>
      </c>
      <c r="DK796" s="547" t="str">
        <f t="shared" si="2292"/>
        <v/>
      </c>
      <c r="DL796" s="654">
        <f t="shared" si="2293"/>
        <v>0</v>
      </c>
      <c r="DM796" s="106">
        <f t="shared" si="2294"/>
        <v>2</v>
      </c>
      <c r="DN796" s="106">
        <f t="shared" si="2295"/>
        <v>2</v>
      </c>
      <c r="DO796" s="106">
        <f t="shared" si="2296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270"/>
        <v/>
      </c>
      <c r="CA797" s="596">
        <f t="shared" si="2271"/>
        <v>1400</v>
      </c>
      <c r="CB797" s="596">
        <f t="shared" si="2272"/>
        <v>1000</v>
      </c>
      <c r="CC797" s="690" t="str">
        <f t="shared" si="2273"/>
        <v/>
      </c>
      <c r="CD797" s="1346" t="str">
        <f t="shared" si="2297"/>
        <v/>
      </c>
      <c r="CE797" s="1347" t="str">
        <f t="shared" si="2275"/>
        <v/>
      </c>
      <c r="CF797" s="1348" t="str">
        <f t="shared" si="2275"/>
        <v/>
      </c>
      <c r="CG797" s="1348" t="str">
        <f t="shared" si="2275"/>
        <v/>
      </c>
      <c r="CH797" s="1348" t="str">
        <f t="shared" si="2275"/>
        <v/>
      </c>
      <c r="CI797" s="1348" t="str">
        <f t="shared" si="2275"/>
        <v/>
      </c>
      <c r="CJ797" s="1348" t="str">
        <f t="shared" si="2275"/>
        <v/>
      </c>
      <c r="CK797" s="1349" t="str">
        <f t="shared" si="2275"/>
        <v/>
      </c>
      <c r="CL797" s="1349" t="str">
        <f t="shared" si="2275"/>
        <v/>
      </c>
      <c r="CM797" s="1349" t="str">
        <f t="shared" si="2275"/>
        <v/>
      </c>
      <c r="CN797" s="1348" t="str">
        <f t="shared" si="2275"/>
        <v/>
      </c>
      <c r="CO797" s="1348" t="str">
        <f t="shared" si="2275"/>
        <v/>
      </c>
      <c r="CP797" s="1348" t="str">
        <f t="shared" si="2275"/>
        <v/>
      </c>
      <c r="CQ797" s="1348" t="str">
        <f t="shared" si="2275"/>
        <v/>
      </c>
      <c r="CR797" s="1348" t="str">
        <f t="shared" si="2275"/>
        <v/>
      </c>
      <c r="CS797" s="1347" t="str">
        <f t="shared" si="2275"/>
        <v/>
      </c>
      <c r="CT797" s="1350" t="str">
        <f t="shared" si="2275"/>
        <v/>
      </c>
      <c r="CU797" s="547" t="str">
        <f t="shared" si="2276"/>
        <v/>
      </c>
      <c r="CV797" s="548" t="str">
        <f t="shared" si="2277"/>
        <v/>
      </c>
      <c r="CW797" s="549" t="str">
        <f t="shared" si="2278"/>
        <v/>
      </c>
      <c r="CX797" s="549" t="str">
        <f t="shared" si="2279"/>
        <v/>
      </c>
      <c r="CY797" s="549" t="str">
        <f t="shared" si="2280"/>
        <v/>
      </c>
      <c r="CZ797" s="549" t="str">
        <f t="shared" si="2281"/>
        <v/>
      </c>
      <c r="DA797" s="549" t="str">
        <f t="shared" si="2282"/>
        <v/>
      </c>
      <c r="DB797" s="550" t="str">
        <f t="shared" si="2283"/>
        <v/>
      </c>
      <c r="DC797" s="550" t="str">
        <f t="shared" si="2284"/>
        <v/>
      </c>
      <c r="DD797" s="550" t="str">
        <f t="shared" si="2285"/>
        <v/>
      </c>
      <c r="DE797" s="549" t="str">
        <f t="shared" si="2286"/>
        <v/>
      </c>
      <c r="DF797" s="549" t="str">
        <f t="shared" si="2287"/>
        <v/>
      </c>
      <c r="DG797" s="549" t="str">
        <f t="shared" si="2288"/>
        <v/>
      </c>
      <c r="DH797" s="549" t="str">
        <f t="shared" si="2289"/>
        <v/>
      </c>
      <c r="DI797" s="549" t="str">
        <f t="shared" si="2290"/>
        <v/>
      </c>
      <c r="DJ797" s="548" t="str">
        <f t="shared" si="2291"/>
        <v/>
      </c>
      <c r="DK797" s="547" t="str">
        <f t="shared" si="2292"/>
        <v/>
      </c>
      <c r="DL797" s="654">
        <f t="shared" si="2293"/>
        <v>1</v>
      </c>
      <c r="DM797" s="106">
        <f t="shared" si="2294"/>
        <v>4</v>
      </c>
      <c r="DN797" s="106">
        <f t="shared" si="2295"/>
        <v>3</v>
      </c>
      <c r="DO797" s="106">
        <f t="shared" si="2296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120</v>
      </c>
      <c r="BW798" s="765">
        <v>500</v>
      </c>
      <c r="BX798" s="765">
        <v>1200</v>
      </c>
      <c r="BY798" s="765">
        <v>2700</v>
      </c>
      <c r="BZ798" s="596">
        <f t="shared" si="2270"/>
        <v>100</v>
      </c>
      <c r="CA798" s="596">
        <f t="shared" si="2271"/>
        <v>758</v>
      </c>
      <c r="CB798" s="596">
        <f t="shared" si="2272"/>
        <v>983</v>
      </c>
      <c r="CC798" s="690">
        <f t="shared" si="2273"/>
        <v>2700</v>
      </c>
      <c r="CD798" s="1346" t="str">
        <f t="shared" si="2297"/>
        <v/>
      </c>
      <c r="CE798" s="1347" t="str">
        <f t="shared" si="2275"/>
        <v/>
      </c>
      <c r="CF798" s="1348" t="str">
        <f t="shared" si="2275"/>
        <v/>
      </c>
      <c r="CG798" s="1348" t="str">
        <f t="shared" si="2275"/>
        <v/>
      </c>
      <c r="CH798" s="1348" t="str">
        <f t="shared" si="2275"/>
        <v/>
      </c>
      <c r="CI798" s="1348" t="str">
        <f t="shared" si="2275"/>
        <v/>
      </c>
      <c r="CJ798" s="1348" t="str">
        <f t="shared" si="2275"/>
        <v/>
      </c>
      <c r="CK798" s="1349">
        <f t="shared" si="2275"/>
        <v>1800</v>
      </c>
      <c r="CL798" s="1349">
        <f t="shared" si="2275"/>
        <v>2700</v>
      </c>
      <c r="CM798" s="1349">
        <f t="shared" si="2275"/>
        <v>2700</v>
      </c>
      <c r="CN798" s="1348">
        <f t="shared" si="2275"/>
        <v>9180</v>
      </c>
      <c r="CO798" s="1348" t="str">
        <f t="shared" si="2275"/>
        <v/>
      </c>
      <c r="CP798" s="1348" t="str">
        <f t="shared" si="2275"/>
        <v/>
      </c>
      <c r="CQ798" s="1348" t="str">
        <f t="shared" si="2275"/>
        <v/>
      </c>
      <c r="CR798" s="1348" t="str">
        <f t="shared" si="2275"/>
        <v/>
      </c>
      <c r="CS798" s="1347" t="str">
        <f t="shared" si="2275"/>
        <v/>
      </c>
      <c r="CT798" s="1350" t="str">
        <f t="shared" si="2275"/>
        <v/>
      </c>
      <c r="CU798" s="547" t="str">
        <f t="shared" si="2276"/>
        <v/>
      </c>
      <c r="CV798" s="548" t="str">
        <f t="shared" si="2277"/>
        <v/>
      </c>
      <c r="CW798" s="549" t="str">
        <f t="shared" si="2278"/>
        <v/>
      </c>
      <c r="CX798" s="549" t="str">
        <f t="shared" si="2279"/>
        <v/>
      </c>
      <c r="CY798" s="549" t="str">
        <f t="shared" si="2280"/>
        <v/>
      </c>
      <c r="CZ798" s="549" t="str">
        <f t="shared" si="2281"/>
        <v/>
      </c>
      <c r="DA798" s="549" t="str">
        <f t="shared" si="2282"/>
        <v/>
      </c>
      <c r="DB798" s="550">
        <f t="shared" si="2283"/>
        <v>1800</v>
      </c>
      <c r="DC798" s="550">
        <f t="shared" si="2284"/>
        <v>2700</v>
      </c>
      <c r="DD798" s="550">
        <f t="shared" si="2285"/>
        <v>2700</v>
      </c>
      <c r="DE798" s="549">
        <f t="shared" si="2286"/>
        <v>9180</v>
      </c>
      <c r="DF798" s="549" t="str">
        <f t="shared" si="2287"/>
        <v/>
      </c>
      <c r="DG798" s="549" t="str">
        <f t="shared" si="2288"/>
        <v/>
      </c>
      <c r="DH798" s="549" t="str">
        <f t="shared" si="2289"/>
        <v/>
      </c>
      <c r="DI798" s="549" t="str">
        <f t="shared" si="2290"/>
        <v/>
      </c>
      <c r="DJ798" s="548" t="str">
        <f t="shared" si="2291"/>
        <v/>
      </c>
      <c r="DK798" s="547" t="str">
        <f t="shared" si="2292"/>
        <v/>
      </c>
      <c r="DL798" s="654">
        <f t="shared" si="2293"/>
        <v>5</v>
      </c>
      <c r="DM798" s="106">
        <f t="shared" si="2294"/>
        <v>7</v>
      </c>
      <c r="DN798" s="106">
        <f t="shared" si="2295"/>
        <v>7</v>
      </c>
      <c r="DO798" s="106">
        <f t="shared" si="2296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270"/>
        <v/>
      </c>
      <c r="CA799" s="596">
        <f t="shared" si="2271"/>
        <v>245</v>
      </c>
      <c r="CB799" s="596" t="str">
        <f t="shared" si="2272"/>
        <v/>
      </c>
      <c r="CC799" s="690" t="str">
        <f t="shared" si="2273"/>
        <v/>
      </c>
      <c r="CD799" s="1346" t="str">
        <f t="shared" si="2297"/>
        <v/>
      </c>
      <c r="CE799" s="1347" t="str">
        <f t="shared" si="2275"/>
        <v/>
      </c>
      <c r="CF799" s="1348" t="str">
        <f t="shared" si="2275"/>
        <v/>
      </c>
      <c r="CG799" s="1348" t="str">
        <f t="shared" si="2275"/>
        <v/>
      </c>
      <c r="CH799" s="1348" t="str">
        <f t="shared" si="2275"/>
        <v/>
      </c>
      <c r="CI799" s="1348" t="str">
        <f t="shared" si="2275"/>
        <v/>
      </c>
      <c r="CJ799" s="1348" t="str">
        <f t="shared" si="2275"/>
        <v/>
      </c>
      <c r="CK799" s="1349" t="str">
        <f t="shared" si="2275"/>
        <v/>
      </c>
      <c r="CL799" s="1349">
        <f t="shared" si="2275"/>
        <v>30</v>
      </c>
      <c r="CM799" s="1349" t="str">
        <f t="shared" si="2275"/>
        <v/>
      </c>
      <c r="CN799" s="1348" t="str">
        <f t="shared" si="2275"/>
        <v/>
      </c>
      <c r="CO799" s="1348" t="str">
        <f t="shared" si="2275"/>
        <v/>
      </c>
      <c r="CP799" s="1348" t="str">
        <f t="shared" si="2275"/>
        <v/>
      </c>
      <c r="CQ799" s="1348" t="str">
        <f t="shared" si="2275"/>
        <v/>
      </c>
      <c r="CR799" s="1348" t="str">
        <f t="shared" si="2275"/>
        <v/>
      </c>
      <c r="CS799" s="1347" t="str">
        <f t="shared" si="2275"/>
        <v/>
      </c>
      <c r="CT799" s="1350" t="str">
        <f t="shared" si="2275"/>
        <v/>
      </c>
      <c r="CU799" s="547" t="str">
        <f t="shared" si="2276"/>
        <v/>
      </c>
      <c r="CV799" s="548" t="str">
        <f t="shared" si="2277"/>
        <v/>
      </c>
      <c r="CW799" s="549" t="str">
        <f t="shared" si="2278"/>
        <v/>
      </c>
      <c r="CX799" s="549" t="str">
        <f t="shared" si="2279"/>
        <v/>
      </c>
      <c r="CY799" s="549" t="str">
        <f t="shared" si="2280"/>
        <v/>
      </c>
      <c r="CZ799" s="549" t="str">
        <f t="shared" si="2281"/>
        <v/>
      </c>
      <c r="DA799" s="549" t="str">
        <f t="shared" si="2282"/>
        <v/>
      </c>
      <c r="DB799" s="550" t="str">
        <f t="shared" si="2283"/>
        <v/>
      </c>
      <c r="DC799" s="550">
        <f t="shared" si="2284"/>
        <v>30</v>
      </c>
      <c r="DD799" s="550" t="str">
        <f t="shared" si="2285"/>
        <v/>
      </c>
      <c r="DE799" s="549" t="str">
        <f t="shared" si="2286"/>
        <v/>
      </c>
      <c r="DF799" s="549" t="str">
        <f t="shared" si="2287"/>
        <v/>
      </c>
      <c r="DG799" s="549" t="str">
        <f t="shared" si="2288"/>
        <v/>
      </c>
      <c r="DH799" s="549" t="str">
        <f t="shared" si="2289"/>
        <v/>
      </c>
      <c r="DI799" s="549" t="str">
        <f t="shared" si="2290"/>
        <v/>
      </c>
      <c r="DJ799" s="548" t="str">
        <f t="shared" si="2291"/>
        <v/>
      </c>
      <c r="DK799" s="547" t="str">
        <f t="shared" si="2292"/>
        <v/>
      </c>
      <c r="DL799" s="654">
        <f t="shared" si="2293"/>
        <v>0</v>
      </c>
      <c r="DM799" s="106">
        <f t="shared" si="2294"/>
        <v>4</v>
      </c>
      <c r="DN799" s="106">
        <f t="shared" si="2295"/>
        <v>1</v>
      </c>
      <c r="DO799" s="106">
        <f t="shared" si="2296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270"/>
        <v>100</v>
      </c>
      <c r="CA800" s="596">
        <f t="shared" si="2271"/>
        <v>492.5</v>
      </c>
      <c r="CB800" s="596">
        <f t="shared" si="2272"/>
        <v>250</v>
      </c>
      <c r="CC800" s="690" t="str">
        <f t="shared" si="2273"/>
        <v/>
      </c>
      <c r="CD800" s="1346" t="str">
        <f t="shared" si="2297"/>
        <v/>
      </c>
      <c r="CE800" s="1347" t="str">
        <f t="shared" si="2275"/>
        <v/>
      </c>
      <c r="CF800" s="1348" t="str">
        <f t="shared" si="2275"/>
        <v/>
      </c>
      <c r="CG800" s="1348" t="str">
        <f t="shared" si="2275"/>
        <v/>
      </c>
      <c r="CH800" s="1348" t="str">
        <f t="shared" si="2275"/>
        <v/>
      </c>
      <c r="CI800" s="1348" t="str">
        <f t="shared" si="2275"/>
        <v/>
      </c>
      <c r="CJ800" s="1348" t="str">
        <f t="shared" si="2275"/>
        <v/>
      </c>
      <c r="CK800" s="1349" t="str">
        <f t="shared" si="2275"/>
        <v/>
      </c>
      <c r="CL800" s="1349">
        <f t="shared" si="2275"/>
        <v>400</v>
      </c>
      <c r="CM800" s="1349" t="str">
        <f t="shared" si="2275"/>
        <v/>
      </c>
      <c r="CN800" s="1348" t="str">
        <f t="shared" si="2275"/>
        <v/>
      </c>
      <c r="CO800" s="1348" t="str">
        <f t="shared" si="2275"/>
        <v/>
      </c>
      <c r="CP800" s="1348" t="str">
        <f t="shared" si="2275"/>
        <v/>
      </c>
      <c r="CQ800" s="1348" t="str">
        <f t="shared" si="2275"/>
        <v/>
      </c>
      <c r="CR800" s="1348" t="str">
        <f t="shared" si="2275"/>
        <v/>
      </c>
      <c r="CS800" s="1347" t="str">
        <f t="shared" si="2275"/>
        <v/>
      </c>
      <c r="CT800" s="1350" t="str">
        <f t="shared" si="2275"/>
        <v/>
      </c>
      <c r="CU800" s="547" t="str">
        <f t="shared" si="2276"/>
        <v/>
      </c>
      <c r="CV800" s="548" t="str">
        <f t="shared" si="2277"/>
        <v/>
      </c>
      <c r="CW800" s="549" t="str">
        <f t="shared" si="2278"/>
        <v/>
      </c>
      <c r="CX800" s="549" t="str">
        <f t="shared" si="2279"/>
        <v/>
      </c>
      <c r="CY800" s="549" t="str">
        <f t="shared" si="2280"/>
        <v/>
      </c>
      <c r="CZ800" s="549" t="str">
        <f t="shared" si="2281"/>
        <v/>
      </c>
      <c r="DA800" s="549" t="str">
        <f t="shared" si="2282"/>
        <v/>
      </c>
      <c r="DB800" s="550" t="str">
        <f t="shared" si="2283"/>
        <v/>
      </c>
      <c r="DC800" s="550">
        <f t="shared" si="2284"/>
        <v>400</v>
      </c>
      <c r="DD800" s="550" t="str">
        <f t="shared" si="2285"/>
        <v/>
      </c>
      <c r="DE800" s="549" t="str">
        <f t="shared" si="2286"/>
        <v/>
      </c>
      <c r="DF800" s="549" t="str">
        <f t="shared" si="2287"/>
        <v/>
      </c>
      <c r="DG800" s="549" t="str">
        <f t="shared" si="2288"/>
        <v/>
      </c>
      <c r="DH800" s="549" t="str">
        <f t="shared" si="2289"/>
        <v/>
      </c>
      <c r="DI800" s="549" t="str">
        <f t="shared" si="2290"/>
        <v/>
      </c>
      <c r="DJ800" s="548" t="str">
        <f t="shared" si="2291"/>
        <v/>
      </c>
      <c r="DK800" s="547" t="str">
        <f t="shared" si="2292"/>
        <v/>
      </c>
      <c r="DL800" s="654">
        <f t="shared" si="2293"/>
        <v>3</v>
      </c>
      <c r="DM800" s="106">
        <f t="shared" si="2294"/>
        <v>6</v>
      </c>
      <c r="DN800" s="106">
        <f t="shared" si="2295"/>
        <v>4</v>
      </c>
      <c r="DO800" s="106">
        <f t="shared" si="2296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6" t="str">
        <f t="shared" si="2297"/>
        <v/>
      </c>
      <c r="CE801" s="1347" t="str">
        <f t="shared" si="2275"/>
        <v/>
      </c>
      <c r="CF801" s="1348" t="str">
        <f t="shared" si="2275"/>
        <v/>
      </c>
      <c r="CG801" s="1348" t="str">
        <f t="shared" si="2275"/>
        <v/>
      </c>
      <c r="CH801" s="1348" t="str">
        <f t="shared" si="2275"/>
        <v/>
      </c>
      <c r="CI801" s="1348" t="str">
        <f t="shared" si="2275"/>
        <v/>
      </c>
      <c r="CJ801" s="1348" t="str">
        <f t="shared" si="2275"/>
        <v/>
      </c>
      <c r="CK801" s="1349">
        <f t="shared" si="2275"/>
        <v>240</v>
      </c>
      <c r="CL801" s="1349">
        <f t="shared" si="2275"/>
        <v>360</v>
      </c>
      <c r="CM801" s="1349">
        <f t="shared" si="2275"/>
        <v>520</v>
      </c>
      <c r="CN801" s="1348">
        <f t="shared" si="2275"/>
        <v>520</v>
      </c>
      <c r="CO801" s="1348" t="str">
        <f t="shared" si="2275"/>
        <v/>
      </c>
      <c r="CP801" s="1348" t="str">
        <f t="shared" si="2275"/>
        <v/>
      </c>
      <c r="CQ801" s="1348" t="str">
        <f t="shared" si="2275"/>
        <v/>
      </c>
      <c r="CR801" s="1348" t="str">
        <f t="shared" si="2275"/>
        <v/>
      </c>
      <c r="CS801" s="1347" t="str">
        <f t="shared" si="2275"/>
        <v/>
      </c>
      <c r="CT801" s="1350" t="str">
        <f t="shared" si="2275"/>
        <v/>
      </c>
      <c r="CU801" s="547" t="str">
        <f t="shared" si="2276"/>
        <v/>
      </c>
      <c r="CV801" s="548" t="str">
        <f t="shared" si="2277"/>
        <v/>
      </c>
      <c r="CW801" s="549" t="str">
        <f t="shared" si="2278"/>
        <v/>
      </c>
      <c r="CX801" s="549" t="str">
        <f t="shared" si="2279"/>
        <v/>
      </c>
      <c r="CY801" s="549" t="str">
        <f t="shared" si="2280"/>
        <v/>
      </c>
      <c r="CZ801" s="549" t="str">
        <f t="shared" si="2281"/>
        <v/>
      </c>
      <c r="DA801" s="549" t="str">
        <f t="shared" si="2282"/>
        <v/>
      </c>
      <c r="DB801" s="550">
        <f t="shared" si="2283"/>
        <v>240</v>
      </c>
      <c r="DC801" s="550">
        <f t="shared" si="2284"/>
        <v>360</v>
      </c>
      <c r="DD801" s="550">
        <f t="shared" si="2285"/>
        <v>520</v>
      </c>
      <c r="DE801" s="549">
        <f t="shared" si="2286"/>
        <v>520</v>
      </c>
      <c r="DF801" s="549" t="str">
        <f t="shared" si="2287"/>
        <v/>
      </c>
      <c r="DG801" s="549" t="str">
        <f t="shared" si="2288"/>
        <v/>
      </c>
      <c r="DH801" s="549" t="str">
        <f t="shared" si="2289"/>
        <v/>
      </c>
      <c r="DI801" s="549" t="str">
        <f t="shared" si="2290"/>
        <v/>
      </c>
      <c r="DJ801" s="548" t="str">
        <f t="shared" si="2291"/>
        <v/>
      </c>
      <c r="DK801" s="547" t="str">
        <f t="shared" si="2292"/>
        <v/>
      </c>
      <c r="DL801" s="654">
        <f t="shared" ref="DL801:DL809" si="2302">COUNT(B801:R801)</f>
        <v>4</v>
      </c>
      <c r="DM801" s="106">
        <f t="shared" ref="DM801:DM809" si="2303">COUNT(T801:AJ801)</f>
        <v>5</v>
      </c>
      <c r="DN801" s="106">
        <f t="shared" ref="DN801:DN809" si="2304">COUNT(AL801:BB801)</f>
        <v>7</v>
      </c>
      <c r="DO801" s="106">
        <f t="shared" ref="DO801:DO809" si="2305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306">IF(DL802&lt;3,"",(SUM(B802:R802)-MIN(B802:R802)-MAX(B802:R802))/(DL802-2))</f>
        <v>100</v>
      </c>
      <c r="CA802" s="596">
        <f t="shared" ref="CA802:CA809" si="2307">IF(DM802&lt;3,"",(SUM(T802:AJ802)-MIN(T802:AJ802)-MAX(T802:AJ802))/(DM802-2))</f>
        <v>336.66666666666669</v>
      </c>
      <c r="CB802" s="596" t="str">
        <f t="shared" ref="CB802:CB809" si="2308">IF(DN802&lt;3,"",(SUM(AL802:BB802)-MIN(AL802:BB802)-MAX(AL802:BB802))/(DN802-2))</f>
        <v/>
      </c>
      <c r="CC802" s="690">
        <f t="shared" ref="CC802:CC809" si="2309">IF(DO802&lt;3,"",(SUM(BD802:BT802)-MIN(BD802:BT802)-MAX(BD802:BT802))/(DO802-2))</f>
        <v>960</v>
      </c>
      <c r="CD802" s="1346" t="str">
        <f t="shared" si="2297"/>
        <v/>
      </c>
      <c r="CE802" s="1347" t="str">
        <f t="shared" si="2275"/>
        <v/>
      </c>
      <c r="CF802" s="1348" t="str">
        <f t="shared" si="2275"/>
        <v/>
      </c>
      <c r="CG802" s="1348" t="str">
        <f t="shared" si="2275"/>
        <v/>
      </c>
      <c r="CH802" s="1348" t="str">
        <f t="shared" si="2275"/>
        <v/>
      </c>
      <c r="CI802" s="1348" t="str">
        <f t="shared" si="2275"/>
        <v/>
      </c>
      <c r="CJ802" s="1348" t="str">
        <f t="shared" si="2275"/>
        <v/>
      </c>
      <c r="CK802" s="1349">
        <f t="shared" si="2275"/>
        <v>720</v>
      </c>
      <c r="CL802" s="1349">
        <f t="shared" si="2275"/>
        <v>960</v>
      </c>
      <c r="CM802" s="1349">
        <f t="shared" si="2275"/>
        <v>960</v>
      </c>
      <c r="CN802" s="1348" t="str">
        <f t="shared" si="2275"/>
        <v/>
      </c>
      <c r="CO802" s="1348" t="str">
        <f t="shared" si="2275"/>
        <v/>
      </c>
      <c r="CP802" s="1348" t="str">
        <f t="shared" si="2275"/>
        <v/>
      </c>
      <c r="CQ802" s="1348" t="str">
        <f t="shared" si="2275"/>
        <v/>
      </c>
      <c r="CR802" s="1348" t="str">
        <f t="shared" si="2275"/>
        <v/>
      </c>
      <c r="CS802" s="1347" t="str">
        <f t="shared" ref="CE802:CT809" si="231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310"/>
        <v/>
      </c>
      <c r="CU802" s="547" t="str">
        <f t="shared" si="2276"/>
        <v/>
      </c>
      <c r="CV802" s="548" t="str">
        <f t="shared" si="2277"/>
        <v/>
      </c>
      <c r="CW802" s="549" t="str">
        <f t="shared" si="2278"/>
        <v/>
      </c>
      <c r="CX802" s="549" t="str">
        <f t="shared" si="2279"/>
        <v/>
      </c>
      <c r="CY802" s="549" t="str">
        <f t="shared" si="2280"/>
        <v/>
      </c>
      <c r="CZ802" s="549" t="str">
        <f t="shared" si="2281"/>
        <v/>
      </c>
      <c r="DA802" s="549" t="str">
        <f t="shared" si="2282"/>
        <v/>
      </c>
      <c r="DB802" s="550">
        <f t="shared" si="2283"/>
        <v>720</v>
      </c>
      <c r="DC802" s="550">
        <f t="shared" si="2284"/>
        <v>960</v>
      </c>
      <c r="DD802" s="550">
        <f t="shared" si="2285"/>
        <v>960</v>
      </c>
      <c r="DE802" s="549" t="str">
        <f t="shared" si="2286"/>
        <v/>
      </c>
      <c r="DF802" s="549" t="str">
        <f t="shared" si="2287"/>
        <v/>
      </c>
      <c r="DG802" s="549" t="str">
        <f t="shared" si="2288"/>
        <v/>
      </c>
      <c r="DH802" s="549" t="str">
        <f t="shared" si="2289"/>
        <v/>
      </c>
      <c r="DI802" s="549" t="str">
        <f t="shared" si="2290"/>
        <v/>
      </c>
      <c r="DJ802" s="548" t="str">
        <f t="shared" si="2291"/>
        <v/>
      </c>
      <c r="DK802" s="547" t="str">
        <f t="shared" si="2292"/>
        <v/>
      </c>
      <c r="DL802" s="654">
        <f t="shared" si="2302"/>
        <v>3</v>
      </c>
      <c r="DM802" s="106">
        <f t="shared" si="2303"/>
        <v>8</v>
      </c>
      <c r="DN802" s="106">
        <f t="shared" si="2304"/>
        <v>2</v>
      </c>
      <c r="DO802" s="106">
        <f t="shared" si="2305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306"/>
        <v/>
      </c>
      <c r="CA803" s="596" t="str">
        <f t="shared" si="2307"/>
        <v/>
      </c>
      <c r="CB803" s="596" t="str">
        <f t="shared" si="2308"/>
        <v/>
      </c>
      <c r="CC803" s="690" t="str">
        <f t="shared" si="2309"/>
        <v/>
      </c>
      <c r="CD803" s="1346" t="str">
        <f t="shared" si="2297"/>
        <v/>
      </c>
      <c r="CE803" s="1347" t="str">
        <f t="shared" si="2310"/>
        <v/>
      </c>
      <c r="CF803" s="1348" t="str">
        <f t="shared" si="2310"/>
        <v/>
      </c>
      <c r="CG803" s="1348" t="str">
        <f t="shared" si="2310"/>
        <v/>
      </c>
      <c r="CH803" s="1348" t="str">
        <f t="shared" si="2310"/>
        <v/>
      </c>
      <c r="CI803" s="1348" t="str">
        <f t="shared" si="2310"/>
        <v/>
      </c>
      <c r="CJ803" s="1348" t="str">
        <f t="shared" si="2310"/>
        <v/>
      </c>
      <c r="CK803" s="1349" t="str">
        <f t="shared" si="2310"/>
        <v/>
      </c>
      <c r="CL803" s="1349" t="str">
        <f t="shared" si="2310"/>
        <v/>
      </c>
      <c r="CM803" s="1349" t="str">
        <f t="shared" si="2310"/>
        <v/>
      </c>
      <c r="CN803" s="1348" t="str">
        <f t="shared" si="2310"/>
        <v/>
      </c>
      <c r="CO803" s="1348" t="str">
        <f t="shared" si="2310"/>
        <v/>
      </c>
      <c r="CP803" s="1348" t="str">
        <f t="shared" si="2310"/>
        <v/>
      </c>
      <c r="CQ803" s="1348" t="str">
        <f t="shared" si="2310"/>
        <v/>
      </c>
      <c r="CR803" s="1348" t="str">
        <f t="shared" si="2310"/>
        <v/>
      </c>
      <c r="CS803" s="1347" t="str">
        <f t="shared" si="2310"/>
        <v/>
      </c>
      <c r="CT803" s="1350" t="str">
        <f t="shared" si="2310"/>
        <v/>
      </c>
      <c r="CU803" s="547" t="str">
        <f t="shared" si="2276"/>
        <v/>
      </c>
      <c r="CV803" s="548" t="str">
        <f t="shared" si="2277"/>
        <v/>
      </c>
      <c r="CW803" s="549" t="str">
        <f t="shared" si="2278"/>
        <v/>
      </c>
      <c r="CX803" s="549" t="str">
        <f t="shared" si="2279"/>
        <v/>
      </c>
      <c r="CY803" s="549" t="str">
        <f t="shared" si="2280"/>
        <v/>
      </c>
      <c r="CZ803" s="549" t="str">
        <f t="shared" si="2281"/>
        <v/>
      </c>
      <c r="DA803" s="549" t="str">
        <f t="shared" si="2282"/>
        <v/>
      </c>
      <c r="DB803" s="550" t="str">
        <f t="shared" si="2283"/>
        <v/>
      </c>
      <c r="DC803" s="550" t="str">
        <f t="shared" si="2284"/>
        <v/>
      </c>
      <c r="DD803" s="550" t="str">
        <f t="shared" si="2285"/>
        <v/>
      </c>
      <c r="DE803" s="549" t="str">
        <f t="shared" si="2286"/>
        <v/>
      </c>
      <c r="DF803" s="549" t="str">
        <f t="shared" si="2287"/>
        <v/>
      </c>
      <c r="DG803" s="549" t="str">
        <f t="shared" si="2288"/>
        <v/>
      </c>
      <c r="DH803" s="549" t="str">
        <f t="shared" si="2289"/>
        <v/>
      </c>
      <c r="DI803" s="549" t="str">
        <f t="shared" si="2290"/>
        <v/>
      </c>
      <c r="DJ803" s="548" t="str">
        <f t="shared" si="2291"/>
        <v/>
      </c>
      <c r="DK803" s="547" t="str">
        <f t="shared" si="2292"/>
        <v/>
      </c>
      <c r="DL803" s="654">
        <f t="shared" si="2302"/>
        <v>1</v>
      </c>
      <c r="DM803" s="106">
        <f t="shared" si="2303"/>
        <v>0</v>
      </c>
      <c r="DN803" s="106">
        <f t="shared" si="2304"/>
        <v>0</v>
      </c>
      <c r="DO803" s="106">
        <f t="shared" si="2305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306"/>
        <v/>
      </c>
      <c r="CA804" s="596">
        <f t="shared" si="2307"/>
        <v>937.5</v>
      </c>
      <c r="CB804" s="596">
        <f t="shared" si="2308"/>
        <v>405</v>
      </c>
      <c r="CC804" s="690">
        <f t="shared" si="2309"/>
        <v>744</v>
      </c>
      <c r="CD804" s="1346" t="str">
        <f t="shared" si="2297"/>
        <v/>
      </c>
      <c r="CE804" s="1347" t="str">
        <f t="shared" si="2310"/>
        <v/>
      </c>
      <c r="CF804" s="1348" t="str">
        <f t="shared" si="2310"/>
        <v/>
      </c>
      <c r="CG804" s="1348" t="str">
        <f t="shared" si="2310"/>
        <v/>
      </c>
      <c r="CH804" s="1348" t="str">
        <f t="shared" si="2310"/>
        <v/>
      </c>
      <c r="CI804" s="1348" t="str">
        <f t="shared" si="2310"/>
        <v/>
      </c>
      <c r="CJ804" s="1348" t="str">
        <f t="shared" si="2310"/>
        <v/>
      </c>
      <c r="CK804" s="1349">
        <f t="shared" si="2310"/>
        <v>720</v>
      </c>
      <c r="CL804" s="1349">
        <f t="shared" si="2310"/>
        <v>720</v>
      </c>
      <c r="CM804" s="1349">
        <f t="shared" si="2310"/>
        <v>768</v>
      </c>
      <c r="CN804" s="1348">
        <f t="shared" si="2310"/>
        <v>900</v>
      </c>
      <c r="CO804" s="1348" t="str">
        <f t="shared" si="2310"/>
        <v/>
      </c>
      <c r="CP804" s="1348" t="str">
        <f t="shared" si="2310"/>
        <v/>
      </c>
      <c r="CQ804" s="1348" t="str">
        <f t="shared" si="2310"/>
        <v/>
      </c>
      <c r="CR804" s="1348" t="str">
        <f t="shared" si="2310"/>
        <v/>
      </c>
      <c r="CS804" s="1347" t="str">
        <f t="shared" si="2310"/>
        <v/>
      </c>
      <c r="CT804" s="1350" t="str">
        <f t="shared" si="2310"/>
        <v/>
      </c>
      <c r="CU804" s="547" t="str">
        <f t="shared" si="2276"/>
        <v/>
      </c>
      <c r="CV804" s="548" t="str">
        <f t="shared" si="2277"/>
        <v/>
      </c>
      <c r="CW804" s="549" t="str">
        <f t="shared" si="2278"/>
        <v/>
      </c>
      <c r="CX804" s="549" t="str">
        <f t="shared" si="2279"/>
        <v/>
      </c>
      <c r="CY804" s="549" t="str">
        <f t="shared" si="2280"/>
        <v/>
      </c>
      <c r="CZ804" s="549" t="str">
        <f t="shared" si="2281"/>
        <v/>
      </c>
      <c r="DA804" s="549" t="str">
        <f t="shared" si="2282"/>
        <v/>
      </c>
      <c r="DB804" s="550">
        <f t="shared" si="2283"/>
        <v>720</v>
      </c>
      <c r="DC804" s="550">
        <f t="shared" si="2284"/>
        <v>720</v>
      </c>
      <c r="DD804" s="550">
        <f t="shared" si="2285"/>
        <v>768</v>
      </c>
      <c r="DE804" s="549">
        <f t="shared" si="2286"/>
        <v>900</v>
      </c>
      <c r="DF804" s="549" t="str">
        <f t="shared" si="2287"/>
        <v/>
      </c>
      <c r="DG804" s="549" t="str">
        <f t="shared" si="2288"/>
        <v/>
      </c>
      <c r="DH804" s="549" t="str">
        <f t="shared" si="2289"/>
        <v/>
      </c>
      <c r="DI804" s="549" t="str">
        <f t="shared" si="2290"/>
        <v/>
      </c>
      <c r="DJ804" s="548" t="str">
        <f t="shared" si="2291"/>
        <v/>
      </c>
      <c r="DK804" s="547" t="str">
        <f t="shared" si="2292"/>
        <v/>
      </c>
      <c r="DL804" s="654">
        <f t="shared" si="2302"/>
        <v>2</v>
      </c>
      <c r="DM804" s="106">
        <f t="shared" si="2303"/>
        <v>4</v>
      </c>
      <c r="DN804" s="106">
        <f t="shared" si="2304"/>
        <v>6</v>
      </c>
      <c r="DO804" s="106">
        <f t="shared" si="2305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306"/>
        <v/>
      </c>
      <c r="CA805" s="596" t="str">
        <f t="shared" si="2307"/>
        <v/>
      </c>
      <c r="CB805" s="596" t="str">
        <f t="shared" si="2308"/>
        <v/>
      </c>
      <c r="CC805" s="690" t="str">
        <f t="shared" si="2309"/>
        <v/>
      </c>
      <c r="CD805" s="1346" t="str">
        <f t="shared" si="2297"/>
        <v/>
      </c>
      <c r="CE805" s="1347" t="str">
        <f t="shared" si="2310"/>
        <v/>
      </c>
      <c r="CF805" s="1348" t="str">
        <f t="shared" si="2310"/>
        <v/>
      </c>
      <c r="CG805" s="1348" t="str">
        <f t="shared" si="2310"/>
        <v/>
      </c>
      <c r="CH805" s="1348" t="str">
        <f t="shared" si="2310"/>
        <v/>
      </c>
      <c r="CI805" s="1348" t="str">
        <f t="shared" si="2310"/>
        <v/>
      </c>
      <c r="CJ805" s="1348" t="str">
        <f t="shared" si="2310"/>
        <v/>
      </c>
      <c r="CK805" s="1349" t="str">
        <f t="shared" si="2310"/>
        <v/>
      </c>
      <c r="CL805" s="1349" t="str">
        <f t="shared" si="2310"/>
        <v/>
      </c>
      <c r="CM805" s="1349" t="str">
        <f t="shared" si="2310"/>
        <v/>
      </c>
      <c r="CN805" s="1348" t="str">
        <f t="shared" si="2310"/>
        <v/>
      </c>
      <c r="CO805" s="1348" t="str">
        <f t="shared" si="2310"/>
        <v/>
      </c>
      <c r="CP805" s="1348" t="str">
        <f t="shared" si="2310"/>
        <v/>
      </c>
      <c r="CQ805" s="1348" t="str">
        <f t="shared" si="2310"/>
        <v/>
      </c>
      <c r="CR805" s="1348" t="str">
        <f t="shared" si="2310"/>
        <v/>
      </c>
      <c r="CS805" s="1347" t="str">
        <f t="shared" si="2310"/>
        <v/>
      </c>
      <c r="CT805" s="1350" t="str">
        <f t="shared" si="2310"/>
        <v/>
      </c>
      <c r="CU805" s="547" t="str">
        <f t="shared" si="2276"/>
        <v/>
      </c>
      <c r="CV805" s="548" t="str">
        <f t="shared" si="2277"/>
        <v/>
      </c>
      <c r="CW805" s="549" t="str">
        <f t="shared" si="2278"/>
        <v/>
      </c>
      <c r="CX805" s="549" t="str">
        <f t="shared" si="2279"/>
        <v/>
      </c>
      <c r="CY805" s="549" t="str">
        <f t="shared" si="2280"/>
        <v/>
      </c>
      <c r="CZ805" s="549" t="str">
        <f t="shared" si="2281"/>
        <v/>
      </c>
      <c r="DA805" s="549" t="str">
        <f t="shared" si="2282"/>
        <v/>
      </c>
      <c r="DB805" s="550" t="str">
        <f t="shared" si="2283"/>
        <v/>
      </c>
      <c r="DC805" s="550" t="str">
        <f t="shared" si="2284"/>
        <v/>
      </c>
      <c r="DD805" s="550" t="str">
        <f t="shared" si="2285"/>
        <v/>
      </c>
      <c r="DE805" s="549" t="str">
        <f t="shared" si="2286"/>
        <v/>
      </c>
      <c r="DF805" s="549" t="str">
        <f t="shared" si="2287"/>
        <v/>
      </c>
      <c r="DG805" s="549" t="str">
        <f t="shared" si="2288"/>
        <v/>
      </c>
      <c r="DH805" s="549" t="str">
        <f t="shared" si="2289"/>
        <v/>
      </c>
      <c r="DI805" s="549" t="str">
        <f t="shared" si="2290"/>
        <v/>
      </c>
      <c r="DJ805" s="548" t="str">
        <f t="shared" si="2291"/>
        <v/>
      </c>
      <c r="DK805" s="547" t="str">
        <f t="shared" si="2292"/>
        <v/>
      </c>
      <c r="DL805" s="654">
        <f t="shared" si="2302"/>
        <v>0</v>
      </c>
      <c r="DM805" s="106">
        <f t="shared" si="2303"/>
        <v>2</v>
      </c>
      <c r="DN805" s="106">
        <f t="shared" si="2304"/>
        <v>0</v>
      </c>
      <c r="DO805" s="106">
        <f t="shared" si="2305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30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0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306"/>
        <v/>
      </c>
      <c r="CA808" s="596" t="str">
        <f t="shared" si="2307"/>
        <v/>
      </c>
      <c r="CB808" s="596" t="str">
        <f t="shared" si="2308"/>
        <v/>
      </c>
      <c r="CC808" s="690" t="str">
        <f t="shared" si="2309"/>
        <v/>
      </c>
      <c r="CD808" s="1346" t="str">
        <f t="shared" si="2297"/>
        <v/>
      </c>
      <c r="CE808" s="1347" t="str">
        <f t="shared" si="2310"/>
        <v/>
      </c>
      <c r="CF808" s="1348" t="str">
        <f t="shared" si="2310"/>
        <v/>
      </c>
      <c r="CG808" s="1348" t="str">
        <f t="shared" si="2310"/>
        <v/>
      </c>
      <c r="CH808" s="1348" t="str">
        <f t="shared" si="2310"/>
        <v/>
      </c>
      <c r="CI808" s="1348" t="str">
        <f t="shared" si="2310"/>
        <v/>
      </c>
      <c r="CJ808" s="1348" t="str">
        <f t="shared" si="2310"/>
        <v/>
      </c>
      <c r="CK808" s="1349" t="str">
        <f t="shared" si="2310"/>
        <v/>
      </c>
      <c r="CL808" s="1349" t="str">
        <f t="shared" si="2310"/>
        <v/>
      </c>
      <c r="CM808" s="1349" t="str">
        <f t="shared" si="2310"/>
        <v/>
      </c>
      <c r="CN808" s="1348" t="str">
        <f t="shared" si="2310"/>
        <v/>
      </c>
      <c r="CO808" s="1348" t="str">
        <f t="shared" si="2310"/>
        <v/>
      </c>
      <c r="CP808" s="1348" t="str">
        <f t="shared" si="2310"/>
        <v/>
      </c>
      <c r="CQ808" s="1348" t="str">
        <f t="shared" si="2310"/>
        <v/>
      </c>
      <c r="CR808" s="1348" t="str">
        <f t="shared" si="2310"/>
        <v/>
      </c>
      <c r="CS808" s="1347" t="str">
        <f t="shared" si="2310"/>
        <v/>
      </c>
      <c r="CT808" s="1350" t="str">
        <f t="shared" si="2310"/>
        <v/>
      </c>
      <c r="CU808" s="547" t="str">
        <f t="shared" si="2276"/>
        <v/>
      </c>
      <c r="CV808" s="548" t="str">
        <f t="shared" si="2277"/>
        <v/>
      </c>
      <c r="CW808" s="549" t="str">
        <f t="shared" si="2278"/>
        <v/>
      </c>
      <c r="CX808" s="549" t="str">
        <f t="shared" si="2279"/>
        <v/>
      </c>
      <c r="CY808" s="549" t="str">
        <f t="shared" si="2280"/>
        <v/>
      </c>
      <c r="CZ808" s="549" t="str">
        <f t="shared" si="2281"/>
        <v/>
      </c>
      <c r="DA808" s="549" t="str">
        <f t="shared" si="2282"/>
        <v/>
      </c>
      <c r="DB808" s="550" t="str">
        <f t="shared" si="2283"/>
        <v/>
      </c>
      <c r="DC808" s="550" t="str">
        <f t="shared" si="2284"/>
        <v/>
      </c>
      <c r="DD808" s="550" t="str">
        <f t="shared" si="2285"/>
        <v/>
      </c>
      <c r="DE808" s="549" t="str">
        <f t="shared" si="2286"/>
        <v/>
      </c>
      <c r="DF808" s="549" t="str">
        <f t="shared" si="2287"/>
        <v/>
      </c>
      <c r="DG808" s="549" t="str">
        <f t="shared" si="2288"/>
        <v/>
      </c>
      <c r="DH808" s="549" t="str">
        <f t="shared" si="2289"/>
        <v/>
      </c>
      <c r="DI808" s="549" t="str">
        <f t="shared" si="2290"/>
        <v/>
      </c>
      <c r="DJ808" s="548" t="str">
        <f t="shared" si="2291"/>
        <v/>
      </c>
      <c r="DK808" s="547" t="str">
        <f t="shared" si="2292"/>
        <v/>
      </c>
      <c r="DL808" s="654">
        <f t="shared" si="2302"/>
        <v>0</v>
      </c>
      <c r="DM808" s="106">
        <f t="shared" si="2303"/>
        <v>0</v>
      </c>
      <c r="DN808" s="106">
        <f t="shared" si="2304"/>
        <v>0</v>
      </c>
      <c r="DO808" s="106">
        <f t="shared" si="2305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306"/>
        <v>416</v>
      </c>
      <c r="CA809" s="596" t="str">
        <f t="shared" si="2307"/>
        <v/>
      </c>
      <c r="CB809" s="596" t="str">
        <f t="shared" si="2308"/>
        <v/>
      </c>
      <c r="CC809" s="690" t="str">
        <f t="shared" si="2309"/>
        <v/>
      </c>
      <c r="CD809" s="1346" t="str">
        <f t="shared" si="2297"/>
        <v/>
      </c>
      <c r="CE809" s="1347" t="str">
        <f t="shared" si="2310"/>
        <v/>
      </c>
      <c r="CF809" s="1348" t="str">
        <f t="shared" si="2310"/>
        <v/>
      </c>
      <c r="CG809" s="1348" t="str">
        <f t="shared" si="2310"/>
        <v/>
      </c>
      <c r="CH809" s="1348" t="str">
        <f t="shared" si="2310"/>
        <v/>
      </c>
      <c r="CI809" s="1348" t="str">
        <f t="shared" si="2310"/>
        <v/>
      </c>
      <c r="CJ809" s="1348" t="str">
        <f t="shared" si="2310"/>
        <v/>
      </c>
      <c r="CK809" s="1349" t="str">
        <f t="shared" si="2310"/>
        <v/>
      </c>
      <c r="CL809" s="1349" t="str">
        <f t="shared" si="2310"/>
        <v/>
      </c>
      <c r="CM809" s="1349" t="str">
        <f t="shared" si="2310"/>
        <v/>
      </c>
      <c r="CN809" s="1348" t="str">
        <f t="shared" si="2310"/>
        <v/>
      </c>
      <c r="CO809" s="1348" t="str">
        <f t="shared" si="2310"/>
        <v/>
      </c>
      <c r="CP809" s="1348" t="str">
        <f t="shared" si="2310"/>
        <v/>
      </c>
      <c r="CQ809" s="1348" t="str">
        <f t="shared" si="2310"/>
        <v/>
      </c>
      <c r="CR809" s="1348" t="str">
        <f t="shared" si="2310"/>
        <v/>
      </c>
      <c r="CS809" s="1347" t="str">
        <f t="shared" si="2310"/>
        <v/>
      </c>
      <c r="CT809" s="1350" t="str">
        <f t="shared" si="2310"/>
        <v/>
      </c>
      <c r="CU809" s="547" t="str">
        <f t="shared" si="2276"/>
        <v/>
      </c>
      <c r="CV809" s="548" t="str">
        <f t="shared" si="2277"/>
        <v/>
      </c>
      <c r="CW809" s="549" t="str">
        <f t="shared" si="2278"/>
        <v/>
      </c>
      <c r="CX809" s="549" t="str">
        <f t="shared" si="2279"/>
        <v/>
      </c>
      <c r="CY809" s="549" t="str">
        <f t="shared" si="2280"/>
        <v/>
      </c>
      <c r="CZ809" s="549" t="str">
        <f t="shared" si="2281"/>
        <v/>
      </c>
      <c r="DA809" s="549" t="str">
        <f t="shared" si="2282"/>
        <v/>
      </c>
      <c r="DB809" s="550" t="str">
        <f t="shared" si="2283"/>
        <v/>
      </c>
      <c r="DC809" s="550" t="str">
        <f t="shared" si="2284"/>
        <v/>
      </c>
      <c r="DD809" s="550" t="str">
        <f t="shared" si="2285"/>
        <v/>
      </c>
      <c r="DE809" s="549" t="str">
        <f t="shared" si="2286"/>
        <v/>
      </c>
      <c r="DF809" s="549" t="str">
        <f t="shared" si="2287"/>
        <v/>
      </c>
      <c r="DG809" s="549" t="str">
        <f t="shared" si="2288"/>
        <v/>
      </c>
      <c r="DH809" s="549" t="str">
        <f t="shared" si="2289"/>
        <v/>
      </c>
      <c r="DI809" s="549" t="str">
        <f t="shared" si="2290"/>
        <v/>
      </c>
      <c r="DJ809" s="548" t="str">
        <f t="shared" si="2291"/>
        <v/>
      </c>
      <c r="DK809" s="547" t="str">
        <f t="shared" si="2292"/>
        <v/>
      </c>
      <c r="DL809" s="654">
        <f t="shared" si="2302"/>
        <v>3</v>
      </c>
      <c r="DM809" s="106">
        <f t="shared" si="2303"/>
        <v>1</v>
      </c>
      <c r="DN809" s="106">
        <f t="shared" si="2304"/>
        <v>1</v>
      </c>
      <c r="DO809" s="106">
        <f t="shared" si="2305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9"/>
      <c r="C810" s="1539"/>
      <c r="D810" s="1539"/>
      <c r="E810" s="1539"/>
      <c r="F810" s="1539"/>
      <c r="G810" s="1539"/>
      <c r="H810" s="1539"/>
      <c r="I810" s="1539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9"/>
      <c r="U810" s="1539"/>
      <c r="V810" s="1539"/>
      <c r="W810" s="1539"/>
      <c r="X810" s="1539"/>
      <c r="Y810" s="1539"/>
      <c r="Z810" s="1539"/>
      <c r="AA810" s="1539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311">SUM(B771:B775,B780:B784,B789:B810)</f>
        <v>1091</v>
      </c>
      <c r="C811" s="802">
        <f t="shared" si="2311"/>
        <v>0</v>
      </c>
      <c r="D811" s="802">
        <f t="shared" si="2311"/>
        <v>60</v>
      </c>
      <c r="E811" s="802">
        <f t="shared" si="2311"/>
        <v>1716</v>
      </c>
      <c r="F811" s="802">
        <f t="shared" si="2311"/>
        <v>2990</v>
      </c>
      <c r="G811" s="802">
        <f t="shared" si="2311"/>
        <v>498</v>
      </c>
      <c r="H811" s="802">
        <f t="shared" si="2311"/>
        <v>932</v>
      </c>
      <c r="I811" s="802">
        <f t="shared" si="2311"/>
        <v>0</v>
      </c>
      <c r="J811" s="802">
        <f t="shared" si="2311"/>
        <v>0</v>
      </c>
      <c r="K811" s="802">
        <f t="shared" si="2311"/>
        <v>0</v>
      </c>
      <c r="L811" s="802">
        <f t="shared" si="2311"/>
        <v>0</v>
      </c>
      <c r="M811" s="802">
        <f t="shared" si="2311"/>
        <v>0</v>
      </c>
      <c r="N811" s="802">
        <f t="shared" si="2311"/>
        <v>0</v>
      </c>
      <c r="O811" s="802">
        <f t="shared" si="2311"/>
        <v>0</v>
      </c>
      <c r="P811" s="802">
        <f t="shared" si="2311"/>
        <v>0</v>
      </c>
      <c r="Q811" s="802">
        <f t="shared" si="2311"/>
        <v>0</v>
      </c>
      <c r="R811" s="802">
        <f t="shared" si="2311"/>
        <v>0</v>
      </c>
      <c r="S811" s="803"/>
      <c r="T811" s="802">
        <f t="shared" ref="T811:AJ811" si="2312">SUM(T771:T775,T780:T784,T789:T810)</f>
        <v>3982</v>
      </c>
      <c r="U811" s="802">
        <f t="shared" si="2312"/>
        <v>1690</v>
      </c>
      <c r="V811" s="802">
        <f t="shared" si="2312"/>
        <v>4610</v>
      </c>
      <c r="W811" s="802">
        <f t="shared" si="2312"/>
        <v>4756</v>
      </c>
      <c r="X811" s="802">
        <f t="shared" si="2312"/>
        <v>5750</v>
      </c>
      <c r="Y811" s="802">
        <f t="shared" si="2312"/>
        <v>4230</v>
      </c>
      <c r="Z811" s="802">
        <f t="shared" si="2312"/>
        <v>7450</v>
      </c>
      <c r="AA811" s="802">
        <f t="shared" si="2312"/>
        <v>8881</v>
      </c>
      <c r="AB811" s="802">
        <f t="shared" si="2312"/>
        <v>2550</v>
      </c>
      <c r="AC811" s="802">
        <f t="shared" si="2312"/>
        <v>0</v>
      </c>
      <c r="AD811" s="802">
        <f t="shared" si="2312"/>
        <v>0</v>
      </c>
      <c r="AE811" s="802">
        <f t="shared" si="2312"/>
        <v>0</v>
      </c>
      <c r="AF811" s="802">
        <f t="shared" si="2312"/>
        <v>0</v>
      </c>
      <c r="AG811" s="802">
        <f t="shared" si="2312"/>
        <v>0</v>
      </c>
      <c r="AH811" s="802">
        <f t="shared" si="2312"/>
        <v>0</v>
      </c>
      <c r="AI811" s="802">
        <f t="shared" si="2312"/>
        <v>0</v>
      </c>
      <c r="AJ811" s="802">
        <f t="shared" si="2312"/>
        <v>0</v>
      </c>
      <c r="AK811" s="803"/>
      <c r="AL811" s="802">
        <f t="shared" ref="AL811:BB811" si="2313">SUM(AL771:AL775,AL780:AL784,AL789:AL810)</f>
        <v>8455</v>
      </c>
      <c r="AM811" s="802">
        <f t="shared" si="2313"/>
        <v>2078</v>
      </c>
      <c r="AN811" s="802">
        <f t="shared" si="2313"/>
        <v>5011</v>
      </c>
      <c r="AO811" s="802">
        <f t="shared" si="2313"/>
        <v>5487</v>
      </c>
      <c r="AP811" s="802">
        <f t="shared" si="2313"/>
        <v>0</v>
      </c>
      <c r="AQ811" s="802">
        <f t="shared" si="2313"/>
        <v>6589</v>
      </c>
      <c r="AR811" s="802">
        <f t="shared" si="2313"/>
        <v>791.5</v>
      </c>
      <c r="AS811" s="802">
        <f t="shared" si="2313"/>
        <v>4476</v>
      </c>
      <c r="AT811" s="802">
        <f t="shared" si="2313"/>
        <v>2252</v>
      </c>
      <c r="AU811" s="802">
        <f t="shared" si="2313"/>
        <v>0</v>
      </c>
      <c r="AV811" s="802">
        <f t="shared" si="2313"/>
        <v>0</v>
      </c>
      <c r="AW811" s="802">
        <f t="shared" si="2313"/>
        <v>0</v>
      </c>
      <c r="AX811" s="802">
        <f t="shared" si="2313"/>
        <v>0</v>
      </c>
      <c r="AY811" s="802">
        <f t="shared" si="2313"/>
        <v>0</v>
      </c>
      <c r="AZ811" s="802">
        <f t="shared" si="2313"/>
        <v>0</v>
      </c>
      <c r="BA811" s="802">
        <f t="shared" si="2313"/>
        <v>0</v>
      </c>
      <c r="BB811" s="802">
        <f t="shared" si="2313"/>
        <v>0</v>
      </c>
      <c r="BC811" s="803"/>
      <c r="BD811" s="802">
        <f t="shared" ref="BD811:BT811" si="2314">SUM(BD771:BD775,BD780:BD784,BD789:BD810)</f>
        <v>0</v>
      </c>
      <c r="BE811" s="802">
        <f t="shared" si="2314"/>
        <v>0</v>
      </c>
      <c r="BF811" s="802">
        <f t="shared" si="2314"/>
        <v>0</v>
      </c>
      <c r="BG811" s="802">
        <f t="shared" si="2314"/>
        <v>6186</v>
      </c>
      <c r="BH811" s="802">
        <f t="shared" si="2314"/>
        <v>7780</v>
      </c>
      <c r="BI811" s="802">
        <f t="shared" si="2314"/>
        <v>14564</v>
      </c>
      <c r="BJ811" s="802">
        <f t="shared" si="2314"/>
        <v>6862</v>
      </c>
      <c r="BK811" s="802">
        <f t="shared" si="2314"/>
        <v>0</v>
      </c>
      <c r="BL811" s="802">
        <f t="shared" si="2314"/>
        <v>0</v>
      </c>
      <c r="BM811" s="802">
        <f t="shared" si="2314"/>
        <v>0</v>
      </c>
      <c r="BN811" s="802">
        <f t="shared" si="2314"/>
        <v>0</v>
      </c>
      <c r="BO811" s="802">
        <f t="shared" si="2314"/>
        <v>0</v>
      </c>
      <c r="BP811" s="802">
        <f t="shared" si="2314"/>
        <v>0</v>
      </c>
      <c r="BQ811" s="802">
        <f t="shared" si="2314"/>
        <v>0</v>
      </c>
      <c r="BR811" s="802">
        <f t="shared" si="2314"/>
        <v>0</v>
      </c>
      <c r="BS811" s="802">
        <f t="shared" si="2314"/>
        <v>0</v>
      </c>
      <c r="BT811" s="802">
        <f t="shared" si="2314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31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315"/>
        <v>0</v>
      </c>
      <c r="CG811" s="1348">
        <f t="shared" si="2315"/>
        <v>0</v>
      </c>
      <c r="CH811" s="1348">
        <f t="shared" si="2315"/>
        <v>0</v>
      </c>
      <c r="CI811" s="1348">
        <f t="shared" si="2315"/>
        <v>0</v>
      </c>
      <c r="CJ811" s="1348">
        <f t="shared" si="2315"/>
        <v>0</v>
      </c>
      <c r="CK811" s="1349">
        <f t="shared" si="2315"/>
        <v>0</v>
      </c>
      <c r="CL811" s="1349">
        <f t="shared" si="2315"/>
        <v>0</v>
      </c>
      <c r="CM811" s="1349">
        <f t="shared" si="2315"/>
        <v>0</v>
      </c>
      <c r="CN811" s="1348">
        <f t="shared" si="2315"/>
        <v>0</v>
      </c>
      <c r="CO811" s="1348">
        <f t="shared" si="2315"/>
        <v>0</v>
      </c>
      <c r="CP811" s="1348">
        <f t="shared" si="2315"/>
        <v>0</v>
      </c>
      <c r="CQ811" s="1348">
        <f t="shared" si="2315"/>
        <v>6186</v>
      </c>
      <c r="CR811" s="1348">
        <f t="shared" si="2315"/>
        <v>6862</v>
      </c>
      <c r="CS811" s="1347">
        <f t="shared" si="2315"/>
        <v>7780</v>
      </c>
      <c r="CT811" s="1350">
        <f t="shared" si="2315"/>
        <v>14564</v>
      </c>
      <c r="CU811" s="547">
        <f t="shared" ref="CU811:DK811" si="231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316"/>
        <v>0</v>
      </c>
      <c r="CW811" s="549">
        <f t="shared" si="2316"/>
        <v>0</v>
      </c>
      <c r="CX811" s="549">
        <f t="shared" si="2316"/>
        <v>0</v>
      </c>
      <c r="CY811" s="549">
        <f t="shared" si="2316"/>
        <v>0</v>
      </c>
      <c r="CZ811" s="549">
        <f t="shared" si="2316"/>
        <v>0</v>
      </c>
      <c r="DA811" s="549">
        <f t="shared" si="2316"/>
        <v>0</v>
      </c>
      <c r="DB811" s="550">
        <f t="shared" si="2316"/>
        <v>0</v>
      </c>
      <c r="DC811" s="550">
        <f t="shared" si="2316"/>
        <v>0</v>
      </c>
      <c r="DD811" s="550">
        <f t="shared" si="2316"/>
        <v>0</v>
      </c>
      <c r="DE811" s="549">
        <f t="shared" si="2316"/>
        <v>0</v>
      </c>
      <c r="DF811" s="549">
        <f t="shared" si="2316"/>
        <v>0</v>
      </c>
      <c r="DG811" s="549">
        <f t="shared" si="2316"/>
        <v>0</v>
      </c>
      <c r="DH811" s="549">
        <f t="shared" si="2316"/>
        <v>6186</v>
      </c>
      <c r="DI811" s="549">
        <f t="shared" si="2316"/>
        <v>6862</v>
      </c>
      <c r="DJ811" s="548">
        <f t="shared" si="2316"/>
        <v>7780</v>
      </c>
      <c r="DK811" s="547">
        <f t="shared" si="2316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>SUM(B89)</f>
        <v>0</v>
      </c>
      <c r="C819" s="808">
        <f>SUM(C89)</f>
        <v>0</v>
      </c>
      <c r="D819" s="808">
        <f>SUM(D89)</f>
        <v>0</v>
      </c>
      <c r="E819" s="808">
        <f>SUM(E89)</f>
        <v>0</v>
      </c>
      <c r="F819" s="808">
        <f>SUM(F89)</f>
        <v>0</v>
      </c>
      <c r="G819" s="808">
        <f>SUM(G89)</f>
        <v>0</v>
      </c>
      <c r="H819" s="808">
        <f>SUM(H89)</f>
        <v>0</v>
      </c>
      <c r="I819" s="808">
        <f>SUM(I89)</f>
        <v>0</v>
      </c>
      <c r="J819" s="808">
        <f>SUM(J89)</f>
        <v>0</v>
      </c>
      <c r="K819" s="808">
        <f>SUM(K89)</f>
        <v>0</v>
      </c>
      <c r="L819" s="808">
        <f>SUM(L89)</f>
        <v>0</v>
      </c>
      <c r="M819" s="808">
        <f>SUM(M89)</f>
        <v>0</v>
      </c>
      <c r="N819" s="808">
        <f>SUM(N89)</f>
        <v>0</v>
      </c>
      <c r="O819" s="808">
        <f>SUM(O89)</f>
        <v>0</v>
      </c>
      <c r="P819" s="808">
        <f>SUM(P89)</f>
        <v>0</v>
      </c>
      <c r="Q819" s="808">
        <f>SUM(Q89)</f>
        <v>0</v>
      </c>
      <c r="R819" s="808">
        <f>SUM(R89)</f>
        <v>0</v>
      </c>
      <c r="S819" s="814"/>
      <c r="T819" s="808">
        <f>SUM(T89)</f>
        <v>0</v>
      </c>
      <c r="U819" s="808">
        <f>SUM(U89)</f>
        <v>0</v>
      </c>
      <c r="V819" s="808">
        <f>SUM(V89)</f>
        <v>0</v>
      </c>
      <c r="W819" s="808">
        <f>SUM(W89)</f>
        <v>0</v>
      </c>
      <c r="X819" s="808">
        <f>SUM(X89)</f>
        <v>0</v>
      </c>
      <c r="Y819" s="808">
        <f>SUM(Y89)</f>
        <v>0</v>
      </c>
      <c r="Z819" s="808">
        <f>SUM(Z89)</f>
        <v>0</v>
      </c>
      <c r="AA819" s="808">
        <f>SUM(AA89)</f>
        <v>0</v>
      </c>
      <c r="AB819" s="808">
        <f>SUM(AB89)</f>
        <v>0</v>
      </c>
      <c r="AC819" s="808">
        <f>SUM(AC89)</f>
        <v>0</v>
      </c>
      <c r="AD819" s="808">
        <f>SUM(AD89)</f>
        <v>0</v>
      </c>
      <c r="AE819" s="808">
        <f>SUM(AE89)</f>
        <v>0</v>
      </c>
      <c r="AF819" s="808">
        <f>SUM(AF89)</f>
        <v>0</v>
      </c>
      <c r="AG819" s="808">
        <f>SUM(AG89)</f>
        <v>0</v>
      </c>
      <c r="AH819" s="808">
        <f>SUM(AH89)</f>
        <v>0</v>
      </c>
      <c r="AI819" s="808">
        <f>SUM(AI89)</f>
        <v>0</v>
      </c>
      <c r="AJ819" s="808">
        <f>SUM(AJ89)</f>
        <v>0</v>
      </c>
      <c r="AK819" s="814"/>
      <c r="AL819" s="808">
        <f>SUM(AL89)</f>
        <v>0</v>
      </c>
      <c r="AM819" s="808">
        <f>SUM(AM89)</f>
        <v>0</v>
      </c>
      <c r="AN819" s="808">
        <f>SUM(AN89)</f>
        <v>0</v>
      </c>
      <c r="AO819" s="808">
        <f>SUM(AO89)</f>
        <v>0</v>
      </c>
      <c r="AP819" s="808">
        <f>SUM(AP89)</f>
        <v>0</v>
      </c>
      <c r="AQ819" s="808">
        <f>SUM(AQ89)</f>
        <v>0</v>
      </c>
      <c r="AR819" s="808">
        <f>SUM(AR89)</f>
        <v>0</v>
      </c>
      <c r="AS819" s="808">
        <f>SUM(AS89)</f>
        <v>0</v>
      </c>
      <c r="AT819" s="808">
        <f>SUM(AT89)</f>
        <v>0</v>
      </c>
      <c r="AU819" s="808">
        <f>SUM(AU89)</f>
        <v>0</v>
      </c>
      <c r="AV819" s="808">
        <f>SUM(AV89)</f>
        <v>0</v>
      </c>
      <c r="AW819" s="808">
        <f>SUM(AW89)</f>
        <v>0</v>
      </c>
      <c r="AX819" s="808">
        <f>SUM(AX89)</f>
        <v>0</v>
      </c>
      <c r="AY819" s="808">
        <f>SUM(AY89)</f>
        <v>0</v>
      </c>
      <c r="AZ819" s="808">
        <f>SUM(AZ89)</f>
        <v>0</v>
      </c>
      <c r="BA819" s="808">
        <f>SUM(BA89)</f>
        <v>0</v>
      </c>
      <c r="BB819" s="808">
        <f>SUM(BB89)</f>
        <v>0</v>
      </c>
      <c r="BC819" s="814"/>
      <c r="BD819" s="808">
        <f>SUM(BD89)</f>
        <v>0</v>
      </c>
      <c r="BE819" s="808">
        <f>SUM(BE89)</f>
        <v>0</v>
      </c>
      <c r="BF819" s="808">
        <f>SUM(BF89)</f>
        <v>0</v>
      </c>
      <c r="BG819" s="808">
        <f>SUM(BG89)</f>
        <v>0</v>
      </c>
      <c r="BH819" s="808">
        <f>SUM(BH89)</f>
        <v>0</v>
      </c>
      <c r="BI819" s="808">
        <f>SUM(BI89)</f>
        <v>0</v>
      </c>
      <c r="BJ819" s="808">
        <f>SUM(BJ89)</f>
        <v>0</v>
      </c>
      <c r="BK819" s="808">
        <f>SUM(BK89)</f>
        <v>0</v>
      </c>
      <c r="BL819" s="808">
        <f>SUM(BL89)</f>
        <v>0</v>
      </c>
      <c r="BM819" s="808">
        <f>SUM(BM89)</f>
        <v>0</v>
      </c>
      <c r="BN819" s="808">
        <f>SUM(BN89)</f>
        <v>0</v>
      </c>
      <c r="BO819" s="808">
        <f>SUM(BO89)</f>
        <v>0</v>
      </c>
      <c r="BP819" s="808">
        <f>SUM(BP89)</f>
        <v>0</v>
      </c>
      <c r="BQ819" s="808">
        <f>SUM(BQ89)</f>
        <v>0</v>
      </c>
      <c r="BR819" s="808">
        <f>SUM(BR89)</f>
        <v>0</v>
      </c>
      <c r="BS819" s="808">
        <f>SUM(BS89)</f>
        <v>0</v>
      </c>
      <c r="BT819" s="808">
        <f>SUM(BT89)</f>
        <v>0</v>
      </c>
      <c r="BU819" s="814"/>
      <c r="BV819" s="815">
        <f>SUM(BV89)</f>
        <v>0</v>
      </c>
      <c r="BW819" s="815">
        <f>SUM(BW89)</f>
        <v>0</v>
      </c>
      <c r="BX819" s="815">
        <f>SUM(BX89)</f>
        <v>0</v>
      </c>
      <c r="BY819" s="815">
        <f>SUM(BY89)</f>
        <v>0</v>
      </c>
      <c r="BZ819" s="621">
        <f t="shared" ref="BZ819:BZ827" si="2317">IF(DL819&lt;3,"",(SUM(B819:R819)-MIN(B819:R819)-MAX(B819:R819))/(DL819-2))</f>
        <v>0</v>
      </c>
      <c r="CA819" s="621">
        <f t="shared" ref="CA819:CA827" si="2318">IF(DM819&lt;3,"",(SUM(T819:AJ819)-MIN(T819:AJ819)-MAX(T819:AJ819))/(DM819-2))</f>
        <v>0</v>
      </c>
      <c r="CB819" s="621">
        <f t="shared" ref="CB819:CB827" si="2319">IF(DN819&lt;3,"",(SUM(AL819:BB819)-MIN(AL819:BB819)-MAX(AL819:BB819))/(DN819-2))</f>
        <v>0</v>
      </c>
      <c r="CC819" s="693">
        <f t="shared" ref="CC819:CC827" si="2320">IF(DO819&lt;3,"",(SUM(BD819:BT819)-MIN(BD819:BT819)-MAX(BD819:BT819))/(DO819-2))</f>
        <v>0</v>
      </c>
      <c r="CD819" s="1351">
        <f t="shared" ref="CD819:CS819" si="232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321"/>
        <v>0</v>
      </c>
      <c r="CF819" s="1353">
        <f t="shared" si="2321"/>
        <v>0</v>
      </c>
      <c r="CG819" s="1353">
        <f t="shared" si="2321"/>
        <v>0</v>
      </c>
      <c r="CH819" s="1353">
        <f t="shared" si="2321"/>
        <v>0</v>
      </c>
      <c r="CI819" s="1353">
        <f t="shared" si="2321"/>
        <v>0</v>
      </c>
      <c r="CJ819" s="1353">
        <f t="shared" si="2321"/>
        <v>0</v>
      </c>
      <c r="CK819" s="1354">
        <f t="shared" si="2321"/>
        <v>0</v>
      </c>
      <c r="CL819" s="1354">
        <f t="shared" si="2321"/>
        <v>0</v>
      </c>
      <c r="CM819" s="1354">
        <f t="shared" si="2321"/>
        <v>0</v>
      </c>
      <c r="CN819" s="1353">
        <f t="shared" si="2321"/>
        <v>0</v>
      </c>
      <c r="CO819" s="1353">
        <f t="shared" si="2321"/>
        <v>0</v>
      </c>
      <c r="CP819" s="1353">
        <f t="shared" si="2321"/>
        <v>0</v>
      </c>
      <c r="CQ819" s="1353">
        <f t="shared" si="2321"/>
        <v>0</v>
      </c>
      <c r="CR819" s="1353">
        <f t="shared" si="2321"/>
        <v>0</v>
      </c>
      <c r="CS819" s="1352">
        <f t="shared" si="2321"/>
        <v>0</v>
      </c>
      <c r="CT819" s="1355">
        <f t="shared" ref="CE819:CT827" si="232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32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32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32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32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32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32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32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33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33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33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33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33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33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33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33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33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33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340">COUNT(B819:R819)</f>
        <v>17</v>
      </c>
      <c r="DM819" s="106">
        <f t="shared" ref="DM819:DM827" si="2341">COUNT(T819:AJ819)</f>
        <v>17</v>
      </c>
      <c r="DN819" s="106">
        <f t="shared" ref="DN819:DN827" si="2342">COUNT(AL819:BB819)</f>
        <v>17</v>
      </c>
      <c r="DO819" s="106">
        <f t="shared" ref="DO819:DO827" si="2343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>SUM(B90)</f>
        <v>0</v>
      </c>
      <c r="C820" s="808">
        <f>SUM(C90)</f>
        <v>0</v>
      </c>
      <c r="D820" s="808">
        <f>SUM(D90)</f>
        <v>0</v>
      </c>
      <c r="E820" s="808">
        <f>SUM(E90)</f>
        <v>0</v>
      </c>
      <c r="F820" s="808">
        <f>SUM(F90)</f>
        <v>0</v>
      </c>
      <c r="G820" s="808">
        <f>SUM(G90)</f>
        <v>0</v>
      </c>
      <c r="H820" s="808">
        <f>SUM(H90)</f>
        <v>0</v>
      </c>
      <c r="I820" s="808">
        <f>SUM(I90)</f>
        <v>0</v>
      </c>
      <c r="J820" s="808">
        <f>SUM(J90)</f>
        <v>0</v>
      </c>
      <c r="K820" s="808">
        <f>SUM(K90)</f>
        <v>0</v>
      </c>
      <c r="L820" s="808">
        <f>SUM(L90)</f>
        <v>0</v>
      </c>
      <c r="M820" s="808">
        <f>SUM(M90)</f>
        <v>0</v>
      </c>
      <c r="N820" s="808">
        <f>SUM(N90)</f>
        <v>0</v>
      </c>
      <c r="O820" s="808">
        <f>SUM(O90)</f>
        <v>0</v>
      </c>
      <c r="P820" s="808">
        <f>SUM(P90)</f>
        <v>0</v>
      </c>
      <c r="Q820" s="808">
        <f>SUM(Q90)</f>
        <v>0</v>
      </c>
      <c r="R820" s="808">
        <f>SUM(R90)</f>
        <v>0</v>
      </c>
      <c r="S820" s="814"/>
      <c r="T820" s="808">
        <f>SUM(T90)</f>
        <v>0</v>
      </c>
      <c r="U820" s="808">
        <f>SUM(U90)</f>
        <v>0</v>
      </c>
      <c r="V820" s="808">
        <f>SUM(V90)</f>
        <v>0</v>
      </c>
      <c r="W820" s="808">
        <f>SUM(W90)</f>
        <v>0</v>
      </c>
      <c r="X820" s="808">
        <f>SUM(X90)</f>
        <v>0</v>
      </c>
      <c r="Y820" s="808">
        <f>SUM(Y90)</f>
        <v>0</v>
      </c>
      <c r="Z820" s="808">
        <f>SUM(Z90)</f>
        <v>0</v>
      </c>
      <c r="AA820" s="808">
        <f>SUM(AA90)</f>
        <v>0</v>
      </c>
      <c r="AB820" s="808">
        <f>SUM(AB90)</f>
        <v>0</v>
      </c>
      <c r="AC820" s="808">
        <f>SUM(AC90)</f>
        <v>0</v>
      </c>
      <c r="AD820" s="808">
        <f>SUM(AD90)</f>
        <v>0</v>
      </c>
      <c r="AE820" s="808">
        <f>SUM(AE90)</f>
        <v>0</v>
      </c>
      <c r="AF820" s="808">
        <f>SUM(AF90)</f>
        <v>0</v>
      </c>
      <c r="AG820" s="808">
        <f>SUM(AG90)</f>
        <v>0</v>
      </c>
      <c r="AH820" s="808">
        <f>SUM(AH90)</f>
        <v>0</v>
      </c>
      <c r="AI820" s="808">
        <f>SUM(AI90)</f>
        <v>0</v>
      </c>
      <c r="AJ820" s="808">
        <f>SUM(AJ90)</f>
        <v>0</v>
      </c>
      <c r="AK820" s="814"/>
      <c r="AL820" s="808">
        <f>SUM(AL90)</f>
        <v>0</v>
      </c>
      <c r="AM820" s="808">
        <f>SUM(AM90)</f>
        <v>0</v>
      </c>
      <c r="AN820" s="808">
        <f>SUM(AN90)</f>
        <v>0</v>
      </c>
      <c r="AO820" s="808">
        <f>SUM(AO90)</f>
        <v>0</v>
      </c>
      <c r="AP820" s="808">
        <f>SUM(AP90)</f>
        <v>0</v>
      </c>
      <c r="AQ820" s="808">
        <f>SUM(AQ90)</f>
        <v>0</v>
      </c>
      <c r="AR820" s="808">
        <f>SUM(AR90)</f>
        <v>0</v>
      </c>
      <c r="AS820" s="808">
        <f>SUM(AS90)</f>
        <v>0</v>
      </c>
      <c r="AT820" s="808">
        <f>SUM(AT90)</f>
        <v>0</v>
      </c>
      <c r="AU820" s="808">
        <f>SUM(AU90)</f>
        <v>0</v>
      </c>
      <c r="AV820" s="808">
        <f>SUM(AV90)</f>
        <v>0</v>
      </c>
      <c r="AW820" s="808">
        <f>SUM(AW90)</f>
        <v>0</v>
      </c>
      <c r="AX820" s="808">
        <f>SUM(AX90)</f>
        <v>0</v>
      </c>
      <c r="AY820" s="808">
        <f>SUM(AY90)</f>
        <v>0</v>
      </c>
      <c r="AZ820" s="808">
        <f>SUM(AZ90)</f>
        <v>0</v>
      </c>
      <c r="BA820" s="808">
        <f>SUM(BA90)</f>
        <v>0</v>
      </c>
      <c r="BB820" s="808">
        <f>SUM(BB90)</f>
        <v>0</v>
      </c>
      <c r="BC820" s="814"/>
      <c r="BD820" s="808">
        <f>SUM(BD90)</f>
        <v>0</v>
      </c>
      <c r="BE820" s="808">
        <f>SUM(BE90)</f>
        <v>0</v>
      </c>
      <c r="BF820" s="808">
        <f>SUM(BF90)</f>
        <v>0</v>
      </c>
      <c r="BG820" s="808">
        <f>SUM(BG90)</f>
        <v>0</v>
      </c>
      <c r="BH820" s="808">
        <f>SUM(BH90)</f>
        <v>0</v>
      </c>
      <c r="BI820" s="808">
        <f>SUM(BI90)</f>
        <v>0</v>
      </c>
      <c r="BJ820" s="808">
        <f>SUM(BJ90)</f>
        <v>0</v>
      </c>
      <c r="BK820" s="808">
        <f>SUM(BK90)</f>
        <v>0</v>
      </c>
      <c r="BL820" s="808">
        <f>SUM(BL90)</f>
        <v>0</v>
      </c>
      <c r="BM820" s="808">
        <f>SUM(BM90)</f>
        <v>0</v>
      </c>
      <c r="BN820" s="808">
        <f>SUM(BN90)</f>
        <v>0</v>
      </c>
      <c r="BO820" s="808">
        <f>SUM(BO90)</f>
        <v>0</v>
      </c>
      <c r="BP820" s="808">
        <f>SUM(BP90)</f>
        <v>0</v>
      </c>
      <c r="BQ820" s="808">
        <f>SUM(BQ90)</f>
        <v>0</v>
      </c>
      <c r="BR820" s="808">
        <f>SUM(BR90)</f>
        <v>0</v>
      </c>
      <c r="BS820" s="808">
        <f>SUM(BS90)</f>
        <v>0</v>
      </c>
      <c r="BT820" s="808">
        <f>SUM(BT90)</f>
        <v>0</v>
      </c>
      <c r="BU820" s="814"/>
      <c r="BV820" s="815">
        <f>SUM(BV90)</f>
        <v>0</v>
      </c>
      <c r="BW820" s="815">
        <f>SUM(BW90)</f>
        <v>0</v>
      </c>
      <c r="BX820" s="815">
        <f>SUM(BX90)</f>
        <v>0</v>
      </c>
      <c r="BY820" s="815">
        <f>SUM(BY90)</f>
        <v>0</v>
      </c>
      <c r="BZ820" s="621">
        <f t="shared" si="2317"/>
        <v>0</v>
      </c>
      <c r="CA820" s="621">
        <f t="shared" si="2318"/>
        <v>0</v>
      </c>
      <c r="CB820" s="621">
        <f t="shared" si="2319"/>
        <v>0</v>
      </c>
      <c r="CC820" s="693">
        <f t="shared" si="2320"/>
        <v>0</v>
      </c>
      <c r="CD820" s="1351">
        <f t="shared" ref="CD820:CD827" si="23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22"/>
        <v>0</v>
      </c>
      <c r="CF820" s="1353">
        <f t="shared" si="2322"/>
        <v>0</v>
      </c>
      <c r="CG820" s="1353">
        <f t="shared" si="2322"/>
        <v>0</v>
      </c>
      <c r="CH820" s="1353">
        <f t="shared" si="2322"/>
        <v>0</v>
      </c>
      <c r="CI820" s="1353">
        <f t="shared" si="2322"/>
        <v>0</v>
      </c>
      <c r="CJ820" s="1353">
        <f t="shared" si="2322"/>
        <v>0</v>
      </c>
      <c r="CK820" s="1354">
        <f t="shared" si="2322"/>
        <v>0</v>
      </c>
      <c r="CL820" s="1354">
        <f t="shared" si="2322"/>
        <v>0</v>
      </c>
      <c r="CM820" s="1354">
        <f t="shared" si="2322"/>
        <v>0</v>
      </c>
      <c r="CN820" s="1353">
        <f t="shared" si="2322"/>
        <v>0</v>
      </c>
      <c r="CO820" s="1353">
        <f t="shared" si="2322"/>
        <v>0</v>
      </c>
      <c r="CP820" s="1353">
        <f t="shared" si="2322"/>
        <v>0</v>
      </c>
      <c r="CQ820" s="1353">
        <f t="shared" si="2322"/>
        <v>0</v>
      </c>
      <c r="CR820" s="1353">
        <f t="shared" si="2322"/>
        <v>0</v>
      </c>
      <c r="CS820" s="1352">
        <f t="shared" si="2322"/>
        <v>0</v>
      </c>
      <c r="CT820" s="1355">
        <f t="shared" si="2322"/>
        <v>0</v>
      </c>
      <c r="CU820" s="535">
        <f t="shared" si="2323"/>
        <v>0</v>
      </c>
      <c r="CV820" s="536">
        <f t="shared" si="2324"/>
        <v>0</v>
      </c>
      <c r="CW820" s="537">
        <f t="shared" si="2325"/>
        <v>0</v>
      </c>
      <c r="CX820" s="537">
        <f t="shared" si="2326"/>
        <v>0</v>
      </c>
      <c r="CY820" s="537">
        <f t="shared" si="2327"/>
        <v>0</v>
      </c>
      <c r="CZ820" s="537">
        <f t="shared" si="2328"/>
        <v>0</v>
      </c>
      <c r="DA820" s="537">
        <f t="shared" si="2329"/>
        <v>0</v>
      </c>
      <c r="DB820" s="538">
        <f t="shared" si="2330"/>
        <v>0</v>
      </c>
      <c r="DC820" s="538">
        <f t="shared" si="2331"/>
        <v>0</v>
      </c>
      <c r="DD820" s="538">
        <f t="shared" si="2332"/>
        <v>0</v>
      </c>
      <c r="DE820" s="537">
        <f t="shared" si="2333"/>
        <v>0</v>
      </c>
      <c r="DF820" s="537">
        <f t="shared" si="2334"/>
        <v>0</v>
      </c>
      <c r="DG820" s="537">
        <f t="shared" si="2335"/>
        <v>0</v>
      </c>
      <c r="DH820" s="537">
        <f t="shared" si="2336"/>
        <v>0</v>
      </c>
      <c r="DI820" s="537">
        <f t="shared" si="2337"/>
        <v>0</v>
      </c>
      <c r="DJ820" s="536">
        <f t="shared" si="2338"/>
        <v>0</v>
      </c>
      <c r="DK820" s="535">
        <f t="shared" si="2339"/>
        <v>0</v>
      </c>
      <c r="DL820" s="654">
        <f t="shared" si="2340"/>
        <v>17</v>
      </c>
      <c r="DM820" s="106">
        <f t="shared" si="2341"/>
        <v>17</v>
      </c>
      <c r="DN820" s="106">
        <f t="shared" si="2342"/>
        <v>17</v>
      </c>
      <c r="DO820" s="106">
        <f t="shared" si="2343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>SUM(B116)</f>
        <v>0</v>
      </c>
      <c r="C821" s="808">
        <f>SUM(C116)</f>
        <v>0</v>
      </c>
      <c r="D821" s="808">
        <f>SUM(D116)</f>
        <v>0</v>
      </c>
      <c r="E821" s="808">
        <f>SUM(E116)</f>
        <v>0</v>
      </c>
      <c r="F821" s="808">
        <f>SUM(F116)</f>
        <v>0</v>
      </c>
      <c r="G821" s="808">
        <f>SUM(G116)</f>
        <v>0</v>
      </c>
      <c r="H821" s="808">
        <f>SUM(H116)</f>
        <v>0</v>
      </c>
      <c r="I821" s="808">
        <f>SUM(I116)</f>
        <v>0</v>
      </c>
      <c r="J821" s="808">
        <f>SUM(J116)</f>
        <v>0</v>
      </c>
      <c r="K821" s="808">
        <f>SUM(K116)</f>
        <v>0</v>
      </c>
      <c r="L821" s="808">
        <f>SUM(L116)</f>
        <v>0</v>
      </c>
      <c r="M821" s="808">
        <f>SUM(M116)</f>
        <v>0</v>
      </c>
      <c r="N821" s="808">
        <f>SUM(N116)</f>
        <v>0</v>
      </c>
      <c r="O821" s="808">
        <f>SUM(O116)</f>
        <v>0</v>
      </c>
      <c r="P821" s="808">
        <f>SUM(P116)</f>
        <v>0</v>
      </c>
      <c r="Q821" s="808">
        <f>SUM(Q116)</f>
        <v>0</v>
      </c>
      <c r="R821" s="808">
        <f>SUM(R116)</f>
        <v>0</v>
      </c>
      <c r="S821" s="814"/>
      <c r="T821" s="808">
        <f>SUM(T116)</f>
        <v>0</v>
      </c>
      <c r="U821" s="808">
        <f>SUM(U116)</f>
        <v>0</v>
      </c>
      <c r="V821" s="808">
        <f>SUM(V116)</f>
        <v>1.2663622526636224E-2</v>
      </c>
      <c r="W821" s="808">
        <f>SUM(W116)</f>
        <v>0</v>
      </c>
      <c r="X821" s="808">
        <f>SUM(X116)</f>
        <v>0</v>
      </c>
      <c r="Y821" s="808">
        <f>SUM(Y116)</f>
        <v>0</v>
      </c>
      <c r="Z821" s="808">
        <f>SUM(Z116)</f>
        <v>0</v>
      </c>
      <c r="AA821" s="808">
        <f>SUM(AA116)</f>
        <v>0</v>
      </c>
      <c r="AB821" s="808">
        <f>SUM(AB116)</f>
        <v>0</v>
      </c>
      <c r="AC821" s="808">
        <f>SUM(AC116)</f>
        <v>0</v>
      </c>
      <c r="AD821" s="808">
        <f>SUM(AD116)</f>
        <v>0</v>
      </c>
      <c r="AE821" s="808">
        <f>SUM(AE116)</f>
        <v>0</v>
      </c>
      <c r="AF821" s="808">
        <f>SUM(AF116)</f>
        <v>0</v>
      </c>
      <c r="AG821" s="808">
        <f>SUM(AG116)</f>
        <v>0</v>
      </c>
      <c r="AH821" s="808">
        <f>SUM(AH116)</f>
        <v>0</v>
      </c>
      <c r="AI821" s="808">
        <f>SUM(AI116)</f>
        <v>0</v>
      </c>
      <c r="AJ821" s="808">
        <f>SUM(AJ116)</f>
        <v>0</v>
      </c>
      <c r="AK821" s="814"/>
      <c r="AL821" s="808">
        <f>SUM(AL116)</f>
        <v>7.3972602739726029E-2</v>
      </c>
      <c r="AM821" s="808">
        <f>SUM(AM116)</f>
        <v>9.0036964557512505E-2</v>
      </c>
      <c r="AN821" s="808">
        <f>SUM(AN116)</f>
        <v>0</v>
      </c>
      <c r="AO821" s="808">
        <f>SUM(AO116)</f>
        <v>7.0450097847358117E-2</v>
      </c>
      <c r="AP821" s="808">
        <f>SUM(AP116)</f>
        <v>-1.3046314416177431E-2</v>
      </c>
      <c r="AQ821" s="808">
        <f>SUM(AQ116)</f>
        <v>0</v>
      </c>
      <c r="AR821" s="808">
        <f>SUM(AR116)</f>
        <v>0</v>
      </c>
      <c r="AS821" s="808">
        <f>SUM(AS116)</f>
        <v>5.2185257664709717E-3</v>
      </c>
      <c r="AT821" s="808">
        <f>SUM(AT116)</f>
        <v>0</v>
      </c>
      <c r="AU821" s="808">
        <f>SUM(AU116)</f>
        <v>0</v>
      </c>
      <c r="AV821" s="808">
        <f>SUM(AV116)</f>
        <v>0</v>
      </c>
      <c r="AW821" s="808">
        <f>SUM(AW116)</f>
        <v>0</v>
      </c>
      <c r="AX821" s="808">
        <f>SUM(AX116)</f>
        <v>0</v>
      </c>
      <c r="AY821" s="808">
        <f>SUM(AY116)</f>
        <v>0</v>
      </c>
      <c r="AZ821" s="808">
        <f>SUM(AZ116)</f>
        <v>0</v>
      </c>
      <c r="BA821" s="808">
        <f>SUM(BA116)</f>
        <v>0</v>
      </c>
      <c r="BB821" s="808">
        <f>SUM(BB116)</f>
        <v>0</v>
      </c>
      <c r="BC821" s="814"/>
      <c r="BD821" s="808">
        <f>SUM(BD116)</f>
        <v>-2.9223744292237442E-2</v>
      </c>
      <c r="BE821" s="808">
        <f>SUM(BE116)</f>
        <v>3.8964992389649927E-2</v>
      </c>
      <c r="BF821" s="808">
        <f>SUM(BF116)</f>
        <v>0.26484018264840181</v>
      </c>
      <c r="BG821" s="808">
        <f>SUM(BG116)</f>
        <v>0.20874103065883889</v>
      </c>
      <c r="BH821" s="808">
        <f>SUM(BH116)</f>
        <v>0.40704500978473579</v>
      </c>
      <c r="BI821" s="808">
        <f>SUM(BI116)</f>
        <v>0.30058708414872798</v>
      </c>
      <c r="BJ821" s="808">
        <f>SUM(BJ116)</f>
        <v>0</v>
      </c>
      <c r="BK821" s="808">
        <f>SUM(BK116)</f>
        <v>9.0454446618830175E-2</v>
      </c>
      <c r="BL821" s="808">
        <f>SUM(BL116)</f>
        <v>8.3496412263535547E-2</v>
      </c>
      <c r="BM821" s="808">
        <f>SUM(BM116)</f>
        <v>0</v>
      </c>
      <c r="BN821" s="808">
        <f>SUM(BN116)</f>
        <v>0</v>
      </c>
      <c r="BO821" s="808">
        <f>SUM(BO116)</f>
        <v>0</v>
      </c>
      <c r="BP821" s="808">
        <f>SUM(BP116)</f>
        <v>0</v>
      </c>
      <c r="BQ821" s="808">
        <f>SUM(BQ116)</f>
        <v>0</v>
      </c>
      <c r="BR821" s="808">
        <f>SUM(BR116)</f>
        <v>0</v>
      </c>
      <c r="BS821" s="808">
        <f>SUM(BS116)</f>
        <v>0</v>
      </c>
      <c r="BT821" s="808">
        <f>SUM(BT116)</f>
        <v>0</v>
      </c>
      <c r="BU821" s="814"/>
      <c r="BV821" s="815">
        <f>SUM(BV116)</f>
        <v>0</v>
      </c>
      <c r="BW821" s="815">
        <f>SUM(BW116)</f>
        <v>7.0450097847358124E-3</v>
      </c>
      <c r="BX821" s="815">
        <f>SUM(BX116)</f>
        <v>5.0682322243966085E-2</v>
      </c>
      <c r="BY821" s="815">
        <f>SUM(BY116)</f>
        <v>0.18925853446401392</v>
      </c>
      <c r="BZ821" s="621">
        <f t="shared" si="2317"/>
        <v>0</v>
      </c>
      <c r="CA821" s="621">
        <f t="shared" si="2318"/>
        <v>0</v>
      </c>
      <c r="CB821" s="621">
        <f t="shared" si="2319"/>
        <v>9.9760817569036746E-3</v>
      </c>
      <c r="CC821" s="693">
        <f t="shared" si="2320"/>
        <v>6.5805609915198945E-2</v>
      </c>
      <c r="CD821" s="1351">
        <f t="shared" si="2344"/>
        <v>-2.9223744292237442E-2</v>
      </c>
      <c r="CE821" s="1352">
        <f t="shared" si="2322"/>
        <v>0</v>
      </c>
      <c r="CF821" s="1353">
        <f t="shared" si="2322"/>
        <v>0</v>
      </c>
      <c r="CG821" s="1353">
        <f t="shared" si="2322"/>
        <v>0</v>
      </c>
      <c r="CH821" s="1353">
        <f t="shared" si="2322"/>
        <v>0</v>
      </c>
      <c r="CI821" s="1353">
        <f t="shared" si="2322"/>
        <v>0</v>
      </c>
      <c r="CJ821" s="1353">
        <f t="shared" si="2322"/>
        <v>0</v>
      </c>
      <c r="CK821" s="1354">
        <f t="shared" si="2322"/>
        <v>0</v>
      </c>
      <c r="CL821" s="1354">
        <f t="shared" si="2322"/>
        <v>0</v>
      </c>
      <c r="CM821" s="1354">
        <f t="shared" si="2322"/>
        <v>0</v>
      </c>
      <c r="CN821" s="1353">
        <f t="shared" si="2322"/>
        <v>3.8964992389649927E-2</v>
      </c>
      <c r="CO821" s="1353">
        <f t="shared" si="2322"/>
        <v>8.3496412263535547E-2</v>
      </c>
      <c r="CP821" s="1353">
        <f t="shared" si="2322"/>
        <v>9.0454446618830175E-2</v>
      </c>
      <c r="CQ821" s="1353">
        <f t="shared" si="2322"/>
        <v>0.20874103065883889</v>
      </c>
      <c r="CR821" s="1353">
        <f t="shared" si="2322"/>
        <v>0.26484018264840181</v>
      </c>
      <c r="CS821" s="1352">
        <f t="shared" si="2322"/>
        <v>0.30058708414872798</v>
      </c>
      <c r="CT821" s="1355">
        <f t="shared" si="2322"/>
        <v>0.40704500978473579</v>
      </c>
      <c r="CU821" s="535">
        <f t="shared" si="2323"/>
        <v>-2.9223744292237442E-2</v>
      </c>
      <c r="CV821" s="536">
        <f t="shared" si="2324"/>
        <v>0</v>
      </c>
      <c r="CW821" s="537">
        <f t="shared" si="2325"/>
        <v>0</v>
      </c>
      <c r="CX821" s="537">
        <f t="shared" si="2326"/>
        <v>0</v>
      </c>
      <c r="CY821" s="537">
        <f t="shared" si="2327"/>
        <v>0</v>
      </c>
      <c r="CZ821" s="537">
        <f t="shared" si="2328"/>
        <v>0</v>
      </c>
      <c r="DA821" s="537">
        <f t="shared" si="2329"/>
        <v>0</v>
      </c>
      <c r="DB821" s="538">
        <f t="shared" si="2330"/>
        <v>0</v>
      </c>
      <c r="DC821" s="538">
        <f t="shared" si="2331"/>
        <v>0</v>
      </c>
      <c r="DD821" s="538">
        <f t="shared" si="2332"/>
        <v>0</v>
      </c>
      <c r="DE821" s="537">
        <f t="shared" si="2333"/>
        <v>3.8964992389649927E-2</v>
      </c>
      <c r="DF821" s="537">
        <f t="shared" si="2334"/>
        <v>8.3496412263535547E-2</v>
      </c>
      <c r="DG821" s="537">
        <f t="shared" si="2335"/>
        <v>9.0454446618830175E-2</v>
      </c>
      <c r="DH821" s="537">
        <f t="shared" si="2336"/>
        <v>0.20874103065883889</v>
      </c>
      <c r="DI821" s="537">
        <f t="shared" si="2337"/>
        <v>0.26484018264840181</v>
      </c>
      <c r="DJ821" s="536">
        <f t="shared" si="2338"/>
        <v>0.30058708414872798</v>
      </c>
      <c r="DK821" s="535">
        <f t="shared" si="2339"/>
        <v>0.40704500978473579</v>
      </c>
      <c r="DL821" s="654">
        <f t="shared" si="2340"/>
        <v>17</v>
      </c>
      <c r="DM821" s="106">
        <f t="shared" si="2341"/>
        <v>17</v>
      </c>
      <c r="DN821" s="106">
        <f t="shared" si="2342"/>
        <v>17</v>
      </c>
      <c r="DO821" s="106">
        <f t="shared" si="2343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>SUM(B117)</f>
        <v>0</v>
      </c>
      <c r="C822" s="808">
        <f>SUM(C117)</f>
        <v>0</v>
      </c>
      <c r="D822" s="808">
        <f>SUM(D117)</f>
        <v>0</v>
      </c>
      <c r="E822" s="808">
        <f>SUM(E117)</f>
        <v>0</v>
      </c>
      <c r="F822" s="808">
        <f>SUM(F117)</f>
        <v>0</v>
      </c>
      <c r="G822" s="808">
        <f>SUM(G117)</f>
        <v>0</v>
      </c>
      <c r="H822" s="808">
        <f>SUM(H117)</f>
        <v>0</v>
      </c>
      <c r="I822" s="808">
        <f>SUM(I117)</f>
        <v>0</v>
      </c>
      <c r="J822" s="808">
        <f>SUM(J117)</f>
        <v>0</v>
      </c>
      <c r="K822" s="808">
        <f>SUM(K117)</f>
        <v>0</v>
      </c>
      <c r="L822" s="808">
        <f>SUM(L117)</f>
        <v>0</v>
      </c>
      <c r="M822" s="808">
        <f>SUM(M117)</f>
        <v>0</v>
      </c>
      <c r="N822" s="808">
        <f>SUM(N117)</f>
        <v>0</v>
      </c>
      <c r="O822" s="808">
        <f>SUM(O117)</f>
        <v>0</v>
      </c>
      <c r="P822" s="808">
        <f>SUM(P117)</f>
        <v>0</v>
      </c>
      <c r="Q822" s="808">
        <f>SUM(Q117)</f>
        <v>0</v>
      </c>
      <c r="R822" s="808">
        <f>SUM(R117)</f>
        <v>0</v>
      </c>
      <c r="S822" s="814"/>
      <c r="T822" s="808">
        <f>SUM(T117)</f>
        <v>0</v>
      </c>
      <c r="U822" s="808">
        <f>SUM(U117)</f>
        <v>0</v>
      </c>
      <c r="V822" s="808">
        <f>SUM(V117)</f>
        <v>1.0019569471624266E-2</v>
      </c>
      <c r="W822" s="808">
        <f>SUM(W117)</f>
        <v>0</v>
      </c>
      <c r="X822" s="808">
        <f>SUM(X117)</f>
        <v>0</v>
      </c>
      <c r="Y822" s="808">
        <f>SUM(Y117)</f>
        <v>0</v>
      </c>
      <c r="Z822" s="808">
        <f>SUM(Z117)</f>
        <v>0</v>
      </c>
      <c r="AA822" s="808">
        <f>SUM(AA117)</f>
        <v>0</v>
      </c>
      <c r="AB822" s="808">
        <f>SUM(AB117)</f>
        <v>0</v>
      </c>
      <c r="AC822" s="808">
        <f>SUM(AC117)</f>
        <v>0</v>
      </c>
      <c r="AD822" s="808">
        <f>SUM(AD117)</f>
        <v>0</v>
      </c>
      <c r="AE822" s="808">
        <f>SUM(AE117)</f>
        <v>0</v>
      </c>
      <c r="AF822" s="808">
        <f>SUM(AF117)</f>
        <v>0</v>
      </c>
      <c r="AG822" s="808">
        <f>SUM(AG117)</f>
        <v>0</v>
      </c>
      <c r="AH822" s="808">
        <f>SUM(AH117)</f>
        <v>0</v>
      </c>
      <c r="AI822" s="808">
        <f>SUM(AI117)</f>
        <v>0</v>
      </c>
      <c r="AJ822" s="808">
        <f>SUM(AJ117)</f>
        <v>0</v>
      </c>
      <c r="AK822" s="814"/>
      <c r="AL822" s="808">
        <f>SUM(AL117)</f>
        <v>4.2270058708414875E-2</v>
      </c>
      <c r="AM822" s="808">
        <f>SUM(AM117)</f>
        <v>4.5088062622309202E-2</v>
      </c>
      <c r="AN822" s="808">
        <f>SUM(AN117)</f>
        <v>0</v>
      </c>
      <c r="AO822" s="808">
        <f>SUM(AO117)</f>
        <v>1.4090019569471625E-2</v>
      </c>
      <c r="AP822" s="808">
        <f>SUM(AP117)</f>
        <v>4.6966731898238745E-2</v>
      </c>
      <c r="AQ822" s="808">
        <f>SUM(AQ117)</f>
        <v>0</v>
      </c>
      <c r="AR822" s="808">
        <f>SUM(AR117)</f>
        <v>0</v>
      </c>
      <c r="AS822" s="808">
        <f>SUM(AS117)</f>
        <v>0</v>
      </c>
      <c r="AT822" s="808">
        <f>SUM(AT117)</f>
        <v>0</v>
      </c>
      <c r="AU822" s="808">
        <f>SUM(AU117)</f>
        <v>0</v>
      </c>
      <c r="AV822" s="808">
        <f>SUM(AV117)</f>
        <v>0</v>
      </c>
      <c r="AW822" s="808">
        <f>SUM(AW117)</f>
        <v>0</v>
      </c>
      <c r="AX822" s="808">
        <f>SUM(AX117)</f>
        <v>0</v>
      </c>
      <c r="AY822" s="808">
        <f>SUM(AY117)</f>
        <v>0</v>
      </c>
      <c r="AZ822" s="808">
        <f>SUM(AZ117)</f>
        <v>0</v>
      </c>
      <c r="BA822" s="808">
        <f>SUM(BA117)</f>
        <v>0</v>
      </c>
      <c r="BB822" s="808">
        <f>SUM(BB117)</f>
        <v>0</v>
      </c>
      <c r="BC822" s="814"/>
      <c r="BD822" s="808">
        <f>SUM(BD117)</f>
        <v>0</v>
      </c>
      <c r="BE822" s="808">
        <f>SUM(BE117)</f>
        <v>0</v>
      </c>
      <c r="BF822" s="808">
        <f>SUM(BF117)</f>
        <v>0</v>
      </c>
      <c r="BG822" s="808">
        <f>SUM(BG117)</f>
        <v>4.1748206131767773E-2</v>
      </c>
      <c r="BH822" s="808">
        <f>SUM(BH117)</f>
        <v>0</v>
      </c>
      <c r="BI822" s="808">
        <f>SUM(BI117)</f>
        <v>8.0156555772994117E-2</v>
      </c>
      <c r="BJ822" s="808">
        <f>SUM(BJ117)</f>
        <v>0</v>
      </c>
      <c r="BK822" s="808">
        <f>SUM(BK117)</f>
        <v>8.3496412263535547E-2</v>
      </c>
      <c r="BL822" s="808">
        <f>SUM(BL117)</f>
        <v>0</v>
      </c>
      <c r="BM822" s="808">
        <f>SUM(BM117)</f>
        <v>0</v>
      </c>
      <c r="BN822" s="808">
        <f>SUM(BN117)</f>
        <v>0</v>
      </c>
      <c r="BO822" s="808">
        <f>SUM(BO117)</f>
        <v>0</v>
      </c>
      <c r="BP822" s="808">
        <f>SUM(BP117)</f>
        <v>0</v>
      </c>
      <c r="BQ822" s="808">
        <f>SUM(BQ117)</f>
        <v>0</v>
      </c>
      <c r="BR822" s="808">
        <f>SUM(BR117)</f>
        <v>0</v>
      </c>
      <c r="BS822" s="808">
        <f>SUM(BS117)</f>
        <v>0</v>
      </c>
      <c r="BT822" s="808">
        <f>SUM(BT117)</f>
        <v>0</v>
      </c>
      <c r="BU822" s="814"/>
      <c r="BV822" s="815">
        <f>SUM(BV117)</f>
        <v>0</v>
      </c>
      <c r="BW822" s="815">
        <f>SUM(BW117)</f>
        <v>9.3933463796477493E-3</v>
      </c>
      <c r="BX822" s="815">
        <f>SUM(BX117)</f>
        <v>3.3816046966731898E-2</v>
      </c>
      <c r="BY822" s="815">
        <f>SUM(BY117)</f>
        <v>7.5146771037181995E-2</v>
      </c>
      <c r="BZ822" s="621">
        <f t="shared" si="2317"/>
        <v>0</v>
      </c>
      <c r="CA822" s="621">
        <f t="shared" si="2318"/>
        <v>0</v>
      </c>
      <c r="CB822" s="621">
        <f t="shared" si="2319"/>
        <v>6.763209393346379E-3</v>
      </c>
      <c r="CC822" s="693">
        <f t="shared" si="2320"/>
        <v>8.1269841269841266E-3</v>
      </c>
      <c r="CD822" s="1351">
        <f t="shared" si="2344"/>
        <v>0</v>
      </c>
      <c r="CE822" s="1352">
        <f t="shared" si="2322"/>
        <v>0</v>
      </c>
      <c r="CF822" s="1353">
        <f t="shared" si="2322"/>
        <v>0</v>
      </c>
      <c r="CG822" s="1353">
        <f t="shared" si="2322"/>
        <v>0</v>
      </c>
      <c r="CH822" s="1353">
        <f t="shared" si="2322"/>
        <v>0</v>
      </c>
      <c r="CI822" s="1353">
        <f t="shared" si="2322"/>
        <v>0</v>
      </c>
      <c r="CJ822" s="1353">
        <f t="shared" si="2322"/>
        <v>0</v>
      </c>
      <c r="CK822" s="1354">
        <f t="shared" si="2322"/>
        <v>0</v>
      </c>
      <c r="CL822" s="1354">
        <f t="shared" si="2322"/>
        <v>0</v>
      </c>
      <c r="CM822" s="1354">
        <f t="shared" si="2322"/>
        <v>0</v>
      </c>
      <c r="CN822" s="1353">
        <f t="shared" si="2322"/>
        <v>0</v>
      </c>
      <c r="CO822" s="1353">
        <f t="shared" si="2322"/>
        <v>0</v>
      </c>
      <c r="CP822" s="1353">
        <f t="shared" si="2322"/>
        <v>0</v>
      </c>
      <c r="CQ822" s="1353">
        <f t="shared" si="2322"/>
        <v>0</v>
      </c>
      <c r="CR822" s="1353">
        <f t="shared" si="2322"/>
        <v>4.1748206131767773E-2</v>
      </c>
      <c r="CS822" s="1352">
        <f t="shared" si="2322"/>
        <v>8.0156555772994117E-2</v>
      </c>
      <c r="CT822" s="1355">
        <f t="shared" si="2322"/>
        <v>8.3496412263535547E-2</v>
      </c>
      <c r="CU822" s="535">
        <f t="shared" si="2323"/>
        <v>0</v>
      </c>
      <c r="CV822" s="536">
        <f t="shared" si="2324"/>
        <v>0</v>
      </c>
      <c r="CW822" s="537">
        <f t="shared" si="2325"/>
        <v>0</v>
      </c>
      <c r="CX822" s="537">
        <f t="shared" si="2326"/>
        <v>0</v>
      </c>
      <c r="CY822" s="537">
        <f t="shared" si="2327"/>
        <v>0</v>
      </c>
      <c r="CZ822" s="537">
        <f t="shared" si="2328"/>
        <v>0</v>
      </c>
      <c r="DA822" s="537">
        <f t="shared" si="2329"/>
        <v>0</v>
      </c>
      <c r="DB822" s="538">
        <f t="shared" si="2330"/>
        <v>0</v>
      </c>
      <c r="DC822" s="538">
        <f t="shared" si="2331"/>
        <v>0</v>
      </c>
      <c r="DD822" s="538">
        <f t="shared" si="2332"/>
        <v>0</v>
      </c>
      <c r="DE822" s="537">
        <f t="shared" si="2333"/>
        <v>0</v>
      </c>
      <c r="DF822" s="537">
        <f t="shared" si="2334"/>
        <v>0</v>
      </c>
      <c r="DG822" s="537">
        <f t="shared" si="2335"/>
        <v>0</v>
      </c>
      <c r="DH822" s="537">
        <f t="shared" si="2336"/>
        <v>0</v>
      </c>
      <c r="DI822" s="537">
        <f t="shared" si="2337"/>
        <v>4.1748206131767773E-2</v>
      </c>
      <c r="DJ822" s="536">
        <f t="shared" si="2338"/>
        <v>8.0156555772994117E-2</v>
      </c>
      <c r="DK822" s="535">
        <f t="shared" si="2339"/>
        <v>8.3496412263535547E-2</v>
      </c>
      <c r="DL822" s="654">
        <f t="shared" si="2340"/>
        <v>17</v>
      </c>
      <c r="DM822" s="106">
        <f t="shared" si="2341"/>
        <v>17</v>
      </c>
      <c r="DN822" s="106">
        <f t="shared" si="2342"/>
        <v>17</v>
      </c>
      <c r="DO822" s="106">
        <f t="shared" si="2343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>SUM(B144)</f>
        <v>0</v>
      </c>
      <c r="C823" s="808">
        <f>SUM(C144)</f>
        <v>0</v>
      </c>
      <c r="D823" s="808">
        <f>SUM(D144)</f>
        <v>0</v>
      </c>
      <c r="E823" s="808">
        <f>SUM(E144)</f>
        <v>0</v>
      </c>
      <c r="F823" s="808">
        <f>SUM(F144)</f>
        <v>0</v>
      </c>
      <c r="G823" s="808">
        <f>SUM(G144)</f>
        <v>0</v>
      </c>
      <c r="H823" s="808">
        <f>SUM(H144)</f>
        <v>0</v>
      </c>
      <c r="I823" s="808">
        <f>SUM(I144)</f>
        <v>0</v>
      </c>
      <c r="J823" s="808">
        <f>SUM(J144)</f>
        <v>0</v>
      </c>
      <c r="K823" s="808">
        <f>SUM(K144)</f>
        <v>0</v>
      </c>
      <c r="L823" s="808">
        <f>SUM(L144)</f>
        <v>0</v>
      </c>
      <c r="M823" s="808">
        <f>SUM(M144)</f>
        <v>0</v>
      </c>
      <c r="N823" s="808">
        <f>SUM(N144)</f>
        <v>0</v>
      </c>
      <c r="O823" s="808">
        <f>SUM(O144)</f>
        <v>0</v>
      </c>
      <c r="P823" s="808">
        <f>SUM(P144)</f>
        <v>0</v>
      </c>
      <c r="Q823" s="808">
        <f>SUM(Q144)</f>
        <v>0</v>
      </c>
      <c r="R823" s="808">
        <f>SUM(R144)</f>
        <v>0</v>
      </c>
      <c r="S823" s="814"/>
      <c r="T823" s="808">
        <f>SUM(T144)</f>
        <v>0</v>
      </c>
      <c r="U823" s="808">
        <f>SUM(U144)</f>
        <v>0</v>
      </c>
      <c r="V823" s="808">
        <f>SUM(V144)</f>
        <v>0</v>
      </c>
      <c r="W823" s="808">
        <f>SUM(W144)</f>
        <v>0</v>
      </c>
      <c r="X823" s="808">
        <f>SUM(X144)</f>
        <v>0</v>
      </c>
      <c r="Y823" s="808">
        <f>SUM(Y144)</f>
        <v>0</v>
      </c>
      <c r="Z823" s="808">
        <f>SUM(Z144)</f>
        <v>0</v>
      </c>
      <c r="AA823" s="808">
        <f>SUM(AA144)</f>
        <v>0</v>
      </c>
      <c r="AB823" s="808">
        <f>SUM(AB144)</f>
        <v>0</v>
      </c>
      <c r="AC823" s="808">
        <f>SUM(AC144)</f>
        <v>0</v>
      </c>
      <c r="AD823" s="808">
        <f>SUM(AD144)</f>
        <v>0</v>
      </c>
      <c r="AE823" s="808">
        <f>SUM(AE144)</f>
        <v>0</v>
      </c>
      <c r="AF823" s="808">
        <f>SUM(AF144)</f>
        <v>0</v>
      </c>
      <c r="AG823" s="808">
        <f>SUM(AG144)</f>
        <v>0</v>
      </c>
      <c r="AH823" s="808">
        <f>SUM(AH144)</f>
        <v>0</v>
      </c>
      <c r="AI823" s="808">
        <f>SUM(AI144)</f>
        <v>0</v>
      </c>
      <c r="AJ823" s="808">
        <f>SUM(AJ144)</f>
        <v>0</v>
      </c>
      <c r="AK823" s="814"/>
      <c r="AL823" s="808">
        <f>SUM(AL144)</f>
        <v>0</v>
      </c>
      <c r="AM823" s="808">
        <f>SUM(AM144)</f>
        <v>0</v>
      </c>
      <c r="AN823" s="808">
        <f>SUM(AN144)</f>
        <v>0</v>
      </c>
      <c r="AO823" s="808">
        <f>SUM(AO144)</f>
        <v>0</v>
      </c>
      <c r="AP823" s="808">
        <f>SUM(AP144)</f>
        <v>0</v>
      </c>
      <c r="AQ823" s="808">
        <f>SUM(AQ144)</f>
        <v>0</v>
      </c>
      <c r="AR823" s="808">
        <f>SUM(AR144)</f>
        <v>0</v>
      </c>
      <c r="AS823" s="808">
        <f>SUM(AS144)</f>
        <v>0</v>
      </c>
      <c r="AT823" s="808">
        <f>SUM(AT144)</f>
        <v>0</v>
      </c>
      <c r="AU823" s="808">
        <f>SUM(AU144)</f>
        <v>0</v>
      </c>
      <c r="AV823" s="808">
        <f>SUM(AV144)</f>
        <v>0</v>
      </c>
      <c r="AW823" s="808">
        <f>SUM(AW144)</f>
        <v>0</v>
      </c>
      <c r="AX823" s="808">
        <f>SUM(AX144)</f>
        <v>0</v>
      </c>
      <c r="AY823" s="808">
        <f>SUM(AY144)</f>
        <v>0</v>
      </c>
      <c r="AZ823" s="808">
        <f>SUM(AZ144)</f>
        <v>0</v>
      </c>
      <c r="BA823" s="808">
        <f>SUM(BA144)</f>
        <v>0</v>
      </c>
      <c r="BB823" s="808">
        <f>SUM(BB144)</f>
        <v>0</v>
      </c>
      <c r="BC823" s="814"/>
      <c r="BD823" s="808">
        <f>SUM(BD144)</f>
        <v>0</v>
      </c>
      <c r="BE823" s="808">
        <f>SUM(BE144)</f>
        <v>0</v>
      </c>
      <c r="BF823" s="808">
        <f>SUM(BF144)</f>
        <v>0</v>
      </c>
      <c r="BG823" s="808">
        <f>SUM(BG144)</f>
        <v>0</v>
      </c>
      <c r="BH823" s="808">
        <f>SUM(BH144)</f>
        <v>0</v>
      </c>
      <c r="BI823" s="808">
        <f>SUM(BI144)</f>
        <v>0</v>
      </c>
      <c r="BJ823" s="808">
        <f>SUM(BJ144)</f>
        <v>0</v>
      </c>
      <c r="BK823" s="808">
        <f>SUM(BK144)</f>
        <v>0</v>
      </c>
      <c r="BL823" s="808">
        <f>SUM(BL144)</f>
        <v>0</v>
      </c>
      <c r="BM823" s="808">
        <f>SUM(BM144)</f>
        <v>0</v>
      </c>
      <c r="BN823" s="808">
        <f>SUM(BN144)</f>
        <v>0</v>
      </c>
      <c r="BO823" s="808">
        <f>SUM(BO144)</f>
        <v>0</v>
      </c>
      <c r="BP823" s="808">
        <f>SUM(BP144)</f>
        <v>0</v>
      </c>
      <c r="BQ823" s="808">
        <f>SUM(BQ144)</f>
        <v>0</v>
      </c>
      <c r="BR823" s="808">
        <f>SUM(BR144)</f>
        <v>0</v>
      </c>
      <c r="BS823" s="808">
        <f>SUM(BS144)</f>
        <v>0</v>
      </c>
      <c r="BT823" s="808">
        <f>SUM(BT144)</f>
        <v>0</v>
      </c>
      <c r="BU823" s="814"/>
      <c r="BV823" s="815">
        <f>SUM(BV144)</f>
        <v>0</v>
      </c>
      <c r="BW823" s="815">
        <f>SUM(BW144)</f>
        <v>0</v>
      </c>
      <c r="BX823" s="815">
        <f>SUM(BX144)</f>
        <v>0</v>
      </c>
      <c r="BY823" s="815">
        <f>SUM(BY144)</f>
        <v>0</v>
      </c>
      <c r="BZ823" s="621">
        <f t="shared" si="2317"/>
        <v>0</v>
      </c>
      <c r="CA823" s="621">
        <f t="shared" si="2318"/>
        <v>0</v>
      </c>
      <c r="CB823" s="621">
        <f t="shared" si="2319"/>
        <v>0</v>
      </c>
      <c r="CC823" s="693">
        <f t="shared" si="2320"/>
        <v>0</v>
      </c>
      <c r="CD823" s="1351">
        <f t="shared" si="2344"/>
        <v>0</v>
      </c>
      <c r="CE823" s="1352">
        <f t="shared" si="2322"/>
        <v>0</v>
      </c>
      <c r="CF823" s="1353">
        <f t="shared" si="2322"/>
        <v>0</v>
      </c>
      <c r="CG823" s="1353">
        <f t="shared" si="2322"/>
        <v>0</v>
      </c>
      <c r="CH823" s="1353">
        <f t="shared" si="2322"/>
        <v>0</v>
      </c>
      <c r="CI823" s="1353">
        <f t="shared" si="2322"/>
        <v>0</v>
      </c>
      <c r="CJ823" s="1353">
        <f t="shared" si="2322"/>
        <v>0</v>
      </c>
      <c r="CK823" s="1354">
        <f t="shared" si="2322"/>
        <v>0</v>
      </c>
      <c r="CL823" s="1354">
        <f t="shared" si="2322"/>
        <v>0</v>
      </c>
      <c r="CM823" s="1354">
        <f t="shared" si="2322"/>
        <v>0</v>
      </c>
      <c r="CN823" s="1353">
        <f t="shared" si="2322"/>
        <v>0</v>
      </c>
      <c r="CO823" s="1353">
        <f t="shared" si="2322"/>
        <v>0</v>
      </c>
      <c r="CP823" s="1353">
        <f t="shared" si="2322"/>
        <v>0</v>
      </c>
      <c r="CQ823" s="1353">
        <f t="shared" si="2322"/>
        <v>0</v>
      </c>
      <c r="CR823" s="1353">
        <f t="shared" si="2322"/>
        <v>0</v>
      </c>
      <c r="CS823" s="1352">
        <f t="shared" si="2322"/>
        <v>0</v>
      </c>
      <c r="CT823" s="1355">
        <f t="shared" si="2322"/>
        <v>0</v>
      </c>
      <c r="CU823" s="535">
        <f t="shared" si="2323"/>
        <v>0</v>
      </c>
      <c r="CV823" s="536">
        <f t="shared" si="2324"/>
        <v>0</v>
      </c>
      <c r="CW823" s="537">
        <f t="shared" si="2325"/>
        <v>0</v>
      </c>
      <c r="CX823" s="537">
        <f t="shared" si="2326"/>
        <v>0</v>
      </c>
      <c r="CY823" s="537">
        <f t="shared" si="2327"/>
        <v>0</v>
      </c>
      <c r="CZ823" s="537">
        <f t="shared" si="2328"/>
        <v>0</v>
      </c>
      <c r="DA823" s="537">
        <f t="shared" si="2329"/>
        <v>0</v>
      </c>
      <c r="DB823" s="538">
        <f t="shared" si="2330"/>
        <v>0</v>
      </c>
      <c r="DC823" s="538">
        <f t="shared" si="2331"/>
        <v>0</v>
      </c>
      <c r="DD823" s="538">
        <f t="shared" si="2332"/>
        <v>0</v>
      </c>
      <c r="DE823" s="537">
        <f t="shared" si="2333"/>
        <v>0</v>
      </c>
      <c r="DF823" s="537">
        <f t="shared" si="2334"/>
        <v>0</v>
      </c>
      <c r="DG823" s="537">
        <f t="shared" si="2335"/>
        <v>0</v>
      </c>
      <c r="DH823" s="537">
        <f t="shared" si="2336"/>
        <v>0</v>
      </c>
      <c r="DI823" s="537">
        <f t="shared" si="2337"/>
        <v>0</v>
      </c>
      <c r="DJ823" s="536">
        <f t="shared" si="2338"/>
        <v>0</v>
      </c>
      <c r="DK823" s="535">
        <f t="shared" si="2339"/>
        <v>0</v>
      </c>
      <c r="DL823" s="654">
        <f t="shared" si="2340"/>
        <v>17</v>
      </c>
      <c r="DM823" s="106">
        <f t="shared" si="2341"/>
        <v>17</v>
      </c>
      <c r="DN823" s="106">
        <f t="shared" si="2342"/>
        <v>17</v>
      </c>
      <c r="DO823" s="106">
        <f t="shared" si="2343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>SUM(B145)</f>
        <v>0</v>
      </c>
      <c r="C824" s="808">
        <f>SUM(C145)</f>
        <v>0</v>
      </c>
      <c r="D824" s="808">
        <f>SUM(D145)</f>
        <v>0</v>
      </c>
      <c r="E824" s="808">
        <f>SUM(E145)</f>
        <v>0</v>
      </c>
      <c r="F824" s="808">
        <f>SUM(F145)</f>
        <v>0</v>
      </c>
      <c r="G824" s="808">
        <f>SUM(G145)</f>
        <v>0</v>
      </c>
      <c r="H824" s="808">
        <f>SUM(H145)</f>
        <v>0</v>
      </c>
      <c r="I824" s="808">
        <f>SUM(I145)</f>
        <v>0</v>
      </c>
      <c r="J824" s="808">
        <f>SUM(J145)</f>
        <v>0</v>
      </c>
      <c r="K824" s="808">
        <f>SUM(K145)</f>
        <v>0</v>
      </c>
      <c r="L824" s="808">
        <f>SUM(L145)</f>
        <v>0</v>
      </c>
      <c r="M824" s="808">
        <f>SUM(M145)</f>
        <v>0</v>
      </c>
      <c r="N824" s="808">
        <f>SUM(N145)</f>
        <v>0</v>
      </c>
      <c r="O824" s="808">
        <f>SUM(O145)</f>
        <v>0</v>
      </c>
      <c r="P824" s="808">
        <f>SUM(P145)</f>
        <v>0</v>
      </c>
      <c r="Q824" s="808">
        <f>SUM(Q145)</f>
        <v>0</v>
      </c>
      <c r="R824" s="808">
        <f>SUM(R145)</f>
        <v>0</v>
      </c>
      <c r="S824" s="814"/>
      <c r="T824" s="808">
        <f>SUM(T145)</f>
        <v>0</v>
      </c>
      <c r="U824" s="808">
        <f>SUM(U145)</f>
        <v>0</v>
      </c>
      <c r="V824" s="808">
        <f>SUM(V145)</f>
        <v>0</v>
      </c>
      <c r="W824" s="808">
        <f>SUM(W145)</f>
        <v>0</v>
      </c>
      <c r="X824" s="808">
        <f>SUM(X145)</f>
        <v>0</v>
      </c>
      <c r="Y824" s="808">
        <f>SUM(Y145)</f>
        <v>0</v>
      </c>
      <c r="Z824" s="808">
        <f>SUM(Z145)</f>
        <v>0</v>
      </c>
      <c r="AA824" s="808">
        <f>SUM(AA145)</f>
        <v>0</v>
      </c>
      <c r="AB824" s="808">
        <f>SUM(AB145)</f>
        <v>0</v>
      </c>
      <c r="AC824" s="808">
        <f>SUM(AC145)</f>
        <v>0</v>
      </c>
      <c r="AD824" s="808">
        <f>SUM(AD145)</f>
        <v>0</v>
      </c>
      <c r="AE824" s="808">
        <f>SUM(AE145)</f>
        <v>0</v>
      </c>
      <c r="AF824" s="808">
        <f>SUM(AF145)</f>
        <v>0</v>
      </c>
      <c r="AG824" s="808">
        <f>SUM(AG145)</f>
        <v>0</v>
      </c>
      <c r="AH824" s="808">
        <f>SUM(AH145)</f>
        <v>0</v>
      </c>
      <c r="AI824" s="808">
        <f>SUM(AI145)</f>
        <v>0</v>
      </c>
      <c r="AJ824" s="808">
        <f>SUM(AJ145)</f>
        <v>0</v>
      </c>
      <c r="AK824" s="814"/>
      <c r="AL824" s="808">
        <f>SUM(AL145)</f>
        <v>0</v>
      </c>
      <c r="AM824" s="808">
        <f>SUM(AM145)</f>
        <v>0</v>
      </c>
      <c r="AN824" s="808">
        <f>SUM(AN145)</f>
        <v>0</v>
      </c>
      <c r="AO824" s="808">
        <f>SUM(AO145)</f>
        <v>0</v>
      </c>
      <c r="AP824" s="808">
        <f>SUM(AP145)</f>
        <v>0</v>
      </c>
      <c r="AQ824" s="808">
        <f>SUM(AQ145)</f>
        <v>0</v>
      </c>
      <c r="AR824" s="808">
        <f>SUM(AR145)</f>
        <v>0</v>
      </c>
      <c r="AS824" s="808">
        <f>SUM(AS145)</f>
        <v>0</v>
      </c>
      <c r="AT824" s="808">
        <f>SUM(AT145)</f>
        <v>0</v>
      </c>
      <c r="AU824" s="808">
        <f>SUM(AU145)</f>
        <v>0</v>
      </c>
      <c r="AV824" s="808">
        <f>SUM(AV145)</f>
        <v>0</v>
      </c>
      <c r="AW824" s="808">
        <f>SUM(AW145)</f>
        <v>0</v>
      </c>
      <c r="AX824" s="808">
        <f>SUM(AX145)</f>
        <v>0</v>
      </c>
      <c r="AY824" s="808">
        <f>SUM(AY145)</f>
        <v>0</v>
      </c>
      <c r="AZ824" s="808">
        <f>SUM(AZ145)</f>
        <v>0</v>
      </c>
      <c r="BA824" s="808">
        <f>SUM(BA145)</f>
        <v>0</v>
      </c>
      <c r="BB824" s="808">
        <f>SUM(BB145)</f>
        <v>0</v>
      </c>
      <c r="BC824" s="814"/>
      <c r="BD824" s="808">
        <f>SUM(BD145)</f>
        <v>0</v>
      </c>
      <c r="BE824" s="808">
        <f>SUM(BE145)</f>
        <v>0</v>
      </c>
      <c r="BF824" s="808">
        <f>SUM(BF145)</f>
        <v>0</v>
      </c>
      <c r="BG824" s="808">
        <f>SUM(BG145)</f>
        <v>0</v>
      </c>
      <c r="BH824" s="808">
        <f>SUM(BH145)</f>
        <v>0</v>
      </c>
      <c r="BI824" s="808">
        <f>SUM(BI145)</f>
        <v>0</v>
      </c>
      <c r="BJ824" s="808">
        <f>SUM(BJ145)</f>
        <v>0</v>
      </c>
      <c r="BK824" s="808">
        <f>SUM(BK145)</f>
        <v>0</v>
      </c>
      <c r="BL824" s="808">
        <f>SUM(BL145)</f>
        <v>0</v>
      </c>
      <c r="BM824" s="808">
        <f>SUM(BM145)</f>
        <v>0</v>
      </c>
      <c r="BN824" s="808">
        <f>SUM(BN145)</f>
        <v>0</v>
      </c>
      <c r="BO824" s="808">
        <f>SUM(BO145)</f>
        <v>0</v>
      </c>
      <c r="BP824" s="808">
        <f>SUM(BP145)</f>
        <v>0</v>
      </c>
      <c r="BQ824" s="808">
        <f>SUM(BQ145)</f>
        <v>0</v>
      </c>
      <c r="BR824" s="808">
        <f>SUM(BR145)</f>
        <v>0</v>
      </c>
      <c r="BS824" s="808">
        <f>SUM(BS145)</f>
        <v>0</v>
      </c>
      <c r="BT824" s="808">
        <f>SUM(BT145)</f>
        <v>0</v>
      </c>
      <c r="BU824" s="814"/>
      <c r="BV824" s="815">
        <f>SUM(BV145)</f>
        <v>0</v>
      </c>
      <c r="BW824" s="815">
        <f>SUM(BW145)</f>
        <v>0</v>
      </c>
      <c r="BX824" s="815">
        <f>SUM(BX145)</f>
        <v>0</v>
      </c>
      <c r="BY824" s="815">
        <f>SUM(BY145)</f>
        <v>0</v>
      </c>
      <c r="BZ824" s="621">
        <f t="shared" si="2317"/>
        <v>0</v>
      </c>
      <c r="CA824" s="621">
        <f t="shared" si="2318"/>
        <v>0</v>
      </c>
      <c r="CB824" s="621">
        <f t="shared" si="2319"/>
        <v>0</v>
      </c>
      <c r="CC824" s="693">
        <f t="shared" si="2320"/>
        <v>0</v>
      </c>
      <c r="CD824" s="1351">
        <f t="shared" si="2344"/>
        <v>0</v>
      </c>
      <c r="CE824" s="1352">
        <f t="shared" si="2322"/>
        <v>0</v>
      </c>
      <c r="CF824" s="1353">
        <f t="shared" si="2322"/>
        <v>0</v>
      </c>
      <c r="CG824" s="1353">
        <f t="shared" si="2322"/>
        <v>0</v>
      </c>
      <c r="CH824" s="1353">
        <f t="shared" si="2322"/>
        <v>0</v>
      </c>
      <c r="CI824" s="1353">
        <f t="shared" si="2322"/>
        <v>0</v>
      </c>
      <c r="CJ824" s="1353">
        <f t="shared" si="2322"/>
        <v>0</v>
      </c>
      <c r="CK824" s="1354">
        <f t="shared" si="2322"/>
        <v>0</v>
      </c>
      <c r="CL824" s="1354">
        <f t="shared" si="2322"/>
        <v>0</v>
      </c>
      <c r="CM824" s="1354">
        <f t="shared" si="2322"/>
        <v>0</v>
      </c>
      <c r="CN824" s="1353">
        <f t="shared" si="2322"/>
        <v>0</v>
      </c>
      <c r="CO824" s="1353">
        <f t="shared" si="2322"/>
        <v>0</v>
      </c>
      <c r="CP824" s="1353">
        <f t="shared" si="2322"/>
        <v>0</v>
      </c>
      <c r="CQ824" s="1353">
        <f t="shared" si="2322"/>
        <v>0</v>
      </c>
      <c r="CR824" s="1353">
        <f t="shared" si="2322"/>
        <v>0</v>
      </c>
      <c r="CS824" s="1352">
        <f t="shared" si="2322"/>
        <v>0</v>
      </c>
      <c r="CT824" s="1355">
        <f t="shared" si="2322"/>
        <v>0</v>
      </c>
      <c r="CU824" s="535">
        <f t="shared" si="2323"/>
        <v>0</v>
      </c>
      <c r="CV824" s="536">
        <f t="shared" si="2324"/>
        <v>0</v>
      </c>
      <c r="CW824" s="537">
        <f t="shared" si="2325"/>
        <v>0</v>
      </c>
      <c r="CX824" s="537">
        <f t="shared" si="2326"/>
        <v>0</v>
      </c>
      <c r="CY824" s="537">
        <f t="shared" si="2327"/>
        <v>0</v>
      </c>
      <c r="CZ824" s="537">
        <f t="shared" si="2328"/>
        <v>0</v>
      </c>
      <c r="DA824" s="537">
        <f t="shared" si="2329"/>
        <v>0</v>
      </c>
      <c r="DB824" s="538">
        <f t="shared" si="2330"/>
        <v>0</v>
      </c>
      <c r="DC824" s="538">
        <f t="shared" si="2331"/>
        <v>0</v>
      </c>
      <c r="DD824" s="538">
        <f t="shared" si="2332"/>
        <v>0</v>
      </c>
      <c r="DE824" s="537">
        <f t="shared" si="2333"/>
        <v>0</v>
      </c>
      <c r="DF824" s="537">
        <f t="shared" si="2334"/>
        <v>0</v>
      </c>
      <c r="DG824" s="537">
        <f t="shared" si="2335"/>
        <v>0</v>
      </c>
      <c r="DH824" s="537">
        <f t="shared" si="2336"/>
        <v>0</v>
      </c>
      <c r="DI824" s="537">
        <f t="shared" si="2337"/>
        <v>0</v>
      </c>
      <c r="DJ824" s="536">
        <f t="shared" si="2338"/>
        <v>0</v>
      </c>
      <c r="DK824" s="535">
        <f t="shared" si="2339"/>
        <v>0</v>
      </c>
      <c r="DL824" s="654">
        <f t="shared" si="2340"/>
        <v>17</v>
      </c>
      <c r="DM824" s="106">
        <f t="shared" si="2341"/>
        <v>17</v>
      </c>
      <c r="DN824" s="106">
        <f t="shared" si="2342"/>
        <v>17</v>
      </c>
      <c r="DO824" s="106">
        <f t="shared" si="2343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>SUM(B172)</f>
        <v>0</v>
      </c>
      <c r="C825" s="808">
        <f>SUM(C172)</f>
        <v>0</v>
      </c>
      <c r="D825" s="808">
        <f>SUM(D172)</f>
        <v>0</v>
      </c>
      <c r="E825" s="808">
        <f>SUM(E172)</f>
        <v>0</v>
      </c>
      <c r="F825" s="808">
        <f>SUM(F172)</f>
        <v>0</v>
      </c>
      <c r="G825" s="808">
        <f>SUM(G172)</f>
        <v>0</v>
      </c>
      <c r="H825" s="808">
        <f>SUM(H172)</f>
        <v>0</v>
      </c>
      <c r="I825" s="808">
        <f>SUM(I172)</f>
        <v>0</v>
      </c>
      <c r="J825" s="808">
        <f>SUM(J172)</f>
        <v>0</v>
      </c>
      <c r="K825" s="808">
        <f>SUM(K172)</f>
        <v>0</v>
      </c>
      <c r="L825" s="808">
        <f>SUM(L172)</f>
        <v>0</v>
      </c>
      <c r="M825" s="808">
        <f>SUM(M172)</f>
        <v>0</v>
      </c>
      <c r="N825" s="808">
        <f>SUM(N172)</f>
        <v>0</v>
      </c>
      <c r="O825" s="808">
        <f>SUM(O172)</f>
        <v>0</v>
      </c>
      <c r="P825" s="808">
        <f>SUM(P172)</f>
        <v>0</v>
      </c>
      <c r="Q825" s="808">
        <f>SUM(Q172)</f>
        <v>0</v>
      </c>
      <c r="R825" s="808">
        <f>SUM(R172)</f>
        <v>0</v>
      </c>
      <c r="S825" s="814"/>
      <c r="T825" s="808">
        <f>SUM(T172)</f>
        <v>0</v>
      </c>
      <c r="U825" s="808">
        <f>SUM(U172)</f>
        <v>0</v>
      </c>
      <c r="V825" s="808">
        <f>SUM(V172)</f>
        <v>0</v>
      </c>
      <c r="W825" s="808">
        <f>SUM(W172)</f>
        <v>0</v>
      </c>
      <c r="X825" s="808">
        <f>SUM(X172)</f>
        <v>0</v>
      </c>
      <c r="Y825" s="808">
        <f>SUM(Y172)</f>
        <v>0</v>
      </c>
      <c r="Z825" s="808">
        <f>SUM(Z172)</f>
        <v>0</v>
      </c>
      <c r="AA825" s="808">
        <f>SUM(AA172)</f>
        <v>0</v>
      </c>
      <c r="AB825" s="808">
        <f>SUM(AB172)</f>
        <v>0</v>
      </c>
      <c r="AC825" s="808">
        <f>SUM(AC172)</f>
        <v>0</v>
      </c>
      <c r="AD825" s="808">
        <f>SUM(AD172)</f>
        <v>0</v>
      </c>
      <c r="AE825" s="808">
        <f>SUM(AE172)</f>
        <v>0</v>
      </c>
      <c r="AF825" s="808">
        <f>SUM(AF172)</f>
        <v>0</v>
      </c>
      <c r="AG825" s="808">
        <f>SUM(AG172)</f>
        <v>0</v>
      </c>
      <c r="AH825" s="808">
        <f>SUM(AH172)</f>
        <v>0</v>
      </c>
      <c r="AI825" s="808">
        <f>SUM(AI172)</f>
        <v>0</v>
      </c>
      <c r="AJ825" s="808">
        <f>SUM(AJ172)</f>
        <v>0</v>
      </c>
      <c r="AK825" s="814"/>
      <c r="AL825" s="808">
        <f>SUM(AL172)</f>
        <v>0</v>
      </c>
      <c r="AM825" s="808">
        <f>SUM(AM172)</f>
        <v>0</v>
      </c>
      <c r="AN825" s="808">
        <f>SUM(AN172)</f>
        <v>0</v>
      </c>
      <c r="AO825" s="808">
        <f>SUM(AO172)</f>
        <v>0</v>
      </c>
      <c r="AP825" s="808">
        <f>SUM(AP172)</f>
        <v>0</v>
      </c>
      <c r="AQ825" s="808">
        <f>SUM(AQ172)</f>
        <v>0</v>
      </c>
      <c r="AR825" s="808">
        <f>SUM(AR172)</f>
        <v>0</v>
      </c>
      <c r="AS825" s="808">
        <f>SUM(AS172)</f>
        <v>0</v>
      </c>
      <c r="AT825" s="808">
        <f>SUM(AT172)</f>
        <v>0</v>
      </c>
      <c r="AU825" s="808">
        <f>SUM(AU172)</f>
        <v>0</v>
      </c>
      <c r="AV825" s="808">
        <f>SUM(AV172)</f>
        <v>0</v>
      </c>
      <c r="AW825" s="808">
        <f>SUM(AW172)</f>
        <v>0</v>
      </c>
      <c r="AX825" s="808">
        <f>SUM(AX172)</f>
        <v>0</v>
      </c>
      <c r="AY825" s="808">
        <f>SUM(AY172)</f>
        <v>0</v>
      </c>
      <c r="AZ825" s="808">
        <f>SUM(AZ172)</f>
        <v>0</v>
      </c>
      <c r="BA825" s="808">
        <f>SUM(BA172)</f>
        <v>0</v>
      </c>
      <c r="BB825" s="808">
        <f>SUM(BB172)</f>
        <v>0</v>
      </c>
      <c r="BC825" s="814"/>
      <c r="BD825" s="808">
        <f>SUM(BD172)</f>
        <v>0</v>
      </c>
      <c r="BE825" s="808">
        <f>SUM(BE172)</f>
        <v>0</v>
      </c>
      <c r="BF825" s="808">
        <f>SUM(BF172)</f>
        <v>0</v>
      </c>
      <c r="BG825" s="808">
        <f>SUM(BG172)</f>
        <v>0</v>
      </c>
      <c r="BH825" s="808">
        <f>SUM(BH172)</f>
        <v>0</v>
      </c>
      <c r="BI825" s="808">
        <f>SUM(BI172)</f>
        <v>0</v>
      </c>
      <c r="BJ825" s="808">
        <f>SUM(BJ172)</f>
        <v>0</v>
      </c>
      <c r="BK825" s="808">
        <f>SUM(BK172)</f>
        <v>0</v>
      </c>
      <c r="BL825" s="808">
        <f>SUM(BL172)</f>
        <v>0</v>
      </c>
      <c r="BM825" s="808">
        <f>SUM(BM172)</f>
        <v>0</v>
      </c>
      <c r="BN825" s="808">
        <f>SUM(BN172)</f>
        <v>0</v>
      </c>
      <c r="BO825" s="808">
        <f>SUM(BO172)</f>
        <v>0</v>
      </c>
      <c r="BP825" s="808">
        <f>SUM(BP172)</f>
        <v>0</v>
      </c>
      <c r="BQ825" s="808">
        <f>SUM(BQ172)</f>
        <v>0</v>
      </c>
      <c r="BR825" s="808">
        <f>SUM(BR172)</f>
        <v>0</v>
      </c>
      <c r="BS825" s="808">
        <f>SUM(BS172)</f>
        <v>0</v>
      </c>
      <c r="BT825" s="808">
        <f>SUM(BT172)</f>
        <v>0</v>
      </c>
      <c r="BU825" s="814"/>
      <c r="BV825" s="815">
        <f>SUM(BV172)</f>
        <v>0</v>
      </c>
      <c r="BW825" s="815">
        <f>SUM(BW172)</f>
        <v>0</v>
      </c>
      <c r="BX825" s="815">
        <f>SUM(BX172)</f>
        <v>0</v>
      </c>
      <c r="BY825" s="815">
        <f>SUM(BY172)</f>
        <v>0</v>
      </c>
      <c r="BZ825" s="621">
        <f t="shared" si="2317"/>
        <v>0</v>
      </c>
      <c r="CA825" s="621">
        <f t="shared" si="2318"/>
        <v>0</v>
      </c>
      <c r="CB825" s="621">
        <f t="shared" si="2319"/>
        <v>0</v>
      </c>
      <c r="CC825" s="693">
        <f t="shared" si="2320"/>
        <v>0</v>
      </c>
      <c r="CD825" s="1351">
        <f t="shared" si="2344"/>
        <v>0</v>
      </c>
      <c r="CE825" s="1352">
        <f t="shared" si="2322"/>
        <v>0</v>
      </c>
      <c r="CF825" s="1353">
        <f t="shared" si="2322"/>
        <v>0</v>
      </c>
      <c r="CG825" s="1353">
        <f t="shared" si="2322"/>
        <v>0</v>
      </c>
      <c r="CH825" s="1353">
        <f t="shared" si="2322"/>
        <v>0</v>
      </c>
      <c r="CI825" s="1353">
        <f t="shared" si="2322"/>
        <v>0</v>
      </c>
      <c r="CJ825" s="1353">
        <f t="shared" si="2322"/>
        <v>0</v>
      </c>
      <c r="CK825" s="1354">
        <f t="shared" si="2322"/>
        <v>0</v>
      </c>
      <c r="CL825" s="1354">
        <f t="shared" si="2322"/>
        <v>0</v>
      </c>
      <c r="CM825" s="1354">
        <f t="shared" si="2322"/>
        <v>0</v>
      </c>
      <c r="CN825" s="1353">
        <f t="shared" si="2322"/>
        <v>0</v>
      </c>
      <c r="CO825" s="1353">
        <f t="shared" si="2322"/>
        <v>0</v>
      </c>
      <c r="CP825" s="1353">
        <f t="shared" si="2322"/>
        <v>0</v>
      </c>
      <c r="CQ825" s="1353">
        <f t="shared" si="2322"/>
        <v>0</v>
      </c>
      <c r="CR825" s="1353">
        <f t="shared" si="2322"/>
        <v>0</v>
      </c>
      <c r="CS825" s="1352">
        <f t="shared" si="2322"/>
        <v>0</v>
      </c>
      <c r="CT825" s="1355">
        <f t="shared" si="2322"/>
        <v>0</v>
      </c>
      <c r="CU825" s="535">
        <f t="shared" si="2323"/>
        <v>0</v>
      </c>
      <c r="CV825" s="536">
        <f t="shared" si="2324"/>
        <v>0</v>
      </c>
      <c r="CW825" s="537">
        <f t="shared" si="2325"/>
        <v>0</v>
      </c>
      <c r="CX825" s="537">
        <f t="shared" si="2326"/>
        <v>0</v>
      </c>
      <c r="CY825" s="537">
        <f t="shared" si="2327"/>
        <v>0</v>
      </c>
      <c r="CZ825" s="537">
        <f t="shared" si="2328"/>
        <v>0</v>
      </c>
      <c r="DA825" s="537">
        <f t="shared" si="2329"/>
        <v>0</v>
      </c>
      <c r="DB825" s="538">
        <f t="shared" si="2330"/>
        <v>0</v>
      </c>
      <c r="DC825" s="538">
        <f t="shared" si="2331"/>
        <v>0</v>
      </c>
      <c r="DD825" s="538">
        <f t="shared" si="2332"/>
        <v>0</v>
      </c>
      <c r="DE825" s="537">
        <f t="shared" si="2333"/>
        <v>0</v>
      </c>
      <c r="DF825" s="537">
        <f t="shared" si="2334"/>
        <v>0</v>
      </c>
      <c r="DG825" s="537">
        <f t="shared" si="2335"/>
        <v>0</v>
      </c>
      <c r="DH825" s="537">
        <f t="shared" si="2336"/>
        <v>0</v>
      </c>
      <c r="DI825" s="537">
        <f t="shared" si="2337"/>
        <v>0</v>
      </c>
      <c r="DJ825" s="536">
        <f t="shared" si="2338"/>
        <v>0</v>
      </c>
      <c r="DK825" s="535">
        <f t="shared" si="2339"/>
        <v>0</v>
      </c>
      <c r="DL825" s="654">
        <f t="shared" si="2340"/>
        <v>17</v>
      </c>
      <c r="DM825" s="106">
        <f t="shared" si="2341"/>
        <v>17</v>
      </c>
      <c r="DN825" s="106">
        <f t="shared" si="2342"/>
        <v>17</v>
      </c>
      <c r="DO825" s="106">
        <f t="shared" si="2343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>SUM(B173)</f>
        <v>0</v>
      </c>
      <c r="C826" s="808">
        <f>SUM(C173)</f>
        <v>0</v>
      </c>
      <c r="D826" s="808">
        <f>SUM(D173)</f>
        <v>0</v>
      </c>
      <c r="E826" s="808">
        <f>SUM(E173)</f>
        <v>0</v>
      </c>
      <c r="F826" s="808">
        <f>SUM(F173)</f>
        <v>0</v>
      </c>
      <c r="G826" s="808">
        <f>SUM(G173)</f>
        <v>0</v>
      </c>
      <c r="H826" s="808">
        <f>SUM(H173)</f>
        <v>0</v>
      </c>
      <c r="I826" s="808">
        <f>SUM(I173)</f>
        <v>0</v>
      </c>
      <c r="J826" s="808">
        <f>SUM(J173)</f>
        <v>0</v>
      </c>
      <c r="K826" s="808">
        <f>SUM(K173)</f>
        <v>0</v>
      </c>
      <c r="L826" s="808">
        <f>SUM(L173)</f>
        <v>0</v>
      </c>
      <c r="M826" s="808">
        <f>SUM(M173)</f>
        <v>0</v>
      </c>
      <c r="N826" s="808">
        <f>SUM(N173)</f>
        <v>0</v>
      </c>
      <c r="O826" s="808">
        <f>SUM(O173)</f>
        <v>0</v>
      </c>
      <c r="P826" s="808">
        <f>SUM(P173)</f>
        <v>0</v>
      </c>
      <c r="Q826" s="808">
        <f>SUM(Q173)</f>
        <v>0</v>
      </c>
      <c r="R826" s="808">
        <f>SUM(R173)</f>
        <v>0</v>
      </c>
      <c r="S826" s="814"/>
      <c r="T826" s="808">
        <f>SUM(T173)</f>
        <v>0</v>
      </c>
      <c r="U826" s="808">
        <f>SUM(U173)</f>
        <v>0</v>
      </c>
      <c r="V826" s="808">
        <f>SUM(V173)</f>
        <v>0</v>
      </c>
      <c r="W826" s="808">
        <f>SUM(W173)</f>
        <v>0</v>
      </c>
      <c r="X826" s="808">
        <f>SUM(X173)</f>
        <v>0</v>
      </c>
      <c r="Y826" s="808">
        <f>SUM(Y173)</f>
        <v>0</v>
      </c>
      <c r="Z826" s="808">
        <f>SUM(Z173)</f>
        <v>0</v>
      </c>
      <c r="AA826" s="808">
        <f>SUM(AA173)</f>
        <v>0</v>
      </c>
      <c r="AB826" s="808">
        <f>SUM(AB173)</f>
        <v>0</v>
      </c>
      <c r="AC826" s="808">
        <f>SUM(AC173)</f>
        <v>0</v>
      </c>
      <c r="AD826" s="808">
        <f>SUM(AD173)</f>
        <v>0</v>
      </c>
      <c r="AE826" s="808">
        <f>SUM(AE173)</f>
        <v>0</v>
      </c>
      <c r="AF826" s="808">
        <f>SUM(AF173)</f>
        <v>0</v>
      </c>
      <c r="AG826" s="808">
        <f>SUM(AG173)</f>
        <v>0</v>
      </c>
      <c r="AH826" s="808">
        <f>SUM(AH173)</f>
        <v>0</v>
      </c>
      <c r="AI826" s="808">
        <f>SUM(AI173)</f>
        <v>0</v>
      </c>
      <c r="AJ826" s="808">
        <f>SUM(AJ173)</f>
        <v>0</v>
      </c>
      <c r="AK826" s="814"/>
      <c r="AL826" s="808">
        <f>SUM(AL173)</f>
        <v>0</v>
      </c>
      <c r="AM826" s="808">
        <f>SUM(AM173)</f>
        <v>0</v>
      </c>
      <c r="AN826" s="808">
        <f>SUM(AN173)</f>
        <v>0</v>
      </c>
      <c r="AO826" s="808">
        <f>SUM(AO173)</f>
        <v>0</v>
      </c>
      <c r="AP826" s="808">
        <f>SUM(AP173)</f>
        <v>0</v>
      </c>
      <c r="AQ826" s="808">
        <f>SUM(AQ173)</f>
        <v>0</v>
      </c>
      <c r="AR826" s="808">
        <f>SUM(AR173)</f>
        <v>0</v>
      </c>
      <c r="AS826" s="808">
        <f>SUM(AS173)</f>
        <v>0</v>
      </c>
      <c r="AT826" s="808">
        <f>SUM(AT173)</f>
        <v>0</v>
      </c>
      <c r="AU826" s="808">
        <f>SUM(AU173)</f>
        <v>0</v>
      </c>
      <c r="AV826" s="808">
        <f>SUM(AV173)</f>
        <v>0</v>
      </c>
      <c r="AW826" s="808">
        <f>SUM(AW173)</f>
        <v>0</v>
      </c>
      <c r="AX826" s="808">
        <f>SUM(AX173)</f>
        <v>0</v>
      </c>
      <c r="AY826" s="808">
        <f>SUM(AY173)</f>
        <v>0</v>
      </c>
      <c r="AZ826" s="808">
        <f>SUM(AZ173)</f>
        <v>0</v>
      </c>
      <c r="BA826" s="808">
        <f>SUM(BA173)</f>
        <v>0</v>
      </c>
      <c r="BB826" s="808">
        <f>SUM(BB173)</f>
        <v>0</v>
      </c>
      <c r="BC826" s="814"/>
      <c r="BD826" s="808">
        <f>SUM(BD173)</f>
        <v>0</v>
      </c>
      <c r="BE826" s="808">
        <f>SUM(BE173)</f>
        <v>0</v>
      </c>
      <c r="BF826" s="808">
        <f>SUM(BF173)</f>
        <v>0</v>
      </c>
      <c r="BG826" s="808">
        <f>SUM(BG173)</f>
        <v>0</v>
      </c>
      <c r="BH826" s="808">
        <f>SUM(BH173)</f>
        <v>0</v>
      </c>
      <c r="BI826" s="808">
        <f>SUM(BI173)</f>
        <v>0</v>
      </c>
      <c r="BJ826" s="808">
        <f>SUM(BJ173)</f>
        <v>0</v>
      </c>
      <c r="BK826" s="808">
        <f>SUM(BK173)</f>
        <v>0</v>
      </c>
      <c r="BL826" s="808">
        <f>SUM(BL173)</f>
        <v>0</v>
      </c>
      <c r="BM826" s="808">
        <f>SUM(BM173)</f>
        <v>0</v>
      </c>
      <c r="BN826" s="808">
        <f>SUM(BN173)</f>
        <v>0</v>
      </c>
      <c r="BO826" s="808">
        <f>SUM(BO173)</f>
        <v>0</v>
      </c>
      <c r="BP826" s="808">
        <f>SUM(BP173)</f>
        <v>0</v>
      </c>
      <c r="BQ826" s="808">
        <f>SUM(BQ173)</f>
        <v>0</v>
      </c>
      <c r="BR826" s="808">
        <f>SUM(BR173)</f>
        <v>0</v>
      </c>
      <c r="BS826" s="808">
        <f>SUM(BS173)</f>
        <v>0</v>
      </c>
      <c r="BT826" s="808">
        <f>SUM(BT173)</f>
        <v>0</v>
      </c>
      <c r="BU826" s="814"/>
      <c r="BV826" s="815">
        <f>SUM(BV173)</f>
        <v>0</v>
      </c>
      <c r="BW826" s="815">
        <f>SUM(BW173)</f>
        <v>0</v>
      </c>
      <c r="BX826" s="815">
        <f>SUM(BX173)</f>
        <v>0</v>
      </c>
      <c r="BY826" s="815">
        <f>SUM(BY173)</f>
        <v>0</v>
      </c>
      <c r="BZ826" s="621">
        <f t="shared" si="2317"/>
        <v>0</v>
      </c>
      <c r="CA826" s="621">
        <f t="shared" si="2318"/>
        <v>0</v>
      </c>
      <c r="CB826" s="621">
        <f t="shared" si="2319"/>
        <v>0</v>
      </c>
      <c r="CC826" s="693">
        <f t="shared" si="2320"/>
        <v>0</v>
      </c>
      <c r="CD826" s="1351">
        <f t="shared" si="2344"/>
        <v>0</v>
      </c>
      <c r="CE826" s="1352">
        <f t="shared" si="2322"/>
        <v>0</v>
      </c>
      <c r="CF826" s="1353">
        <f t="shared" si="2322"/>
        <v>0</v>
      </c>
      <c r="CG826" s="1353">
        <f t="shared" si="2322"/>
        <v>0</v>
      </c>
      <c r="CH826" s="1353">
        <f t="shared" si="2322"/>
        <v>0</v>
      </c>
      <c r="CI826" s="1353">
        <f t="shared" si="2322"/>
        <v>0</v>
      </c>
      <c r="CJ826" s="1353">
        <f t="shared" si="2322"/>
        <v>0</v>
      </c>
      <c r="CK826" s="1354">
        <f t="shared" si="2322"/>
        <v>0</v>
      </c>
      <c r="CL826" s="1354">
        <f t="shared" si="2322"/>
        <v>0</v>
      </c>
      <c r="CM826" s="1354">
        <f t="shared" si="2322"/>
        <v>0</v>
      </c>
      <c r="CN826" s="1353">
        <f t="shared" si="2322"/>
        <v>0</v>
      </c>
      <c r="CO826" s="1353">
        <f t="shared" si="2322"/>
        <v>0</v>
      </c>
      <c r="CP826" s="1353">
        <f t="shared" si="2322"/>
        <v>0</v>
      </c>
      <c r="CQ826" s="1353">
        <f t="shared" si="2322"/>
        <v>0</v>
      </c>
      <c r="CR826" s="1353">
        <f t="shared" si="2322"/>
        <v>0</v>
      </c>
      <c r="CS826" s="1352">
        <f t="shared" si="2322"/>
        <v>0</v>
      </c>
      <c r="CT826" s="1355">
        <f t="shared" si="2322"/>
        <v>0</v>
      </c>
      <c r="CU826" s="535">
        <f t="shared" si="2323"/>
        <v>0</v>
      </c>
      <c r="CV826" s="536">
        <f t="shared" si="2324"/>
        <v>0</v>
      </c>
      <c r="CW826" s="537">
        <f t="shared" si="2325"/>
        <v>0</v>
      </c>
      <c r="CX826" s="537">
        <f t="shared" si="2326"/>
        <v>0</v>
      </c>
      <c r="CY826" s="537">
        <f t="shared" si="2327"/>
        <v>0</v>
      </c>
      <c r="CZ826" s="537">
        <f t="shared" si="2328"/>
        <v>0</v>
      </c>
      <c r="DA826" s="537">
        <f t="shared" si="2329"/>
        <v>0</v>
      </c>
      <c r="DB826" s="538">
        <f t="shared" si="2330"/>
        <v>0</v>
      </c>
      <c r="DC826" s="538">
        <f t="shared" si="2331"/>
        <v>0</v>
      </c>
      <c r="DD826" s="538">
        <f t="shared" si="2332"/>
        <v>0</v>
      </c>
      <c r="DE826" s="537">
        <f t="shared" si="2333"/>
        <v>0</v>
      </c>
      <c r="DF826" s="537">
        <f t="shared" si="2334"/>
        <v>0</v>
      </c>
      <c r="DG826" s="537">
        <f t="shared" si="2335"/>
        <v>0</v>
      </c>
      <c r="DH826" s="537">
        <f t="shared" si="2336"/>
        <v>0</v>
      </c>
      <c r="DI826" s="537">
        <f t="shared" si="2337"/>
        <v>0</v>
      </c>
      <c r="DJ826" s="536">
        <f t="shared" si="2338"/>
        <v>0</v>
      </c>
      <c r="DK826" s="535">
        <f t="shared" si="2339"/>
        <v>0</v>
      </c>
      <c r="DL826" s="654">
        <f t="shared" si="2340"/>
        <v>17</v>
      </c>
      <c r="DM826" s="106">
        <f t="shared" si="2341"/>
        <v>17</v>
      </c>
      <c r="DN826" s="106">
        <f t="shared" si="2342"/>
        <v>17</v>
      </c>
      <c r="DO826" s="106">
        <f t="shared" si="2343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>SUM(B177,B180,B183)</f>
        <v>0</v>
      </c>
      <c r="C827" s="808">
        <f>SUM(C177,C180,C183)</f>
        <v>0</v>
      </c>
      <c r="D827" s="808">
        <f>SUM(D177,D180,D183)</f>
        <v>0</v>
      </c>
      <c r="E827" s="808">
        <f>SUM(E177,E180,E183)</f>
        <v>0</v>
      </c>
      <c r="F827" s="808">
        <f>SUM(F177,F180,F183)</f>
        <v>0</v>
      </c>
      <c r="G827" s="808">
        <f>SUM(G177,G180,G183)</f>
        <v>0</v>
      </c>
      <c r="H827" s="808">
        <f>SUM(H177,H180,H183)</f>
        <v>0</v>
      </c>
      <c r="I827" s="808">
        <f>SUM(I177,I180,I183)</f>
        <v>0</v>
      </c>
      <c r="J827" s="808">
        <f>SUM(J177,J180,J183)</f>
        <v>0</v>
      </c>
      <c r="K827" s="808">
        <f>SUM(K177,K180,K183)</f>
        <v>0</v>
      </c>
      <c r="L827" s="808">
        <f>SUM(L177,L180,L183)</f>
        <v>0</v>
      </c>
      <c r="M827" s="808">
        <f>SUM(M177,M180,M183)</f>
        <v>0</v>
      </c>
      <c r="N827" s="808">
        <f>SUM(N177,N180,N183)</f>
        <v>0</v>
      </c>
      <c r="O827" s="808">
        <f>SUM(O177,O180,O183)</f>
        <v>0</v>
      </c>
      <c r="P827" s="808">
        <f>SUM(P177,P180,P183)</f>
        <v>0</v>
      </c>
      <c r="Q827" s="808">
        <f>SUM(Q177,Q180,Q183)</f>
        <v>0</v>
      </c>
      <c r="R827" s="808">
        <f>SUM(R177,R180,R183)</f>
        <v>0</v>
      </c>
      <c r="S827" s="814"/>
      <c r="T827" s="808">
        <f>SUM(T177,T180,T183)</f>
        <v>0</v>
      </c>
      <c r="U827" s="808">
        <f>SUM(U177,U180,U183)</f>
        <v>3.9410741465535993E-3</v>
      </c>
      <c r="V827" s="808">
        <f>SUM(V177,V180,V183)</f>
        <v>9.4585779517286361E-3</v>
      </c>
      <c r="W827" s="808">
        <f>SUM(W177,W180,W183)</f>
        <v>0</v>
      </c>
      <c r="X827" s="808">
        <f>SUM(X177,X180,X183)</f>
        <v>0</v>
      </c>
      <c r="Y827" s="808">
        <f>SUM(Y177,Y180,Y183)</f>
        <v>1.9705370732767995E-2</v>
      </c>
      <c r="Z827" s="808">
        <f>SUM(Z177,Z180,Z183)</f>
        <v>0</v>
      </c>
      <c r="AA827" s="808">
        <f>SUM(AA177,AA180,AA183)</f>
        <v>0</v>
      </c>
      <c r="AB827" s="808">
        <f>SUM(AB177,AB180,AB183)</f>
        <v>0</v>
      </c>
      <c r="AC827" s="808">
        <f>SUM(AC177,AC180,AC183)</f>
        <v>0</v>
      </c>
      <c r="AD827" s="808">
        <f>SUM(AD177,AD180,AD183)</f>
        <v>0</v>
      </c>
      <c r="AE827" s="808">
        <f>SUM(AE177,AE180,AE183)</f>
        <v>0</v>
      </c>
      <c r="AF827" s="808">
        <f>SUM(AF177,AF180,AF183)</f>
        <v>0</v>
      </c>
      <c r="AG827" s="808">
        <f>SUM(AG177,AG180,AG183)</f>
        <v>0</v>
      </c>
      <c r="AH827" s="808">
        <f>SUM(AH177,AH180,AH183)</f>
        <v>0</v>
      </c>
      <c r="AI827" s="808">
        <f>SUM(AI177,AI180,AI183)</f>
        <v>0</v>
      </c>
      <c r="AJ827" s="808">
        <f>SUM(AJ177,AJ180,AJ183)</f>
        <v>0</v>
      </c>
      <c r="AK827" s="814"/>
      <c r="AL827" s="808">
        <f>SUM(AL177,AL180,AL183)</f>
        <v>8.8674168297455964E-3</v>
      </c>
      <c r="AM827" s="808">
        <f>SUM(AM177,AM180,AM183)</f>
        <v>6.3057186344857583E-3</v>
      </c>
      <c r="AN827" s="808">
        <f>SUM(AN177,AN180,AN183)</f>
        <v>0</v>
      </c>
      <c r="AO827" s="808">
        <f>SUM(AO177,AO180,AO183)</f>
        <v>0</v>
      </c>
      <c r="AP827" s="808">
        <f>SUM(AP177,AP180,AP183)</f>
        <v>7.8821482931071985E-3</v>
      </c>
      <c r="AQ827" s="808">
        <f>SUM(AQ177,AQ180,AQ183)</f>
        <v>5.9116112198303985E-3</v>
      </c>
      <c r="AR827" s="808">
        <f>SUM(AR177,AR180,AR183)</f>
        <v>0</v>
      </c>
      <c r="AS827" s="808">
        <f>SUM(AS177,AS180,AS183)</f>
        <v>7.8821482931071985E-3</v>
      </c>
      <c r="AT827" s="808">
        <f>SUM(AT177,AT180,AT183)</f>
        <v>0</v>
      </c>
      <c r="AU827" s="808">
        <f>SUM(AU177,AU180,AU183)</f>
        <v>0</v>
      </c>
      <c r="AV827" s="808">
        <f>SUM(AV177,AV180,AV183)</f>
        <v>0</v>
      </c>
      <c r="AW827" s="808">
        <f>SUM(AW177,AW180,AW183)</f>
        <v>0</v>
      </c>
      <c r="AX827" s="808">
        <f>SUM(AX177,AX180,AX183)</f>
        <v>0</v>
      </c>
      <c r="AY827" s="808">
        <f>SUM(AY177,AY180,AY183)</f>
        <v>0</v>
      </c>
      <c r="AZ827" s="808">
        <f>SUM(AZ177,AZ180,AZ183)</f>
        <v>0</v>
      </c>
      <c r="BA827" s="808">
        <f>SUM(BA177,BA180,BA183)</f>
        <v>0</v>
      </c>
      <c r="BB827" s="808">
        <f>SUM(BB177,BB180,BB183)</f>
        <v>0</v>
      </c>
      <c r="BC827" s="814"/>
      <c r="BD827" s="808">
        <f>SUM(BD177,BD180,BD183)</f>
        <v>5.0445749075886066E-2</v>
      </c>
      <c r="BE827" s="808">
        <f>SUM(BE177,BE180,BE183)</f>
        <v>1.8917155903457272E-2</v>
      </c>
      <c r="BF827" s="808">
        <f>SUM(BF177,BF180,BF183)</f>
        <v>0</v>
      </c>
      <c r="BG827" s="808">
        <f>SUM(BG177,BG180,BG183)</f>
        <v>0</v>
      </c>
      <c r="BH827" s="808">
        <f>SUM(BH177,BH180,BH183)</f>
        <v>6.4905414220482724E-2</v>
      </c>
      <c r="BI827" s="808">
        <f>SUM(BI177,BI180,BI183)</f>
        <v>0</v>
      </c>
      <c r="BJ827" s="808">
        <f>SUM(BJ177,BJ180,BJ183)</f>
        <v>0</v>
      </c>
      <c r="BK827" s="808">
        <f>SUM(BK177,BK180,BK183)</f>
        <v>0</v>
      </c>
      <c r="BL827" s="808">
        <f>SUM(BL177,BL180,BL183)</f>
        <v>0</v>
      </c>
      <c r="BM827" s="808">
        <f>SUM(BM177,BM180,BM183)</f>
        <v>0</v>
      </c>
      <c r="BN827" s="808">
        <f>SUM(BN177,BN180,BN183)</f>
        <v>0</v>
      </c>
      <c r="BO827" s="808">
        <f>SUM(BO177,BO180,BO183)</f>
        <v>0</v>
      </c>
      <c r="BP827" s="808">
        <f>SUM(BP177,BP180,BP183)</f>
        <v>0</v>
      </c>
      <c r="BQ827" s="808">
        <f>SUM(BQ177,BQ180,BQ183)</f>
        <v>0</v>
      </c>
      <c r="BR827" s="808">
        <f>SUM(BR177,BR180,BR183)</f>
        <v>0</v>
      </c>
      <c r="BS827" s="808">
        <f>SUM(BS177,BS180,BS183)</f>
        <v>0</v>
      </c>
      <c r="BT827" s="808">
        <f>SUM(BT177,BT180,BT183)</f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317"/>
        <v>0</v>
      </c>
      <c r="CA827" s="621">
        <f t="shared" si="2318"/>
        <v>8.9331013988548202E-4</v>
      </c>
      <c r="CB827" s="621">
        <f t="shared" si="2319"/>
        <v>1.8654417627020372E-3</v>
      </c>
      <c r="CC827" s="693">
        <f t="shared" si="2320"/>
        <v>4.6241936652895565E-3</v>
      </c>
      <c r="CD827" s="1351">
        <f t="shared" si="2344"/>
        <v>0</v>
      </c>
      <c r="CE827" s="1352">
        <f t="shared" si="2322"/>
        <v>0</v>
      </c>
      <c r="CF827" s="1353">
        <f t="shared" si="2322"/>
        <v>0</v>
      </c>
      <c r="CG827" s="1353">
        <f t="shared" si="2322"/>
        <v>0</v>
      </c>
      <c r="CH827" s="1353">
        <f t="shared" si="2322"/>
        <v>0</v>
      </c>
      <c r="CI827" s="1353">
        <f t="shared" si="2322"/>
        <v>0</v>
      </c>
      <c r="CJ827" s="1353">
        <f t="shared" si="2322"/>
        <v>0</v>
      </c>
      <c r="CK827" s="1354">
        <f t="shared" si="2322"/>
        <v>0</v>
      </c>
      <c r="CL827" s="1354">
        <f t="shared" si="2322"/>
        <v>0</v>
      </c>
      <c r="CM827" s="1354">
        <f t="shared" si="2322"/>
        <v>0</v>
      </c>
      <c r="CN827" s="1353">
        <f t="shared" si="2322"/>
        <v>0</v>
      </c>
      <c r="CO827" s="1353">
        <f t="shared" si="2322"/>
        <v>0</v>
      </c>
      <c r="CP827" s="1353">
        <f t="shared" si="2322"/>
        <v>0</v>
      </c>
      <c r="CQ827" s="1353">
        <f t="shared" si="2322"/>
        <v>0</v>
      </c>
      <c r="CR827" s="1353">
        <f t="shared" si="2322"/>
        <v>1.8917155903457272E-2</v>
      </c>
      <c r="CS827" s="1352">
        <f t="shared" si="2322"/>
        <v>5.0445749075886066E-2</v>
      </c>
      <c r="CT827" s="1355">
        <f t="shared" si="2322"/>
        <v>6.4905414220482724E-2</v>
      </c>
      <c r="CU827" s="535">
        <f t="shared" si="2323"/>
        <v>0</v>
      </c>
      <c r="CV827" s="536">
        <f t="shared" si="2324"/>
        <v>0</v>
      </c>
      <c r="CW827" s="537">
        <f t="shared" si="2325"/>
        <v>0</v>
      </c>
      <c r="CX827" s="537">
        <f t="shared" si="2326"/>
        <v>0</v>
      </c>
      <c r="CY827" s="537">
        <f t="shared" si="2327"/>
        <v>0</v>
      </c>
      <c r="CZ827" s="537">
        <f t="shared" si="2328"/>
        <v>0</v>
      </c>
      <c r="DA827" s="537">
        <f t="shared" si="2329"/>
        <v>0</v>
      </c>
      <c r="DB827" s="538">
        <f t="shared" si="2330"/>
        <v>0</v>
      </c>
      <c r="DC827" s="538">
        <f t="shared" si="2331"/>
        <v>0</v>
      </c>
      <c r="DD827" s="538">
        <f t="shared" si="2332"/>
        <v>0</v>
      </c>
      <c r="DE827" s="537">
        <f t="shared" si="2333"/>
        <v>0</v>
      </c>
      <c r="DF827" s="537">
        <f t="shared" si="2334"/>
        <v>0</v>
      </c>
      <c r="DG827" s="537">
        <f t="shared" si="2335"/>
        <v>0</v>
      </c>
      <c r="DH827" s="537">
        <f t="shared" si="2336"/>
        <v>0</v>
      </c>
      <c r="DI827" s="537">
        <f t="shared" si="2337"/>
        <v>1.8917155903457272E-2</v>
      </c>
      <c r="DJ827" s="536">
        <f t="shared" si="2338"/>
        <v>5.0445749075886066E-2</v>
      </c>
      <c r="DK827" s="535">
        <f t="shared" si="2339"/>
        <v>6.4905414220482724E-2</v>
      </c>
      <c r="DL827" s="654">
        <f t="shared" si="2340"/>
        <v>17</v>
      </c>
      <c r="DM827" s="106">
        <f t="shared" si="2341"/>
        <v>17</v>
      </c>
      <c r="DN827" s="106">
        <f t="shared" si="2342"/>
        <v>17</v>
      </c>
      <c r="DO827" s="106">
        <f t="shared" si="2343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45">SUM(B229)</f>
        <v>0</v>
      </c>
      <c r="C829" s="815">
        <f t="shared" si="2345"/>
        <v>0</v>
      </c>
      <c r="D829" s="815">
        <f t="shared" si="2345"/>
        <v>0</v>
      </c>
      <c r="E829" s="815">
        <f t="shared" si="2345"/>
        <v>0</v>
      </c>
      <c r="F829" s="815">
        <f t="shared" si="2345"/>
        <v>3.3333333333333333E-2</v>
      </c>
      <c r="G829" s="815">
        <f t="shared" si="2345"/>
        <v>8.3333333333333332E-3</v>
      </c>
      <c r="H829" s="815">
        <f t="shared" si="2345"/>
        <v>0</v>
      </c>
      <c r="I829" s="815">
        <f t="shared" si="2345"/>
        <v>0</v>
      </c>
      <c r="J829" s="815">
        <f t="shared" si="2345"/>
        <v>0</v>
      </c>
      <c r="K829" s="815">
        <f t="shared" si="2345"/>
        <v>0</v>
      </c>
      <c r="L829" s="815">
        <f t="shared" si="2345"/>
        <v>0</v>
      </c>
      <c r="M829" s="815">
        <f t="shared" si="2345"/>
        <v>0</v>
      </c>
      <c r="N829" s="815">
        <f t="shared" si="2345"/>
        <v>0</v>
      </c>
      <c r="O829" s="815">
        <f t="shared" si="2345"/>
        <v>0</v>
      </c>
      <c r="P829" s="815">
        <f t="shared" si="2345"/>
        <v>0</v>
      </c>
      <c r="Q829" s="815">
        <f t="shared" si="2345"/>
        <v>0</v>
      </c>
      <c r="R829" s="815">
        <f t="shared" si="2345"/>
        <v>0</v>
      </c>
      <c r="S829" s="814"/>
      <c r="T829" s="815">
        <f t="shared" ref="T829:AJ829" si="2346">SUM(T229)</f>
        <v>0</v>
      </c>
      <c r="U829" s="815">
        <f t="shared" si="2346"/>
        <v>0</v>
      </c>
      <c r="V829" s="815">
        <f t="shared" si="2346"/>
        <v>0</v>
      </c>
      <c r="W829" s="815">
        <f t="shared" si="2346"/>
        <v>0</v>
      </c>
      <c r="X829" s="815">
        <f t="shared" si="2346"/>
        <v>0</v>
      </c>
      <c r="Y829" s="815">
        <f t="shared" si="2346"/>
        <v>0</v>
      </c>
      <c r="Z829" s="815">
        <f t="shared" si="2346"/>
        <v>0</v>
      </c>
      <c r="AA829" s="815">
        <f t="shared" si="2346"/>
        <v>4.1666666666666664E-2</v>
      </c>
      <c r="AB829" s="815">
        <f t="shared" si="2346"/>
        <v>0</v>
      </c>
      <c r="AC829" s="815">
        <f t="shared" si="2346"/>
        <v>0</v>
      </c>
      <c r="AD829" s="815">
        <f t="shared" si="2346"/>
        <v>0</v>
      </c>
      <c r="AE829" s="815">
        <f t="shared" si="2346"/>
        <v>0</v>
      </c>
      <c r="AF829" s="815">
        <f t="shared" si="2346"/>
        <v>0</v>
      </c>
      <c r="AG829" s="815">
        <f t="shared" si="2346"/>
        <v>0</v>
      </c>
      <c r="AH829" s="815">
        <f t="shared" si="2346"/>
        <v>0</v>
      </c>
      <c r="AI829" s="815">
        <f t="shared" si="2346"/>
        <v>0</v>
      </c>
      <c r="AJ829" s="815">
        <f t="shared" si="2346"/>
        <v>0</v>
      </c>
      <c r="AK829" s="814"/>
      <c r="AL829" s="815">
        <f t="shared" ref="AL829:BB829" si="2347">SUM(AL229)</f>
        <v>0</v>
      </c>
      <c r="AM829" s="815">
        <f t="shared" si="2347"/>
        <v>0</v>
      </c>
      <c r="AN829" s="815">
        <f t="shared" si="2347"/>
        <v>0</v>
      </c>
      <c r="AO829" s="815">
        <f t="shared" si="2347"/>
        <v>0</v>
      </c>
      <c r="AP829" s="815">
        <f t="shared" si="2347"/>
        <v>0</v>
      </c>
      <c r="AQ829" s="815">
        <f t="shared" si="2347"/>
        <v>0</v>
      </c>
      <c r="AR829" s="815">
        <f t="shared" si="2347"/>
        <v>0</v>
      </c>
      <c r="AS829" s="815">
        <f t="shared" si="2347"/>
        <v>0</v>
      </c>
      <c r="AT829" s="815">
        <f t="shared" si="2347"/>
        <v>0</v>
      </c>
      <c r="AU829" s="815">
        <f t="shared" si="2347"/>
        <v>0</v>
      </c>
      <c r="AV829" s="815">
        <f t="shared" si="2347"/>
        <v>0</v>
      </c>
      <c r="AW829" s="815">
        <f t="shared" si="2347"/>
        <v>0</v>
      </c>
      <c r="AX829" s="815">
        <f t="shared" si="2347"/>
        <v>0</v>
      </c>
      <c r="AY829" s="815">
        <f t="shared" si="2347"/>
        <v>0</v>
      </c>
      <c r="AZ829" s="815">
        <f t="shared" si="2347"/>
        <v>0</v>
      </c>
      <c r="BA829" s="815">
        <f t="shared" si="2347"/>
        <v>0</v>
      </c>
      <c r="BB829" s="815">
        <f t="shared" si="2347"/>
        <v>0</v>
      </c>
      <c r="BC829" s="814"/>
      <c r="BD829" s="815">
        <f t="shared" ref="BD829:BT829" si="2348">SUM(BD229)</f>
        <v>0</v>
      </c>
      <c r="BE829" s="815">
        <f t="shared" si="2348"/>
        <v>0</v>
      </c>
      <c r="BF829" s="815">
        <f t="shared" si="2348"/>
        <v>0</v>
      </c>
      <c r="BG829" s="815">
        <f t="shared" si="2348"/>
        <v>0</v>
      </c>
      <c r="BH829" s="815">
        <f t="shared" si="2348"/>
        <v>0</v>
      </c>
      <c r="BI829" s="815">
        <f t="shared" si="2348"/>
        <v>0</v>
      </c>
      <c r="BJ829" s="815">
        <f t="shared" si="2348"/>
        <v>0</v>
      </c>
      <c r="BK829" s="815">
        <f t="shared" si="2348"/>
        <v>0</v>
      </c>
      <c r="BL829" s="815">
        <f t="shared" si="2348"/>
        <v>0</v>
      </c>
      <c r="BM829" s="815">
        <f t="shared" si="2348"/>
        <v>0</v>
      </c>
      <c r="BN829" s="815">
        <f t="shared" si="2348"/>
        <v>0</v>
      </c>
      <c r="BO829" s="815">
        <f t="shared" si="2348"/>
        <v>0</v>
      </c>
      <c r="BP829" s="815">
        <f t="shared" si="2348"/>
        <v>0</v>
      </c>
      <c r="BQ829" s="815">
        <f t="shared" si="2348"/>
        <v>0</v>
      </c>
      <c r="BR829" s="815">
        <f t="shared" si="2348"/>
        <v>0</v>
      </c>
      <c r="BS829" s="815">
        <f t="shared" si="2348"/>
        <v>0</v>
      </c>
      <c r="BT829" s="815">
        <f t="shared" si="2348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49">IF(DL829&lt;3,"",(SUM(B829:R829)-MIN(B829:R829)-MAX(B829:R829))/(DL829-2))</f>
        <v>5.5555555555555545E-4</v>
      </c>
      <c r="CA829" s="621">
        <f t="shared" ref="CA829:CA848" si="2350">IF(DM829&lt;3,"",(SUM(T829:AJ829)-MIN(T829:AJ829)-MAX(T829:AJ829))/(DM829-2))</f>
        <v>0</v>
      </c>
      <c r="CB829" s="621">
        <f t="shared" ref="CB829:CB848" si="2351">IF(DN829&lt;3,"",(SUM(AL829:BB829)-MIN(AL829:BB829)-MAX(AL829:BB829))/(DN829-2))</f>
        <v>0</v>
      </c>
      <c r="CC829" s="693">
        <f t="shared" ref="CC829:CC848" si="2352">IF(DO829&lt;3,"",(SUM(BD829:BT829)-MIN(BD829:BT829)-MAX(BD829:BT829))/(DO829-2))</f>
        <v>0</v>
      </c>
      <c r="CD829" s="1351">
        <f t="shared" ref="CD829:CS829" si="235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353"/>
        <v>0</v>
      </c>
      <c r="CF829" s="1353">
        <f t="shared" si="2353"/>
        <v>0</v>
      </c>
      <c r="CG829" s="1353">
        <f t="shared" si="2353"/>
        <v>0</v>
      </c>
      <c r="CH829" s="1353">
        <f t="shared" si="2353"/>
        <v>0</v>
      </c>
      <c r="CI829" s="1353">
        <f t="shared" si="2353"/>
        <v>0</v>
      </c>
      <c r="CJ829" s="1353">
        <f t="shared" si="2353"/>
        <v>0</v>
      </c>
      <c r="CK829" s="1354">
        <f t="shared" si="2353"/>
        <v>0</v>
      </c>
      <c r="CL829" s="1354">
        <f t="shared" si="2353"/>
        <v>0</v>
      </c>
      <c r="CM829" s="1354">
        <f t="shared" si="2353"/>
        <v>0</v>
      </c>
      <c r="CN829" s="1353">
        <f t="shared" si="2353"/>
        <v>0</v>
      </c>
      <c r="CO829" s="1353">
        <f t="shared" si="2353"/>
        <v>0</v>
      </c>
      <c r="CP829" s="1353">
        <f t="shared" si="2353"/>
        <v>0</v>
      </c>
      <c r="CQ829" s="1353">
        <f t="shared" si="2353"/>
        <v>0</v>
      </c>
      <c r="CR829" s="1353">
        <f t="shared" si="2353"/>
        <v>0</v>
      </c>
      <c r="CS829" s="1352">
        <f t="shared" si="2353"/>
        <v>0</v>
      </c>
      <c r="CT829" s="1355">
        <f t="shared" ref="CE829:CT845" si="235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5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5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5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5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5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6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6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6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6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6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6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6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6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6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6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7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7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72">COUNT(B829:R829)</f>
        <v>17</v>
      </c>
      <c r="DM829" s="106">
        <f t="shared" ref="DM829:DM848" si="2373">COUNT(T829:AJ829)</f>
        <v>17</v>
      </c>
      <c r="DN829" s="106">
        <f t="shared" ref="DN829:DN848" si="2374">COUNT(AL829:BB829)</f>
        <v>17</v>
      </c>
      <c r="DO829" s="106">
        <f t="shared" ref="DO829:DO848" si="2375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76">SUM(B232)</f>
        <v>0</v>
      </c>
      <c r="C830" s="815">
        <f t="shared" si="2376"/>
        <v>0</v>
      </c>
      <c r="D830" s="815">
        <f t="shared" si="2376"/>
        <v>0</v>
      </c>
      <c r="E830" s="815">
        <f t="shared" si="2376"/>
        <v>0</v>
      </c>
      <c r="F830" s="815">
        <f t="shared" si="2376"/>
        <v>0</v>
      </c>
      <c r="G830" s="815">
        <f t="shared" si="2376"/>
        <v>0</v>
      </c>
      <c r="H830" s="815">
        <f t="shared" si="2376"/>
        <v>0</v>
      </c>
      <c r="I830" s="815">
        <f t="shared" si="2376"/>
        <v>0</v>
      </c>
      <c r="J830" s="815">
        <f t="shared" si="2376"/>
        <v>0</v>
      </c>
      <c r="K830" s="815">
        <f t="shared" si="2376"/>
        <v>0</v>
      </c>
      <c r="L830" s="815">
        <f t="shared" si="2376"/>
        <v>0</v>
      </c>
      <c r="M830" s="815">
        <f t="shared" si="2376"/>
        <v>0</v>
      </c>
      <c r="N830" s="815">
        <f t="shared" si="2376"/>
        <v>0</v>
      </c>
      <c r="O830" s="815">
        <f t="shared" si="2376"/>
        <v>0</v>
      </c>
      <c r="P830" s="815">
        <f t="shared" si="2376"/>
        <v>0</v>
      </c>
      <c r="Q830" s="815">
        <f t="shared" si="2376"/>
        <v>0</v>
      </c>
      <c r="R830" s="815">
        <f t="shared" si="2376"/>
        <v>0</v>
      </c>
      <c r="S830" s="814"/>
      <c r="T830" s="815">
        <f t="shared" ref="T830:AJ830" si="2377">SUM(T232)</f>
        <v>0</v>
      </c>
      <c r="U830" s="815">
        <f t="shared" si="2377"/>
        <v>0</v>
      </c>
      <c r="V830" s="815">
        <f t="shared" si="2377"/>
        <v>0</v>
      </c>
      <c r="W830" s="815">
        <f t="shared" si="2377"/>
        <v>0</v>
      </c>
      <c r="X830" s="815">
        <f t="shared" si="2377"/>
        <v>0</v>
      </c>
      <c r="Y830" s="815">
        <f t="shared" si="2377"/>
        <v>0</v>
      </c>
      <c r="Z830" s="815">
        <f t="shared" si="2377"/>
        <v>0</v>
      </c>
      <c r="AA830" s="815">
        <f t="shared" si="2377"/>
        <v>0</v>
      </c>
      <c r="AB830" s="815">
        <f t="shared" si="2377"/>
        <v>0</v>
      </c>
      <c r="AC830" s="815">
        <f t="shared" si="2377"/>
        <v>0</v>
      </c>
      <c r="AD830" s="815">
        <f t="shared" si="2377"/>
        <v>0</v>
      </c>
      <c r="AE830" s="815">
        <f t="shared" si="2377"/>
        <v>0</v>
      </c>
      <c r="AF830" s="815">
        <f t="shared" si="2377"/>
        <v>0</v>
      </c>
      <c r="AG830" s="815">
        <f t="shared" si="2377"/>
        <v>0</v>
      </c>
      <c r="AH830" s="815">
        <f t="shared" si="2377"/>
        <v>0</v>
      </c>
      <c r="AI830" s="815">
        <f t="shared" si="2377"/>
        <v>0</v>
      </c>
      <c r="AJ830" s="815">
        <f t="shared" si="2377"/>
        <v>0</v>
      </c>
      <c r="AK830" s="814"/>
      <c r="AL830" s="815">
        <f t="shared" ref="AL830:BB830" si="2378">SUM(AL232)</f>
        <v>0</v>
      </c>
      <c r="AM830" s="815">
        <f t="shared" si="2378"/>
        <v>0</v>
      </c>
      <c r="AN830" s="815">
        <f t="shared" si="2378"/>
        <v>0</v>
      </c>
      <c r="AO830" s="815">
        <f t="shared" si="2378"/>
        <v>0</v>
      </c>
      <c r="AP830" s="815">
        <f t="shared" si="2378"/>
        <v>0</v>
      </c>
      <c r="AQ830" s="815">
        <f t="shared" si="2378"/>
        <v>0</v>
      </c>
      <c r="AR830" s="815">
        <f t="shared" si="2378"/>
        <v>0</v>
      </c>
      <c r="AS830" s="815">
        <f t="shared" si="2378"/>
        <v>0</v>
      </c>
      <c r="AT830" s="815">
        <f t="shared" si="2378"/>
        <v>0</v>
      </c>
      <c r="AU830" s="815">
        <f t="shared" si="2378"/>
        <v>0</v>
      </c>
      <c r="AV830" s="815">
        <f t="shared" si="2378"/>
        <v>0</v>
      </c>
      <c r="AW830" s="815">
        <f t="shared" si="2378"/>
        <v>0</v>
      </c>
      <c r="AX830" s="815">
        <f t="shared" si="2378"/>
        <v>0</v>
      </c>
      <c r="AY830" s="815">
        <f t="shared" si="2378"/>
        <v>0</v>
      </c>
      <c r="AZ830" s="815">
        <f t="shared" si="2378"/>
        <v>0</v>
      </c>
      <c r="BA830" s="815">
        <f t="shared" si="2378"/>
        <v>0</v>
      </c>
      <c r="BB830" s="815">
        <f t="shared" si="2378"/>
        <v>0</v>
      </c>
      <c r="BC830" s="814"/>
      <c r="BD830" s="815">
        <f t="shared" ref="BD830:BT830" si="2379">SUM(BD232)</f>
        <v>0</v>
      </c>
      <c r="BE830" s="815">
        <f t="shared" si="2379"/>
        <v>0</v>
      </c>
      <c r="BF830" s="815">
        <f t="shared" si="2379"/>
        <v>0</v>
      </c>
      <c r="BG830" s="815">
        <f t="shared" si="2379"/>
        <v>0</v>
      </c>
      <c r="BH830" s="815">
        <f t="shared" si="2379"/>
        <v>0</v>
      </c>
      <c r="BI830" s="815">
        <f t="shared" si="2379"/>
        <v>0</v>
      </c>
      <c r="BJ830" s="815">
        <f t="shared" si="2379"/>
        <v>0</v>
      </c>
      <c r="BK830" s="815">
        <f t="shared" si="2379"/>
        <v>0</v>
      </c>
      <c r="BL830" s="815">
        <f t="shared" si="2379"/>
        <v>0</v>
      </c>
      <c r="BM830" s="815">
        <f t="shared" si="2379"/>
        <v>0</v>
      </c>
      <c r="BN830" s="815">
        <f t="shared" si="2379"/>
        <v>0</v>
      </c>
      <c r="BO830" s="815">
        <f t="shared" si="2379"/>
        <v>0</v>
      </c>
      <c r="BP830" s="815">
        <f t="shared" si="2379"/>
        <v>0</v>
      </c>
      <c r="BQ830" s="815">
        <f t="shared" si="2379"/>
        <v>0</v>
      </c>
      <c r="BR830" s="815">
        <f t="shared" si="2379"/>
        <v>0</v>
      </c>
      <c r="BS830" s="815">
        <f t="shared" si="2379"/>
        <v>0</v>
      </c>
      <c r="BT830" s="815">
        <f t="shared" si="2379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49"/>
        <v>0</v>
      </c>
      <c r="CA830" s="621">
        <f t="shared" si="2350"/>
        <v>0</v>
      </c>
      <c r="CB830" s="621">
        <f t="shared" si="2351"/>
        <v>0</v>
      </c>
      <c r="CC830" s="693">
        <f t="shared" si="2352"/>
        <v>0</v>
      </c>
      <c r="CD830" s="1351">
        <f t="shared" ref="CD830:CD848" si="238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54"/>
        <v>0</v>
      </c>
      <c r="CF830" s="1353">
        <f t="shared" si="2354"/>
        <v>0</v>
      </c>
      <c r="CG830" s="1353">
        <f t="shared" si="2354"/>
        <v>0</v>
      </c>
      <c r="CH830" s="1353">
        <f t="shared" si="2354"/>
        <v>0</v>
      </c>
      <c r="CI830" s="1353">
        <f t="shared" si="2354"/>
        <v>0</v>
      </c>
      <c r="CJ830" s="1353">
        <f t="shared" si="2354"/>
        <v>0</v>
      </c>
      <c r="CK830" s="1354">
        <f t="shared" si="2354"/>
        <v>0</v>
      </c>
      <c r="CL830" s="1354">
        <f t="shared" si="2354"/>
        <v>0</v>
      </c>
      <c r="CM830" s="1354">
        <f t="shared" si="2354"/>
        <v>0</v>
      </c>
      <c r="CN830" s="1353">
        <f t="shared" si="2354"/>
        <v>0</v>
      </c>
      <c r="CO830" s="1353">
        <f t="shared" si="2354"/>
        <v>0</v>
      </c>
      <c r="CP830" s="1353">
        <f t="shared" si="2354"/>
        <v>0</v>
      </c>
      <c r="CQ830" s="1353">
        <f t="shared" si="2354"/>
        <v>0</v>
      </c>
      <c r="CR830" s="1353">
        <f t="shared" si="2354"/>
        <v>0</v>
      </c>
      <c r="CS830" s="1352">
        <f t="shared" si="2354"/>
        <v>0</v>
      </c>
      <c r="CT830" s="1355">
        <f t="shared" si="2354"/>
        <v>0</v>
      </c>
      <c r="CU830" s="535">
        <f t="shared" si="2355"/>
        <v>0</v>
      </c>
      <c r="CV830" s="536">
        <f t="shared" si="2356"/>
        <v>0</v>
      </c>
      <c r="CW830" s="537">
        <f t="shared" si="2357"/>
        <v>0</v>
      </c>
      <c r="CX830" s="537">
        <f t="shared" si="2358"/>
        <v>0</v>
      </c>
      <c r="CY830" s="537">
        <f t="shared" si="2359"/>
        <v>0</v>
      </c>
      <c r="CZ830" s="537">
        <f t="shared" si="2360"/>
        <v>0</v>
      </c>
      <c r="DA830" s="537">
        <f t="shared" si="2361"/>
        <v>0</v>
      </c>
      <c r="DB830" s="538">
        <f t="shared" si="2362"/>
        <v>0</v>
      </c>
      <c r="DC830" s="538">
        <f t="shared" si="2363"/>
        <v>0</v>
      </c>
      <c r="DD830" s="538">
        <f t="shared" si="2364"/>
        <v>0</v>
      </c>
      <c r="DE830" s="537">
        <f t="shared" si="2365"/>
        <v>0</v>
      </c>
      <c r="DF830" s="537">
        <f t="shared" si="2366"/>
        <v>0</v>
      </c>
      <c r="DG830" s="537">
        <f t="shared" si="2367"/>
        <v>0</v>
      </c>
      <c r="DH830" s="537">
        <f t="shared" si="2368"/>
        <v>0</v>
      </c>
      <c r="DI830" s="537">
        <f t="shared" si="2369"/>
        <v>0</v>
      </c>
      <c r="DJ830" s="536">
        <f t="shared" si="2370"/>
        <v>0</v>
      </c>
      <c r="DK830" s="535">
        <f t="shared" si="2371"/>
        <v>0</v>
      </c>
      <c r="DL830" s="654">
        <f t="shared" si="2372"/>
        <v>17</v>
      </c>
      <c r="DM830" s="106">
        <f t="shared" si="2373"/>
        <v>17</v>
      </c>
      <c r="DN830" s="106">
        <f t="shared" si="2374"/>
        <v>17</v>
      </c>
      <c r="DO830" s="106">
        <f t="shared" si="2375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81">SUM(B242)</f>
        <v>7.893020221787346E-2</v>
      </c>
      <c r="C831" s="815">
        <f t="shared" si="2381"/>
        <v>0.50318003913894316</v>
      </c>
      <c r="D831" s="815">
        <f t="shared" si="2381"/>
        <v>0.23679060665362037</v>
      </c>
      <c r="E831" s="815">
        <f t="shared" si="2381"/>
        <v>0</v>
      </c>
      <c r="F831" s="815">
        <f t="shared" si="2381"/>
        <v>0.28414872798434443</v>
      </c>
      <c r="G831" s="815">
        <f t="shared" si="2381"/>
        <v>0.11050228310502283</v>
      </c>
      <c r="H831" s="815">
        <f t="shared" si="2381"/>
        <v>0</v>
      </c>
      <c r="I831" s="815">
        <f t="shared" si="2381"/>
        <v>0.11839530332681018</v>
      </c>
      <c r="J831" s="815">
        <f t="shared" si="2381"/>
        <v>0.20296337713167462</v>
      </c>
      <c r="K831" s="815">
        <f t="shared" si="2381"/>
        <v>0</v>
      </c>
      <c r="L831" s="815">
        <f t="shared" si="2381"/>
        <v>0</v>
      </c>
      <c r="M831" s="815">
        <f t="shared" si="2381"/>
        <v>0</v>
      </c>
      <c r="N831" s="815">
        <f t="shared" si="2381"/>
        <v>0</v>
      </c>
      <c r="O831" s="815">
        <f t="shared" si="2381"/>
        <v>0</v>
      </c>
      <c r="P831" s="815">
        <f t="shared" si="2381"/>
        <v>0</v>
      </c>
      <c r="Q831" s="815">
        <f t="shared" si="2381"/>
        <v>0</v>
      </c>
      <c r="R831" s="815">
        <f t="shared" si="2381"/>
        <v>0</v>
      </c>
      <c r="S831" s="814"/>
      <c r="T831" s="815">
        <f t="shared" ref="T831:AJ831" si="2382">SUM(T242)</f>
        <v>3.946510110893673E-2</v>
      </c>
      <c r="U831" s="815">
        <f t="shared" si="2382"/>
        <v>0.19732550554468362</v>
      </c>
      <c r="V831" s="815">
        <f t="shared" si="2382"/>
        <v>0.26836268754076975</v>
      </c>
      <c r="W831" s="815">
        <f t="shared" si="2382"/>
        <v>1.4799412915851273E-2</v>
      </c>
      <c r="X831" s="815">
        <f t="shared" si="2382"/>
        <v>0.44727114590128286</v>
      </c>
      <c r="Y831" s="815">
        <f t="shared" si="2382"/>
        <v>0.19732550554468362</v>
      </c>
      <c r="Z831" s="815">
        <f t="shared" si="2382"/>
        <v>0.20296337713167462</v>
      </c>
      <c r="AA831" s="815">
        <f t="shared" si="2382"/>
        <v>0.35518590998043054</v>
      </c>
      <c r="AB831" s="815">
        <f t="shared" si="2382"/>
        <v>0.35518590998043054</v>
      </c>
      <c r="AC831" s="815">
        <f t="shared" si="2382"/>
        <v>0</v>
      </c>
      <c r="AD831" s="815">
        <f t="shared" si="2382"/>
        <v>0</v>
      </c>
      <c r="AE831" s="815">
        <f t="shared" si="2382"/>
        <v>0</v>
      </c>
      <c r="AF831" s="815">
        <f t="shared" si="2382"/>
        <v>0</v>
      </c>
      <c r="AG831" s="815">
        <f t="shared" si="2382"/>
        <v>0</v>
      </c>
      <c r="AH831" s="815">
        <f t="shared" si="2382"/>
        <v>0</v>
      </c>
      <c r="AI831" s="815">
        <f t="shared" si="2382"/>
        <v>0</v>
      </c>
      <c r="AJ831" s="815">
        <f t="shared" si="2382"/>
        <v>0</v>
      </c>
      <c r="AK831" s="814"/>
      <c r="AL831" s="815">
        <f t="shared" ref="AL831:BB831" si="2383">SUM(AL242)</f>
        <v>0.22199119373776907</v>
      </c>
      <c r="AM831" s="815">
        <f t="shared" si="2383"/>
        <v>0.44200913242009132</v>
      </c>
      <c r="AN831" s="815">
        <f t="shared" si="2383"/>
        <v>0.25370422141459326</v>
      </c>
      <c r="AO831" s="815">
        <f t="shared" si="2383"/>
        <v>0.59197651663405093</v>
      </c>
      <c r="AP831" s="815">
        <f t="shared" si="2383"/>
        <v>0.49331376386170905</v>
      </c>
      <c r="AQ831" s="815">
        <f t="shared" si="2383"/>
        <v>0.23679060665362037</v>
      </c>
      <c r="AR831" s="815">
        <f t="shared" si="2383"/>
        <v>0</v>
      </c>
      <c r="AS831" s="815">
        <f t="shared" si="2383"/>
        <v>0.69063926940639275</v>
      </c>
      <c r="AT831" s="815">
        <f t="shared" si="2383"/>
        <v>0.33827229521945767</v>
      </c>
      <c r="AU831" s="815">
        <f t="shared" si="2383"/>
        <v>0</v>
      </c>
      <c r="AV831" s="815">
        <f t="shared" si="2383"/>
        <v>0</v>
      </c>
      <c r="AW831" s="815">
        <f t="shared" si="2383"/>
        <v>0</v>
      </c>
      <c r="AX831" s="815">
        <f t="shared" si="2383"/>
        <v>0</v>
      </c>
      <c r="AY831" s="815">
        <f t="shared" si="2383"/>
        <v>0</v>
      </c>
      <c r="AZ831" s="815">
        <f t="shared" si="2383"/>
        <v>0</v>
      </c>
      <c r="BA831" s="815">
        <f t="shared" si="2383"/>
        <v>0</v>
      </c>
      <c r="BB831" s="815">
        <f t="shared" si="2383"/>
        <v>0</v>
      </c>
      <c r="BC831" s="814"/>
      <c r="BD831" s="815">
        <f t="shared" ref="BD831:BT831" si="2384">SUM(BD242)</f>
        <v>0.34729288975864314</v>
      </c>
      <c r="BE831" s="815">
        <f t="shared" si="2384"/>
        <v>0.86823222439660797</v>
      </c>
      <c r="BF831" s="815">
        <f t="shared" si="2384"/>
        <v>0</v>
      </c>
      <c r="BG831" s="815">
        <f t="shared" si="2384"/>
        <v>0.39465101108936723</v>
      </c>
      <c r="BH831" s="815">
        <f t="shared" si="2384"/>
        <v>0.11839530332681018</v>
      </c>
      <c r="BI831" s="815">
        <f t="shared" si="2384"/>
        <v>0.33150684931506846</v>
      </c>
      <c r="BJ831" s="815">
        <f t="shared" si="2384"/>
        <v>0.20296337713167462</v>
      </c>
      <c r="BK831" s="815">
        <f t="shared" si="2384"/>
        <v>0.61170906718851925</v>
      </c>
      <c r="BL831" s="815">
        <f t="shared" si="2384"/>
        <v>0.71037181996086107</v>
      </c>
      <c r="BM831" s="815">
        <f t="shared" si="2384"/>
        <v>0</v>
      </c>
      <c r="BN831" s="815">
        <f t="shared" si="2384"/>
        <v>0</v>
      </c>
      <c r="BO831" s="815">
        <f t="shared" si="2384"/>
        <v>0</v>
      </c>
      <c r="BP831" s="815">
        <f t="shared" si="2384"/>
        <v>0</v>
      </c>
      <c r="BQ831" s="815">
        <f t="shared" si="2384"/>
        <v>0</v>
      </c>
      <c r="BR831" s="815">
        <f t="shared" si="2384"/>
        <v>0</v>
      </c>
      <c r="BS831" s="815">
        <f t="shared" si="2384"/>
        <v>0</v>
      </c>
      <c r="BT831" s="815">
        <f t="shared" si="2384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49"/>
        <v>6.8782033361289727E-2</v>
      </c>
      <c r="CA831" s="621">
        <f t="shared" si="2350"/>
        <v>0.10870756064983071</v>
      </c>
      <c r="CB831" s="621">
        <f t="shared" si="2351"/>
        <v>0.17187051532941944</v>
      </c>
      <c r="CC831" s="693">
        <f t="shared" si="2352"/>
        <v>0.18112602118472959</v>
      </c>
      <c r="CD831" s="1351">
        <f t="shared" si="2380"/>
        <v>0</v>
      </c>
      <c r="CE831" s="1352">
        <f t="shared" si="2354"/>
        <v>0</v>
      </c>
      <c r="CF831" s="1353">
        <f t="shared" si="2354"/>
        <v>0</v>
      </c>
      <c r="CG831" s="1353">
        <f t="shared" si="2354"/>
        <v>0</v>
      </c>
      <c r="CH831" s="1353">
        <f t="shared" si="2354"/>
        <v>0</v>
      </c>
      <c r="CI831" s="1353">
        <f t="shared" si="2354"/>
        <v>0</v>
      </c>
      <c r="CJ831" s="1353">
        <f t="shared" si="2354"/>
        <v>0</v>
      </c>
      <c r="CK831" s="1354">
        <f t="shared" si="2354"/>
        <v>0</v>
      </c>
      <c r="CL831" s="1354">
        <f t="shared" si="2354"/>
        <v>0</v>
      </c>
      <c r="CM831" s="1354">
        <f t="shared" si="2354"/>
        <v>0.11839530332681018</v>
      </c>
      <c r="CN831" s="1353">
        <f t="shared" si="2354"/>
        <v>0.20296337713167462</v>
      </c>
      <c r="CO831" s="1353">
        <f t="shared" si="2354"/>
        <v>0.33150684931506846</v>
      </c>
      <c r="CP831" s="1353">
        <f t="shared" si="2354"/>
        <v>0.34729288975864314</v>
      </c>
      <c r="CQ831" s="1353">
        <f t="shared" si="2354"/>
        <v>0.39465101108936723</v>
      </c>
      <c r="CR831" s="1353">
        <f t="shared" si="2354"/>
        <v>0.61170906718851925</v>
      </c>
      <c r="CS831" s="1352">
        <f t="shared" si="2354"/>
        <v>0.71037181996086107</v>
      </c>
      <c r="CT831" s="1355">
        <f t="shared" si="2354"/>
        <v>0.86823222439660797</v>
      </c>
      <c r="CU831" s="535">
        <f t="shared" si="2355"/>
        <v>0</v>
      </c>
      <c r="CV831" s="536">
        <f t="shared" si="2356"/>
        <v>0</v>
      </c>
      <c r="CW831" s="537">
        <f t="shared" si="2357"/>
        <v>0</v>
      </c>
      <c r="CX831" s="537">
        <f t="shared" si="2358"/>
        <v>0</v>
      </c>
      <c r="CY831" s="537">
        <f t="shared" si="2359"/>
        <v>0</v>
      </c>
      <c r="CZ831" s="537">
        <f t="shared" si="2360"/>
        <v>0</v>
      </c>
      <c r="DA831" s="537">
        <f t="shared" si="2361"/>
        <v>0</v>
      </c>
      <c r="DB831" s="538">
        <f t="shared" si="2362"/>
        <v>0</v>
      </c>
      <c r="DC831" s="538">
        <f t="shared" si="2363"/>
        <v>0</v>
      </c>
      <c r="DD831" s="538">
        <f t="shared" si="2364"/>
        <v>0.11839530332681018</v>
      </c>
      <c r="DE831" s="537">
        <f t="shared" si="2365"/>
        <v>0.20296337713167462</v>
      </c>
      <c r="DF831" s="537">
        <f t="shared" si="2366"/>
        <v>0.33150684931506846</v>
      </c>
      <c r="DG831" s="537">
        <f t="shared" si="2367"/>
        <v>0.34729288975864314</v>
      </c>
      <c r="DH831" s="537">
        <f t="shared" si="2368"/>
        <v>0.39465101108936723</v>
      </c>
      <c r="DI831" s="537">
        <f t="shared" si="2369"/>
        <v>0.61170906718851925</v>
      </c>
      <c r="DJ831" s="536">
        <f t="shared" si="2370"/>
        <v>0.71037181996086107</v>
      </c>
      <c r="DK831" s="535">
        <f t="shared" si="2371"/>
        <v>0.86823222439660797</v>
      </c>
      <c r="DL831" s="654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85">SUM(B249)</f>
        <v>4.631441617742988E-2</v>
      </c>
      <c r="C832" s="815">
        <f t="shared" si="2385"/>
        <v>5.7893020221787342E-2</v>
      </c>
      <c r="D832" s="815">
        <f t="shared" si="2385"/>
        <v>0.13894324853228962</v>
      </c>
      <c r="E832" s="815">
        <f t="shared" si="2385"/>
        <v>0.13894324853228962</v>
      </c>
      <c r="F832" s="815">
        <f t="shared" si="2385"/>
        <v>0.13894324853228962</v>
      </c>
      <c r="G832" s="815">
        <f t="shared" si="2385"/>
        <v>0</v>
      </c>
      <c r="H832" s="815">
        <f t="shared" si="2385"/>
        <v>0</v>
      </c>
      <c r="I832" s="815">
        <f t="shared" si="2385"/>
        <v>0</v>
      </c>
      <c r="J832" s="815">
        <f t="shared" si="2385"/>
        <v>0</v>
      </c>
      <c r="K832" s="815">
        <f t="shared" si="2385"/>
        <v>0</v>
      </c>
      <c r="L832" s="815">
        <f t="shared" si="2385"/>
        <v>0</v>
      </c>
      <c r="M832" s="815">
        <f t="shared" si="2385"/>
        <v>0</v>
      </c>
      <c r="N832" s="815">
        <f t="shared" si="2385"/>
        <v>0</v>
      </c>
      <c r="O832" s="815">
        <f t="shared" si="2385"/>
        <v>0</v>
      </c>
      <c r="P832" s="815">
        <f t="shared" si="2385"/>
        <v>0</v>
      </c>
      <c r="Q832" s="815">
        <f t="shared" si="2385"/>
        <v>0</v>
      </c>
      <c r="R832" s="815">
        <f t="shared" si="2385"/>
        <v>0</v>
      </c>
      <c r="S832" s="814"/>
      <c r="T832" s="815">
        <f t="shared" ref="T832:AJ832" si="2386">SUM(T249)</f>
        <v>0.13122417916938464</v>
      </c>
      <c r="U832" s="815">
        <f t="shared" si="2386"/>
        <v>0.19297673407262447</v>
      </c>
      <c r="V832" s="815">
        <f t="shared" si="2386"/>
        <v>2.315720808871494E-2</v>
      </c>
      <c r="W832" s="815">
        <f t="shared" si="2386"/>
        <v>0</v>
      </c>
      <c r="X832" s="815">
        <f t="shared" si="2386"/>
        <v>2.5730231209683267E-2</v>
      </c>
      <c r="Y832" s="815">
        <f t="shared" si="2386"/>
        <v>0</v>
      </c>
      <c r="Z832" s="815">
        <f t="shared" si="2386"/>
        <v>0</v>
      </c>
      <c r="AA832" s="815">
        <f t="shared" si="2386"/>
        <v>0</v>
      </c>
      <c r="AB832" s="815">
        <f t="shared" si="2386"/>
        <v>0</v>
      </c>
      <c r="AC832" s="815">
        <f t="shared" si="2386"/>
        <v>0</v>
      </c>
      <c r="AD832" s="815">
        <f t="shared" si="2386"/>
        <v>0</v>
      </c>
      <c r="AE832" s="815">
        <f t="shared" si="2386"/>
        <v>0</v>
      </c>
      <c r="AF832" s="815">
        <f t="shared" si="2386"/>
        <v>0</v>
      </c>
      <c r="AG832" s="815">
        <f t="shared" si="2386"/>
        <v>0</v>
      </c>
      <c r="AH832" s="815">
        <f t="shared" si="2386"/>
        <v>0</v>
      </c>
      <c r="AI832" s="815">
        <f t="shared" si="2386"/>
        <v>0</v>
      </c>
      <c r="AJ832" s="815">
        <f t="shared" si="2386"/>
        <v>0</v>
      </c>
      <c r="AK832" s="814"/>
      <c r="AL832" s="815">
        <f t="shared" ref="AL832:BB832" si="2387">SUM(AL249)</f>
        <v>4.341976516634051E-2</v>
      </c>
      <c r="AM832" s="815">
        <f t="shared" si="2387"/>
        <v>0</v>
      </c>
      <c r="AN832" s="815">
        <f t="shared" si="2387"/>
        <v>9.9245177523064013E-2</v>
      </c>
      <c r="AO832" s="815">
        <f t="shared" si="2387"/>
        <v>0</v>
      </c>
      <c r="AP832" s="815">
        <f t="shared" si="2387"/>
        <v>0</v>
      </c>
      <c r="AQ832" s="815">
        <f t="shared" si="2387"/>
        <v>5.7893020221787342E-2</v>
      </c>
      <c r="AR832" s="815">
        <f t="shared" si="2387"/>
        <v>0</v>
      </c>
      <c r="AS832" s="815">
        <f t="shared" si="2387"/>
        <v>0</v>
      </c>
      <c r="AT832" s="815">
        <f t="shared" si="2387"/>
        <v>0</v>
      </c>
      <c r="AU832" s="815">
        <f t="shared" si="2387"/>
        <v>0</v>
      </c>
      <c r="AV832" s="815">
        <f t="shared" si="2387"/>
        <v>0</v>
      </c>
      <c r="AW832" s="815">
        <f t="shared" si="2387"/>
        <v>0</v>
      </c>
      <c r="AX832" s="815">
        <f t="shared" si="2387"/>
        <v>0</v>
      </c>
      <c r="AY832" s="815">
        <f t="shared" si="2387"/>
        <v>0</v>
      </c>
      <c r="AZ832" s="815">
        <f t="shared" si="2387"/>
        <v>0</v>
      </c>
      <c r="BA832" s="815">
        <f t="shared" si="2387"/>
        <v>0</v>
      </c>
      <c r="BB832" s="815">
        <f t="shared" si="2387"/>
        <v>0</v>
      </c>
      <c r="BC832" s="814"/>
      <c r="BD832" s="815">
        <f t="shared" ref="BD832:BT832" si="2388">SUM(BD249)</f>
        <v>0</v>
      </c>
      <c r="BE832" s="815">
        <f t="shared" si="2388"/>
        <v>0</v>
      </c>
      <c r="BF832" s="815">
        <f t="shared" si="2388"/>
        <v>0</v>
      </c>
      <c r="BG832" s="815">
        <f t="shared" si="2388"/>
        <v>0</v>
      </c>
      <c r="BH832" s="815">
        <f t="shared" si="2388"/>
        <v>0</v>
      </c>
      <c r="BI832" s="815">
        <f t="shared" si="2388"/>
        <v>0</v>
      </c>
      <c r="BJ832" s="815">
        <f t="shared" si="2388"/>
        <v>0</v>
      </c>
      <c r="BK832" s="815">
        <f t="shared" si="2388"/>
        <v>0</v>
      </c>
      <c r="BL832" s="815">
        <f t="shared" si="2388"/>
        <v>0</v>
      </c>
      <c r="BM832" s="815">
        <f t="shared" si="2388"/>
        <v>0</v>
      </c>
      <c r="BN832" s="815">
        <f t="shared" si="2388"/>
        <v>0</v>
      </c>
      <c r="BO832" s="815">
        <f t="shared" si="2388"/>
        <v>0</v>
      </c>
      <c r="BP832" s="815">
        <f t="shared" si="2388"/>
        <v>0</v>
      </c>
      <c r="BQ832" s="815">
        <f t="shared" si="2388"/>
        <v>0</v>
      </c>
      <c r="BR832" s="815">
        <f t="shared" si="2388"/>
        <v>0</v>
      </c>
      <c r="BS832" s="815">
        <f t="shared" si="2388"/>
        <v>0</v>
      </c>
      <c r="BT832" s="815">
        <f t="shared" si="2388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49"/>
        <v>2.5472928897586438E-2</v>
      </c>
      <c r="CA832" s="621">
        <f t="shared" si="2350"/>
        <v>1.2007441231185524E-2</v>
      </c>
      <c r="CB832" s="621">
        <f t="shared" si="2351"/>
        <v>6.7541856925418574E-3</v>
      </c>
      <c r="CC832" s="693">
        <f t="shared" si="2352"/>
        <v>0</v>
      </c>
      <c r="CD832" s="1351">
        <f t="shared" si="2380"/>
        <v>0</v>
      </c>
      <c r="CE832" s="1352">
        <f t="shared" si="2354"/>
        <v>0</v>
      </c>
      <c r="CF832" s="1353">
        <f t="shared" si="2354"/>
        <v>0</v>
      </c>
      <c r="CG832" s="1353">
        <f t="shared" si="2354"/>
        <v>0</v>
      </c>
      <c r="CH832" s="1353">
        <f t="shared" si="2354"/>
        <v>0</v>
      </c>
      <c r="CI832" s="1353">
        <f t="shared" si="2354"/>
        <v>0</v>
      </c>
      <c r="CJ832" s="1353">
        <f t="shared" si="2354"/>
        <v>0</v>
      </c>
      <c r="CK832" s="1354">
        <f t="shared" si="2354"/>
        <v>0</v>
      </c>
      <c r="CL832" s="1354">
        <f t="shared" si="2354"/>
        <v>0</v>
      </c>
      <c r="CM832" s="1354">
        <f t="shared" si="2354"/>
        <v>0</v>
      </c>
      <c r="CN832" s="1353">
        <f t="shared" si="2354"/>
        <v>0</v>
      </c>
      <c r="CO832" s="1353">
        <f t="shared" si="2354"/>
        <v>0</v>
      </c>
      <c r="CP832" s="1353">
        <f t="shared" si="2354"/>
        <v>0</v>
      </c>
      <c r="CQ832" s="1353">
        <f t="shared" si="2354"/>
        <v>0</v>
      </c>
      <c r="CR832" s="1353">
        <f t="shared" si="2354"/>
        <v>0</v>
      </c>
      <c r="CS832" s="1352">
        <f t="shared" si="2354"/>
        <v>0</v>
      </c>
      <c r="CT832" s="1355">
        <f t="shared" si="2354"/>
        <v>0</v>
      </c>
      <c r="CU832" s="535">
        <f t="shared" si="2355"/>
        <v>0</v>
      </c>
      <c r="CV832" s="536">
        <f t="shared" si="2356"/>
        <v>0</v>
      </c>
      <c r="CW832" s="537">
        <f t="shared" si="2357"/>
        <v>0</v>
      </c>
      <c r="CX832" s="537">
        <f t="shared" si="2358"/>
        <v>0</v>
      </c>
      <c r="CY832" s="537">
        <f t="shared" si="2359"/>
        <v>0</v>
      </c>
      <c r="CZ832" s="537">
        <f t="shared" si="2360"/>
        <v>0</v>
      </c>
      <c r="DA832" s="537">
        <f t="shared" si="2361"/>
        <v>0</v>
      </c>
      <c r="DB832" s="538">
        <f t="shared" si="2362"/>
        <v>0</v>
      </c>
      <c r="DC832" s="538">
        <f t="shared" si="2363"/>
        <v>0</v>
      </c>
      <c r="DD832" s="538">
        <f t="shared" si="2364"/>
        <v>0</v>
      </c>
      <c r="DE832" s="537">
        <f t="shared" si="2365"/>
        <v>0</v>
      </c>
      <c r="DF832" s="537">
        <f t="shared" si="2366"/>
        <v>0</v>
      </c>
      <c r="DG832" s="537">
        <f t="shared" si="2367"/>
        <v>0</v>
      </c>
      <c r="DH832" s="537">
        <f t="shared" si="2368"/>
        <v>0</v>
      </c>
      <c r="DI832" s="537">
        <f t="shared" si="2369"/>
        <v>0</v>
      </c>
      <c r="DJ832" s="536">
        <f t="shared" si="2370"/>
        <v>0</v>
      </c>
      <c r="DK832" s="535">
        <f t="shared" si="2371"/>
        <v>0</v>
      </c>
      <c r="DL832" s="654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89">SUM(B256)</f>
        <v>0</v>
      </c>
      <c r="C833" s="815">
        <f t="shared" si="2389"/>
        <v>0</v>
      </c>
      <c r="D833" s="815">
        <f t="shared" si="2389"/>
        <v>0</v>
      </c>
      <c r="E833" s="815">
        <f t="shared" si="2389"/>
        <v>0</v>
      </c>
      <c r="F833" s="815">
        <f t="shared" si="2389"/>
        <v>0</v>
      </c>
      <c r="G833" s="815">
        <f t="shared" si="2389"/>
        <v>0</v>
      </c>
      <c r="H833" s="815">
        <f t="shared" si="2389"/>
        <v>0</v>
      </c>
      <c r="I833" s="815">
        <f t="shared" si="2389"/>
        <v>0</v>
      </c>
      <c r="J833" s="815">
        <f t="shared" si="2389"/>
        <v>0</v>
      </c>
      <c r="K833" s="815">
        <f t="shared" si="2389"/>
        <v>0</v>
      </c>
      <c r="L833" s="815">
        <f t="shared" si="2389"/>
        <v>0</v>
      </c>
      <c r="M833" s="815">
        <f t="shared" si="2389"/>
        <v>0</v>
      </c>
      <c r="N833" s="815">
        <f t="shared" si="2389"/>
        <v>0</v>
      </c>
      <c r="O833" s="815">
        <f t="shared" si="2389"/>
        <v>0</v>
      </c>
      <c r="P833" s="815">
        <f t="shared" si="2389"/>
        <v>0</v>
      </c>
      <c r="Q833" s="815">
        <f t="shared" si="2389"/>
        <v>0</v>
      </c>
      <c r="R833" s="815">
        <f t="shared" si="2389"/>
        <v>0</v>
      </c>
      <c r="S833" s="814"/>
      <c r="T833" s="815">
        <f t="shared" ref="T833:AJ833" si="2390">SUM(T256)</f>
        <v>0</v>
      </c>
      <c r="U833" s="815">
        <f t="shared" si="2390"/>
        <v>0</v>
      </c>
      <c r="V833" s="815">
        <f t="shared" si="2390"/>
        <v>0</v>
      </c>
      <c r="W833" s="815">
        <f t="shared" si="2390"/>
        <v>0</v>
      </c>
      <c r="X833" s="815">
        <f t="shared" si="2390"/>
        <v>0</v>
      </c>
      <c r="Y833" s="815">
        <f t="shared" si="2390"/>
        <v>0</v>
      </c>
      <c r="Z833" s="815">
        <f t="shared" si="2390"/>
        <v>0</v>
      </c>
      <c r="AA833" s="815">
        <f t="shared" si="2390"/>
        <v>0</v>
      </c>
      <c r="AB833" s="815">
        <f t="shared" si="2390"/>
        <v>0</v>
      </c>
      <c r="AC833" s="815">
        <f t="shared" si="2390"/>
        <v>0</v>
      </c>
      <c r="AD833" s="815">
        <f t="shared" si="2390"/>
        <v>0</v>
      </c>
      <c r="AE833" s="815">
        <f t="shared" si="2390"/>
        <v>0</v>
      </c>
      <c r="AF833" s="815">
        <f t="shared" si="2390"/>
        <v>0</v>
      </c>
      <c r="AG833" s="815">
        <f t="shared" si="2390"/>
        <v>0</v>
      </c>
      <c r="AH833" s="815">
        <f t="shared" si="2390"/>
        <v>0</v>
      </c>
      <c r="AI833" s="815">
        <f t="shared" si="2390"/>
        <v>0</v>
      </c>
      <c r="AJ833" s="815">
        <f t="shared" si="2390"/>
        <v>0</v>
      </c>
      <c r="AK833" s="814"/>
      <c r="AL833" s="815">
        <f t="shared" ref="AL833:BB833" si="2391">SUM(AL256)</f>
        <v>0</v>
      </c>
      <c r="AM833" s="815">
        <f t="shared" si="2391"/>
        <v>0</v>
      </c>
      <c r="AN833" s="815">
        <f t="shared" si="2391"/>
        <v>0</v>
      </c>
      <c r="AO833" s="815">
        <f t="shared" si="2391"/>
        <v>0</v>
      </c>
      <c r="AP833" s="815">
        <f t="shared" si="2391"/>
        <v>0</v>
      </c>
      <c r="AQ833" s="815">
        <f t="shared" si="2391"/>
        <v>0</v>
      </c>
      <c r="AR833" s="815">
        <f t="shared" si="2391"/>
        <v>0</v>
      </c>
      <c r="AS833" s="815">
        <f t="shared" si="2391"/>
        <v>0</v>
      </c>
      <c r="AT833" s="815">
        <f t="shared" si="2391"/>
        <v>0</v>
      </c>
      <c r="AU833" s="815">
        <f t="shared" si="2391"/>
        <v>0</v>
      </c>
      <c r="AV833" s="815">
        <f t="shared" si="2391"/>
        <v>0</v>
      </c>
      <c r="AW833" s="815">
        <f t="shared" si="2391"/>
        <v>0</v>
      </c>
      <c r="AX833" s="815">
        <f t="shared" si="2391"/>
        <v>0</v>
      </c>
      <c r="AY833" s="815">
        <f t="shared" si="2391"/>
        <v>0</v>
      </c>
      <c r="AZ833" s="815">
        <f t="shared" si="2391"/>
        <v>0</v>
      </c>
      <c r="BA833" s="815">
        <f t="shared" si="2391"/>
        <v>0</v>
      </c>
      <c r="BB833" s="815">
        <f t="shared" si="2391"/>
        <v>0</v>
      </c>
      <c r="BC833" s="814"/>
      <c r="BD833" s="815">
        <f t="shared" ref="BD833:BT833" si="2392">SUM(BD256)</f>
        <v>0</v>
      </c>
      <c r="BE833" s="815">
        <f t="shared" si="2392"/>
        <v>0</v>
      </c>
      <c r="BF833" s="815">
        <f t="shared" si="2392"/>
        <v>0</v>
      </c>
      <c r="BG833" s="815">
        <f t="shared" si="2392"/>
        <v>0</v>
      </c>
      <c r="BH833" s="815">
        <f t="shared" si="2392"/>
        <v>0</v>
      </c>
      <c r="BI833" s="815">
        <f t="shared" si="2392"/>
        <v>0</v>
      </c>
      <c r="BJ833" s="815">
        <f t="shared" si="2392"/>
        <v>0</v>
      </c>
      <c r="BK833" s="815">
        <f t="shared" si="2392"/>
        <v>0</v>
      </c>
      <c r="BL833" s="815">
        <f t="shared" si="2392"/>
        <v>0</v>
      </c>
      <c r="BM833" s="815">
        <f t="shared" si="2392"/>
        <v>0</v>
      </c>
      <c r="BN833" s="815">
        <f t="shared" si="2392"/>
        <v>0</v>
      </c>
      <c r="BO833" s="815">
        <f t="shared" si="2392"/>
        <v>0</v>
      </c>
      <c r="BP833" s="815">
        <f t="shared" si="2392"/>
        <v>0</v>
      </c>
      <c r="BQ833" s="815">
        <f t="shared" si="2392"/>
        <v>0</v>
      </c>
      <c r="BR833" s="815">
        <f t="shared" si="2392"/>
        <v>0</v>
      </c>
      <c r="BS833" s="815">
        <f t="shared" si="2392"/>
        <v>0</v>
      </c>
      <c r="BT833" s="815">
        <f t="shared" si="2392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49"/>
        <v>0</v>
      </c>
      <c r="CA833" s="621">
        <f t="shared" si="2350"/>
        <v>0</v>
      </c>
      <c r="CB833" s="621">
        <f t="shared" si="2351"/>
        <v>0</v>
      </c>
      <c r="CC833" s="693">
        <f t="shared" si="2352"/>
        <v>0</v>
      </c>
      <c r="CD833" s="1351">
        <f t="shared" si="2380"/>
        <v>0</v>
      </c>
      <c r="CE833" s="1352">
        <f t="shared" si="2354"/>
        <v>0</v>
      </c>
      <c r="CF833" s="1353">
        <f t="shared" si="2354"/>
        <v>0</v>
      </c>
      <c r="CG833" s="1353">
        <f t="shared" si="2354"/>
        <v>0</v>
      </c>
      <c r="CH833" s="1353">
        <f t="shared" si="2354"/>
        <v>0</v>
      </c>
      <c r="CI833" s="1353">
        <f t="shared" si="2354"/>
        <v>0</v>
      </c>
      <c r="CJ833" s="1353">
        <f t="shared" si="2354"/>
        <v>0</v>
      </c>
      <c r="CK833" s="1354">
        <f t="shared" si="2354"/>
        <v>0</v>
      </c>
      <c r="CL833" s="1354">
        <f t="shared" si="2354"/>
        <v>0</v>
      </c>
      <c r="CM833" s="1354">
        <f t="shared" si="2354"/>
        <v>0</v>
      </c>
      <c r="CN833" s="1353">
        <f t="shared" si="2354"/>
        <v>0</v>
      </c>
      <c r="CO833" s="1353">
        <f t="shared" si="2354"/>
        <v>0</v>
      </c>
      <c r="CP833" s="1353">
        <f t="shared" si="2354"/>
        <v>0</v>
      </c>
      <c r="CQ833" s="1353">
        <f t="shared" si="2354"/>
        <v>0</v>
      </c>
      <c r="CR833" s="1353">
        <f t="shared" si="2354"/>
        <v>0</v>
      </c>
      <c r="CS833" s="1352">
        <f t="shared" si="2354"/>
        <v>0</v>
      </c>
      <c r="CT833" s="1355">
        <f t="shared" si="2354"/>
        <v>0</v>
      </c>
      <c r="CU833" s="535">
        <f t="shared" si="2355"/>
        <v>0</v>
      </c>
      <c r="CV833" s="536">
        <f t="shared" si="2356"/>
        <v>0</v>
      </c>
      <c r="CW833" s="537">
        <f t="shared" si="2357"/>
        <v>0</v>
      </c>
      <c r="CX833" s="537">
        <f t="shared" si="2358"/>
        <v>0</v>
      </c>
      <c r="CY833" s="537">
        <f t="shared" si="2359"/>
        <v>0</v>
      </c>
      <c r="CZ833" s="537">
        <f t="shared" si="2360"/>
        <v>0</v>
      </c>
      <c r="DA833" s="537">
        <f t="shared" si="2361"/>
        <v>0</v>
      </c>
      <c r="DB833" s="538">
        <f t="shared" si="2362"/>
        <v>0</v>
      </c>
      <c r="DC833" s="538">
        <f t="shared" si="2363"/>
        <v>0</v>
      </c>
      <c r="DD833" s="538">
        <f t="shared" si="2364"/>
        <v>0</v>
      </c>
      <c r="DE833" s="537">
        <f t="shared" si="2365"/>
        <v>0</v>
      </c>
      <c r="DF833" s="537">
        <f t="shared" si="2366"/>
        <v>0</v>
      </c>
      <c r="DG833" s="537">
        <f t="shared" si="2367"/>
        <v>0</v>
      </c>
      <c r="DH833" s="537">
        <f t="shared" si="2368"/>
        <v>0</v>
      </c>
      <c r="DI833" s="537">
        <f t="shared" si="2369"/>
        <v>0</v>
      </c>
      <c r="DJ833" s="536">
        <f t="shared" si="2370"/>
        <v>0</v>
      </c>
      <c r="DK833" s="535">
        <f t="shared" si="2371"/>
        <v>0</v>
      </c>
      <c r="DL833" s="654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93">SUM(B263)</f>
        <v>0</v>
      </c>
      <c r="C834" s="815">
        <f t="shared" si="2393"/>
        <v>0</v>
      </c>
      <c r="D834" s="815">
        <f t="shared" si="2393"/>
        <v>0</v>
      </c>
      <c r="E834" s="815">
        <f t="shared" si="2393"/>
        <v>0</v>
      </c>
      <c r="F834" s="815">
        <f t="shared" si="2393"/>
        <v>0</v>
      </c>
      <c r="G834" s="815">
        <f t="shared" si="2393"/>
        <v>0</v>
      </c>
      <c r="H834" s="815">
        <f t="shared" si="2393"/>
        <v>0</v>
      </c>
      <c r="I834" s="815">
        <f t="shared" si="2393"/>
        <v>0</v>
      </c>
      <c r="J834" s="815">
        <f t="shared" si="2393"/>
        <v>0</v>
      </c>
      <c r="K834" s="815">
        <f t="shared" si="2393"/>
        <v>0</v>
      </c>
      <c r="L834" s="815">
        <f t="shared" si="2393"/>
        <v>0</v>
      </c>
      <c r="M834" s="815">
        <f t="shared" si="2393"/>
        <v>0</v>
      </c>
      <c r="N834" s="815">
        <f t="shared" si="2393"/>
        <v>0</v>
      </c>
      <c r="O834" s="815">
        <f t="shared" si="2393"/>
        <v>0</v>
      </c>
      <c r="P834" s="815">
        <f t="shared" si="2393"/>
        <v>0</v>
      </c>
      <c r="Q834" s="815">
        <f t="shared" si="2393"/>
        <v>0</v>
      </c>
      <c r="R834" s="815">
        <f t="shared" si="2393"/>
        <v>0</v>
      </c>
      <c r="S834" s="814"/>
      <c r="T834" s="815">
        <f t="shared" ref="T834:AJ834" si="2394">SUM(T263)</f>
        <v>0</v>
      </c>
      <c r="U834" s="815">
        <f t="shared" si="2394"/>
        <v>0</v>
      </c>
      <c r="V834" s="815">
        <f t="shared" si="2394"/>
        <v>0</v>
      </c>
      <c r="W834" s="815">
        <f t="shared" si="2394"/>
        <v>0</v>
      </c>
      <c r="X834" s="815">
        <f t="shared" si="2394"/>
        <v>0</v>
      </c>
      <c r="Y834" s="815">
        <f t="shared" si="2394"/>
        <v>0</v>
      </c>
      <c r="Z834" s="815">
        <f t="shared" si="2394"/>
        <v>0</v>
      </c>
      <c r="AA834" s="815">
        <f t="shared" si="2394"/>
        <v>0</v>
      </c>
      <c r="AB834" s="815">
        <f t="shared" si="2394"/>
        <v>0</v>
      </c>
      <c r="AC834" s="815">
        <f t="shared" si="2394"/>
        <v>0</v>
      </c>
      <c r="AD834" s="815">
        <f t="shared" si="2394"/>
        <v>0</v>
      </c>
      <c r="AE834" s="815">
        <f t="shared" si="2394"/>
        <v>0</v>
      </c>
      <c r="AF834" s="815">
        <f t="shared" si="2394"/>
        <v>0</v>
      </c>
      <c r="AG834" s="815">
        <f t="shared" si="2394"/>
        <v>0</v>
      </c>
      <c r="AH834" s="815">
        <f t="shared" si="2394"/>
        <v>0</v>
      </c>
      <c r="AI834" s="815">
        <f t="shared" si="2394"/>
        <v>0</v>
      </c>
      <c r="AJ834" s="815">
        <f t="shared" si="2394"/>
        <v>0</v>
      </c>
      <c r="AK834" s="814"/>
      <c r="AL834" s="815">
        <f t="shared" ref="AL834:BB834" si="2395">SUM(AL263)</f>
        <v>0</v>
      </c>
      <c r="AM834" s="815">
        <f t="shared" si="2395"/>
        <v>0</v>
      </c>
      <c r="AN834" s="815">
        <f t="shared" si="2395"/>
        <v>0</v>
      </c>
      <c r="AO834" s="815">
        <f t="shared" si="2395"/>
        <v>0</v>
      </c>
      <c r="AP834" s="815">
        <f t="shared" si="2395"/>
        <v>0</v>
      </c>
      <c r="AQ834" s="815">
        <f t="shared" si="2395"/>
        <v>0</v>
      </c>
      <c r="AR834" s="815">
        <f t="shared" si="2395"/>
        <v>0</v>
      </c>
      <c r="AS834" s="815">
        <f t="shared" si="2395"/>
        <v>0</v>
      </c>
      <c r="AT834" s="815">
        <f t="shared" si="2395"/>
        <v>0</v>
      </c>
      <c r="AU834" s="815">
        <f t="shared" si="2395"/>
        <v>0</v>
      </c>
      <c r="AV834" s="815">
        <f t="shared" si="2395"/>
        <v>0</v>
      </c>
      <c r="AW834" s="815">
        <f t="shared" si="2395"/>
        <v>0</v>
      </c>
      <c r="AX834" s="815">
        <f t="shared" si="2395"/>
        <v>0</v>
      </c>
      <c r="AY834" s="815">
        <f t="shared" si="2395"/>
        <v>0</v>
      </c>
      <c r="AZ834" s="815">
        <f t="shared" si="2395"/>
        <v>0</v>
      </c>
      <c r="BA834" s="815">
        <f t="shared" si="2395"/>
        <v>0</v>
      </c>
      <c r="BB834" s="815">
        <f t="shared" si="2395"/>
        <v>0</v>
      </c>
      <c r="BC834" s="814"/>
      <c r="BD834" s="815">
        <f t="shared" ref="BD834:BT834" si="2396">SUM(BD263)</f>
        <v>0</v>
      </c>
      <c r="BE834" s="815">
        <f t="shared" si="2396"/>
        <v>0</v>
      </c>
      <c r="BF834" s="815">
        <f t="shared" si="2396"/>
        <v>0</v>
      </c>
      <c r="BG834" s="815">
        <f t="shared" si="2396"/>
        <v>0</v>
      </c>
      <c r="BH834" s="815">
        <f t="shared" si="2396"/>
        <v>0</v>
      </c>
      <c r="BI834" s="815">
        <f t="shared" si="2396"/>
        <v>0</v>
      </c>
      <c r="BJ834" s="815">
        <f t="shared" si="2396"/>
        <v>0</v>
      </c>
      <c r="BK834" s="815">
        <f t="shared" si="2396"/>
        <v>0</v>
      </c>
      <c r="BL834" s="815">
        <f t="shared" si="2396"/>
        <v>0</v>
      </c>
      <c r="BM834" s="815">
        <f t="shared" si="2396"/>
        <v>0</v>
      </c>
      <c r="BN834" s="815">
        <f t="shared" si="2396"/>
        <v>0</v>
      </c>
      <c r="BO834" s="815">
        <f t="shared" si="2396"/>
        <v>0</v>
      </c>
      <c r="BP834" s="815">
        <f t="shared" si="2396"/>
        <v>0</v>
      </c>
      <c r="BQ834" s="815">
        <f t="shared" si="2396"/>
        <v>0</v>
      </c>
      <c r="BR834" s="815">
        <f t="shared" si="2396"/>
        <v>0</v>
      </c>
      <c r="BS834" s="815">
        <f t="shared" si="2396"/>
        <v>0</v>
      </c>
      <c r="BT834" s="815">
        <f t="shared" si="2396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49"/>
        <v>0</v>
      </c>
      <c r="CA834" s="621">
        <f t="shared" si="2350"/>
        <v>0</v>
      </c>
      <c r="CB834" s="621">
        <f t="shared" si="2351"/>
        <v>0</v>
      </c>
      <c r="CC834" s="693">
        <f t="shared" si="2352"/>
        <v>0</v>
      </c>
      <c r="CD834" s="1351">
        <f t="shared" si="2380"/>
        <v>0</v>
      </c>
      <c r="CE834" s="1352">
        <f t="shared" si="2354"/>
        <v>0</v>
      </c>
      <c r="CF834" s="1353">
        <f t="shared" si="2354"/>
        <v>0</v>
      </c>
      <c r="CG834" s="1353">
        <f t="shared" si="2354"/>
        <v>0</v>
      </c>
      <c r="CH834" s="1353">
        <f t="shared" si="2354"/>
        <v>0</v>
      </c>
      <c r="CI834" s="1353">
        <f t="shared" si="2354"/>
        <v>0</v>
      </c>
      <c r="CJ834" s="1353">
        <f t="shared" si="2354"/>
        <v>0</v>
      </c>
      <c r="CK834" s="1354">
        <f t="shared" si="2354"/>
        <v>0</v>
      </c>
      <c r="CL834" s="1354">
        <f t="shared" si="2354"/>
        <v>0</v>
      </c>
      <c r="CM834" s="1354">
        <f t="shared" si="2354"/>
        <v>0</v>
      </c>
      <c r="CN834" s="1353">
        <f t="shared" si="2354"/>
        <v>0</v>
      </c>
      <c r="CO834" s="1353">
        <f t="shared" si="2354"/>
        <v>0</v>
      </c>
      <c r="CP834" s="1353">
        <f t="shared" si="2354"/>
        <v>0</v>
      </c>
      <c r="CQ834" s="1353">
        <f t="shared" si="2354"/>
        <v>0</v>
      </c>
      <c r="CR834" s="1353">
        <f t="shared" si="2354"/>
        <v>0</v>
      </c>
      <c r="CS834" s="1352">
        <f t="shared" si="2354"/>
        <v>0</v>
      </c>
      <c r="CT834" s="1355">
        <f t="shared" si="2354"/>
        <v>0</v>
      </c>
      <c r="CU834" s="535">
        <f t="shared" si="2355"/>
        <v>0</v>
      </c>
      <c r="CV834" s="536">
        <f t="shared" si="2356"/>
        <v>0</v>
      </c>
      <c r="CW834" s="537">
        <f t="shared" si="2357"/>
        <v>0</v>
      </c>
      <c r="CX834" s="537">
        <f t="shared" si="2358"/>
        <v>0</v>
      </c>
      <c r="CY834" s="537">
        <f t="shared" si="2359"/>
        <v>0</v>
      </c>
      <c r="CZ834" s="537">
        <f t="shared" si="2360"/>
        <v>0</v>
      </c>
      <c r="DA834" s="537">
        <f t="shared" si="2361"/>
        <v>0</v>
      </c>
      <c r="DB834" s="538">
        <f t="shared" si="2362"/>
        <v>0</v>
      </c>
      <c r="DC834" s="538">
        <f t="shared" si="2363"/>
        <v>0</v>
      </c>
      <c r="DD834" s="538">
        <f t="shared" si="2364"/>
        <v>0</v>
      </c>
      <c r="DE834" s="537">
        <f t="shared" si="2365"/>
        <v>0</v>
      </c>
      <c r="DF834" s="537">
        <f t="shared" si="2366"/>
        <v>0</v>
      </c>
      <c r="DG834" s="537">
        <f t="shared" si="2367"/>
        <v>0</v>
      </c>
      <c r="DH834" s="537">
        <f t="shared" si="2368"/>
        <v>0</v>
      </c>
      <c r="DI834" s="537">
        <f t="shared" si="2369"/>
        <v>0</v>
      </c>
      <c r="DJ834" s="536">
        <f t="shared" si="2370"/>
        <v>0</v>
      </c>
      <c r="DK834" s="535">
        <f t="shared" si="2371"/>
        <v>0</v>
      </c>
      <c r="DL834" s="654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97">SUM(B270)</f>
        <v>0.11089367253750816</v>
      </c>
      <c r="C835" s="815">
        <f t="shared" si="2397"/>
        <v>0</v>
      </c>
      <c r="D835" s="815">
        <f t="shared" si="2397"/>
        <v>0</v>
      </c>
      <c r="E835" s="815">
        <f t="shared" si="2397"/>
        <v>0.25135899108501847</v>
      </c>
      <c r="F835" s="815">
        <f t="shared" si="2397"/>
        <v>0</v>
      </c>
      <c r="G835" s="815">
        <f t="shared" si="2397"/>
        <v>0</v>
      </c>
      <c r="H835" s="815">
        <f t="shared" si="2397"/>
        <v>0</v>
      </c>
      <c r="I835" s="815">
        <f t="shared" si="2397"/>
        <v>0</v>
      </c>
      <c r="J835" s="815">
        <f t="shared" si="2397"/>
        <v>3.8020687727145647E-2</v>
      </c>
      <c r="K835" s="815">
        <f t="shared" si="2397"/>
        <v>0</v>
      </c>
      <c r="L835" s="815">
        <f t="shared" si="2397"/>
        <v>0</v>
      </c>
      <c r="M835" s="815">
        <f t="shared" si="2397"/>
        <v>0</v>
      </c>
      <c r="N835" s="815">
        <f t="shared" si="2397"/>
        <v>0</v>
      </c>
      <c r="O835" s="815">
        <f t="shared" si="2397"/>
        <v>0</v>
      </c>
      <c r="P835" s="815">
        <f t="shared" si="2397"/>
        <v>0</v>
      </c>
      <c r="Q835" s="815">
        <f t="shared" si="2397"/>
        <v>0</v>
      </c>
      <c r="R835" s="815">
        <f t="shared" si="2397"/>
        <v>0</v>
      </c>
      <c r="S835" s="814"/>
      <c r="T835" s="815">
        <f t="shared" ref="T835:AJ835" si="2398">SUM(T270)</f>
        <v>0.11089367253750816</v>
      </c>
      <c r="U835" s="815">
        <f t="shared" si="2398"/>
        <v>0</v>
      </c>
      <c r="V835" s="815">
        <f t="shared" si="2398"/>
        <v>5.9143292020004352E-2</v>
      </c>
      <c r="W835" s="815">
        <f t="shared" si="2398"/>
        <v>0</v>
      </c>
      <c r="X835" s="815">
        <f t="shared" si="2398"/>
        <v>0</v>
      </c>
      <c r="Y835" s="815">
        <f t="shared" si="2398"/>
        <v>0</v>
      </c>
      <c r="Z835" s="815">
        <f t="shared" si="2398"/>
        <v>0</v>
      </c>
      <c r="AA835" s="815">
        <f t="shared" si="2398"/>
        <v>0</v>
      </c>
      <c r="AB835" s="815">
        <f t="shared" si="2398"/>
        <v>4.4357469015003259E-2</v>
      </c>
      <c r="AC835" s="815">
        <f t="shared" si="2398"/>
        <v>0</v>
      </c>
      <c r="AD835" s="815">
        <f t="shared" si="2398"/>
        <v>0</v>
      </c>
      <c r="AE835" s="815">
        <f t="shared" si="2398"/>
        <v>0</v>
      </c>
      <c r="AF835" s="815">
        <f t="shared" si="2398"/>
        <v>0</v>
      </c>
      <c r="AG835" s="815">
        <f t="shared" si="2398"/>
        <v>0</v>
      </c>
      <c r="AH835" s="815">
        <f t="shared" si="2398"/>
        <v>0</v>
      </c>
      <c r="AI835" s="815">
        <f t="shared" si="2398"/>
        <v>0</v>
      </c>
      <c r="AJ835" s="815">
        <f t="shared" si="2398"/>
        <v>0</v>
      </c>
      <c r="AK835" s="814"/>
      <c r="AL835" s="815">
        <f t="shared" ref="AL835:BB835" si="2399">SUM(AL270)</f>
        <v>9.0101108936725377E-2</v>
      </c>
      <c r="AM835" s="815">
        <f t="shared" si="2399"/>
        <v>5.9143292020004349E-3</v>
      </c>
      <c r="AN835" s="815">
        <f t="shared" si="2399"/>
        <v>0</v>
      </c>
      <c r="AO835" s="815">
        <f t="shared" si="2399"/>
        <v>0</v>
      </c>
      <c r="AP835" s="815">
        <f t="shared" si="2399"/>
        <v>0</v>
      </c>
      <c r="AQ835" s="815">
        <f t="shared" si="2399"/>
        <v>0.11089367253750816</v>
      </c>
      <c r="AR835" s="815">
        <f t="shared" si="2399"/>
        <v>0</v>
      </c>
      <c r="AS835" s="815">
        <f t="shared" si="2399"/>
        <v>0</v>
      </c>
      <c r="AT835" s="815">
        <f t="shared" si="2399"/>
        <v>6.3367812878576089E-3</v>
      </c>
      <c r="AU835" s="815">
        <f t="shared" si="2399"/>
        <v>0</v>
      </c>
      <c r="AV835" s="815">
        <f t="shared" si="2399"/>
        <v>0</v>
      </c>
      <c r="AW835" s="815">
        <f t="shared" si="2399"/>
        <v>0</v>
      </c>
      <c r="AX835" s="815">
        <f t="shared" si="2399"/>
        <v>0</v>
      </c>
      <c r="AY835" s="815">
        <f t="shared" si="2399"/>
        <v>0</v>
      </c>
      <c r="AZ835" s="815">
        <f t="shared" si="2399"/>
        <v>0</v>
      </c>
      <c r="BA835" s="815">
        <f t="shared" si="2399"/>
        <v>0</v>
      </c>
      <c r="BB835" s="815">
        <f t="shared" si="2399"/>
        <v>0</v>
      </c>
      <c r="BC835" s="814"/>
      <c r="BD835" s="815">
        <f t="shared" ref="BD835:BT835" si="2400">SUM(BD270)</f>
        <v>0</v>
      </c>
      <c r="BE835" s="815">
        <f t="shared" si="2400"/>
        <v>0</v>
      </c>
      <c r="BF835" s="815">
        <f t="shared" si="2400"/>
        <v>0</v>
      </c>
      <c r="BG835" s="815">
        <f t="shared" si="2400"/>
        <v>0</v>
      </c>
      <c r="BH835" s="815">
        <f t="shared" si="2400"/>
        <v>0</v>
      </c>
      <c r="BI835" s="815">
        <f t="shared" si="2400"/>
        <v>0</v>
      </c>
      <c r="BJ835" s="815">
        <f t="shared" si="2400"/>
        <v>0</v>
      </c>
      <c r="BK835" s="815">
        <f t="shared" si="2400"/>
        <v>1.8482278756251358E-2</v>
      </c>
      <c r="BL835" s="815">
        <f t="shared" si="2400"/>
        <v>0</v>
      </c>
      <c r="BM835" s="815">
        <f t="shared" si="2400"/>
        <v>0</v>
      </c>
      <c r="BN835" s="815">
        <f t="shared" si="2400"/>
        <v>0</v>
      </c>
      <c r="BO835" s="815">
        <f t="shared" si="2400"/>
        <v>0</v>
      </c>
      <c r="BP835" s="815">
        <f t="shared" si="2400"/>
        <v>0</v>
      </c>
      <c r="BQ835" s="815">
        <f t="shared" si="2400"/>
        <v>0</v>
      </c>
      <c r="BR835" s="815">
        <f t="shared" si="2400"/>
        <v>0</v>
      </c>
      <c r="BS835" s="815">
        <f t="shared" si="2400"/>
        <v>0</v>
      </c>
      <c r="BT835" s="815">
        <f t="shared" si="2400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49"/>
        <v>9.927624017643584E-3</v>
      </c>
      <c r="CA835" s="621">
        <f t="shared" si="2350"/>
        <v>6.9000507356671743E-3</v>
      </c>
      <c r="CB835" s="621">
        <f t="shared" si="2351"/>
        <v>6.8234812951055608E-3</v>
      </c>
      <c r="CC835" s="693">
        <f t="shared" si="2352"/>
        <v>0</v>
      </c>
      <c r="CD835" s="1351">
        <f t="shared" si="2380"/>
        <v>0</v>
      </c>
      <c r="CE835" s="1352">
        <f t="shared" si="2354"/>
        <v>0</v>
      </c>
      <c r="CF835" s="1353">
        <f t="shared" si="2354"/>
        <v>0</v>
      </c>
      <c r="CG835" s="1353">
        <f t="shared" si="2354"/>
        <v>0</v>
      </c>
      <c r="CH835" s="1353">
        <f t="shared" si="2354"/>
        <v>0</v>
      </c>
      <c r="CI835" s="1353">
        <f t="shared" si="2354"/>
        <v>0</v>
      </c>
      <c r="CJ835" s="1353">
        <f t="shared" si="2354"/>
        <v>0</v>
      </c>
      <c r="CK835" s="1354">
        <f t="shared" si="2354"/>
        <v>0</v>
      </c>
      <c r="CL835" s="1354">
        <f t="shared" si="2354"/>
        <v>0</v>
      </c>
      <c r="CM835" s="1354">
        <f t="shared" si="2354"/>
        <v>0</v>
      </c>
      <c r="CN835" s="1353">
        <f t="shared" si="2354"/>
        <v>0</v>
      </c>
      <c r="CO835" s="1353">
        <f t="shared" si="2354"/>
        <v>0</v>
      </c>
      <c r="CP835" s="1353">
        <f t="shared" si="2354"/>
        <v>0</v>
      </c>
      <c r="CQ835" s="1353">
        <f t="shared" si="2354"/>
        <v>0</v>
      </c>
      <c r="CR835" s="1353">
        <f t="shared" si="2354"/>
        <v>0</v>
      </c>
      <c r="CS835" s="1352">
        <f t="shared" si="2354"/>
        <v>0</v>
      </c>
      <c r="CT835" s="1355">
        <f t="shared" si="2354"/>
        <v>1.8482278756251358E-2</v>
      </c>
      <c r="CU835" s="535">
        <f t="shared" si="2355"/>
        <v>0</v>
      </c>
      <c r="CV835" s="536">
        <f t="shared" si="2356"/>
        <v>0</v>
      </c>
      <c r="CW835" s="537">
        <f t="shared" si="2357"/>
        <v>0</v>
      </c>
      <c r="CX835" s="537">
        <f t="shared" si="2358"/>
        <v>0</v>
      </c>
      <c r="CY835" s="537">
        <f t="shared" si="2359"/>
        <v>0</v>
      </c>
      <c r="CZ835" s="537">
        <f t="shared" si="2360"/>
        <v>0</v>
      </c>
      <c r="DA835" s="537">
        <f t="shared" si="2361"/>
        <v>0</v>
      </c>
      <c r="DB835" s="538">
        <f t="shared" si="2362"/>
        <v>0</v>
      </c>
      <c r="DC835" s="538">
        <f t="shared" si="2363"/>
        <v>0</v>
      </c>
      <c r="DD835" s="538">
        <f t="shared" si="2364"/>
        <v>0</v>
      </c>
      <c r="DE835" s="537">
        <f t="shared" si="2365"/>
        <v>0</v>
      </c>
      <c r="DF835" s="537">
        <f t="shared" si="2366"/>
        <v>0</v>
      </c>
      <c r="DG835" s="537">
        <f t="shared" si="2367"/>
        <v>0</v>
      </c>
      <c r="DH835" s="537">
        <f t="shared" si="2368"/>
        <v>0</v>
      </c>
      <c r="DI835" s="537">
        <f t="shared" si="2369"/>
        <v>0</v>
      </c>
      <c r="DJ835" s="536">
        <f t="shared" si="2370"/>
        <v>0</v>
      </c>
      <c r="DK835" s="535">
        <f t="shared" si="2371"/>
        <v>1.8482278756251358E-2</v>
      </c>
      <c r="DL835" s="654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401">SUM(B277)</f>
        <v>0</v>
      </c>
      <c r="C836" s="815">
        <f t="shared" si="2401"/>
        <v>0</v>
      </c>
      <c r="D836" s="815">
        <f t="shared" si="2401"/>
        <v>0</v>
      </c>
      <c r="E836" s="815">
        <f t="shared" si="2401"/>
        <v>0</v>
      </c>
      <c r="F836" s="815">
        <f t="shared" si="2401"/>
        <v>0</v>
      </c>
      <c r="G836" s="815">
        <f t="shared" si="2401"/>
        <v>0</v>
      </c>
      <c r="H836" s="815">
        <f t="shared" si="2401"/>
        <v>0</v>
      </c>
      <c r="I836" s="815">
        <f t="shared" si="2401"/>
        <v>0</v>
      </c>
      <c r="J836" s="815">
        <f t="shared" si="2401"/>
        <v>0</v>
      </c>
      <c r="K836" s="815">
        <f t="shared" si="2401"/>
        <v>0</v>
      </c>
      <c r="L836" s="815">
        <f t="shared" si="2401"/>
        <v>0</v>
      </c>
      <c r="M836" s="815">
        <f t="shared" si="2401"/>
        <v>0</v>
      </c>
      <c r="N836" s="815">
        <f t="shared" si="2401"/>
        <v>0</v>
      </c>
      <c r="O836" s="815">
        <f t="shared" si="2401"/>
        <v>0</v>
      </c>
      <c r="P836" s="815">
        <f t="shared" si="2401"/>
        <v>0</v>
      </c>
      <c r="Q836" s="815">
        <f t="shared" si="2401"/>
        <v>0</v>
      </c>
      <c r="R836" s="815">
        <f t="shared" si="2401"/>
        <v>0</v>
      </c>
      <c r="S836" s="814"/>
      <c r="T836" s="815">
        <f t="shared" ref="T836:AJ836" si="2402">SUM(T277)</f>
        <v>0</v>
      </c>
      <c r="U836" s="815">
        <f t="shared" si="2402"/>
        <v>0</v>
      </c>
      <c r="V836" s="815">
        <f t="shared" si="2402"/>
        <v>0</v>
      </c>
      <c r="W836" s="815">
        <f t="shared" si="2402"/>
        <v>0</v>
      </c>
      <c r="X836" s="815">
        <f t="shared" si="2402"/>
        <v>0</v>
      </c>
      <c r="Y836" s="815">
        <f t="shared" si="2402"/>
        <v>0</v>
      </c>
      <c r="Z836" s="815">
        <f t="shared" si="2402"/>
        <v>0</v>
      </c>
      <c r="AA836" s="815">
        <f t="shared" si="2402"/>
        <v>0</v>
      </c>
      <c r="AB836" s="815">
        <f t="shared" si="2402"/>
        <v>0</v>
      </c>
      <c r="AC836" s="815">
        <f t="shared" si="2402"/>
        <v>0</v>
      </c>
      <c r="AD836" s="815">
        <f t="shared" si="2402"/>
        <v>0</v>
      </c>
      <c r="AE836" s="815">
        <f t="shared" si="2402"/>
        <v>0</v>
      </c>
      <c r="AF836" s="815">
        <f t="shared" si="2402"/>
        <v>0</v>
      </c>
      <c r="AG836" s="815">
        <f t="shared" si="2402"/>
        <v>0</v>
      </c>
      <c r="AH836" s="815">
        <f t="shared" si="2402"/>
        <v>0</v>
      </c>
      <c r="AI836" s="815">
        <f t="shared" si="2402"/>
        <v>0</v>
      </c>
      <c r="AJ836" s="815">
        <f t="shared" si="2402"/>
        <v>0</v>
      </c>
      <c r="AK836" s="814"/>
      <c r="AL836" s="815">
        <f t="shared" ref="AL836:BB836" si="2403">SUM(AL277)</f>
        <v>0</v>
      </c>
      <c r="AM836" s="815">
        <f t="shared" si="2403"/>
        <v>0</v>
      </c>
      <c r="AN836" s="815">
        <f t="shared" si="2403"/>
        <v>0</v>
      </c>
      <c r="AO836" s="815">
        <f t="shared" si="2403"/>
        <v>1.1056751467710372E-2</v>
      </c>
      <c r="AP836" s="815">
        <f t="shared" si="2403"/>
        <v>0</v>
      </c>
      <c r="AQ836" s="815">
        <f t="shared" si="2403"/>
        <v>0</v>
      </c>
      <c r="AR836" s="815">
        <f t="shared" si="2403"/>
        <v>0</v>
      </c>
      <c r="AS836" s="815">
        <f t="shared" si="2403"/>
        <v>0</v>
      </c>
      <c r="AT836" s="815">
        <f t="shared" si="2403"/>
        <v>0</v>
      </c>
      <c r="AU836" s="815">
        <f t="shared" si="2403"/>
        <v>0</v>
      </c>
      <c r="AV836" s="815">
        <f t="shared" si="2403"/>
        <v>0</v>
      </c>
      <c r="AW836" s="815">
        <f t="shared" si="2403"/>
        <v>0</v>
      </c>
      <c r="AX836" s="815">
        <f t="shared" si="2403"/>
        <v>0</v>
      </c>
      <c r="AY836" s="815">
        <f t="shared" si="2403"/>
        <v>0</v>
      </c>
      <c r="AZ836" s="815">
        <f t="shared" si="2403"/>
        <v>0</v>
      </c>
      <c r="BA836" s="815">
        <f t="shared" si="2403"/>
        <v>0</v>
      </c>
      <c r="BB836" s="815">
        <f t="shared" si="2403"/>
        <v>0</v>
      </c>
      <c r="BC836" s="814"/>
      <c r="BD836" s="815">
        <f t="shared" ref="BD836:BT836" si="2404">SUM(BD277)</f>
        <v>0</v>
      </c>
      <c r="BE836" s="815">
        <f t="shared" si="2404"/>
        <v>0</v>
      </c>
      <c r="BF836" s="815">
        <f t="shared" si="2404"/>
        <v>0</v>
      </c>
      <c r="BG836" s="815">
        <f t="shared" si="2404"/>
        <v>0</v>
      </c>
      <c r="BH836" s="815">
        <f t="shared" si="2404"/>
        <v>0</v>
      </c>
      <c r="BI836" s="815">
        <f t="shared" si="2404"/>
        <v>0</v>
      </c>
      <c r="BJ836" s="815">
        <f t="shared" si="2404"/>
        <v>0</v>
      </c>
      <c r="BK836" s="815">
        <f t="shared" si="2404"/>
        <v>7.3711676451402482E-3</v>
      </c>
      <c r="BL836" s="815">
        <f t="shared" si="2404"/>
        <v>7.9608610567514677E-3</v>
      </c>
      <c r="BM836" s="815">
        <f t="shared" si="2404"/>
        <v>0</v>
      </c>
      <c r="BN836" s="815">
        <f t="shared" si="2404"/>
        <v>0</v>
      </c>
      <c r="BO836" s="815">
        <f t="shared" si="2404"/>
        <v>0</v>
      </c>
      <c r="BP836" s="815">
        <f t="shared" si="2404"/>
        <v>0</v>
      </c>
      <c r="BQ836" s="815">
        <f t="shared" si="2404"/>
        <v>0</v>
      </c>
      <c r="BR836" s="815">
        <f t="shared" si="2404"/>
        <v>0</v>
      </c>
      <c r="BS836" s="815">
        <f t="shared" si="2404"/>
        <v>0</v>
      </c>
      <c r="BT836" s="815">
        <f t="shared" si="2404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49"/>
        <v>0</v>
      </c>
      <c r="CA836" s="621">
        <f t="shared" si="2350"/>
        <v>0</v>
      </c>
      <c r="CB836" s="621">
        <f t="shared" si="2351"/>
        <v>0</v>
      </c>
      <c r="CC836" s="693">
        <f t="shared" si="2352"/>
        <v>4.9141117634268316E-4</v>
      </c>
      <c r="CD836" s="1351">
        <f t="shared" si="2380"/>
        <v>0</v>
      </c>
      <c r="CE836" s="1352">
        <f t="shared" si="2354"/>
        <v>0</v>
      </c>
      <c r="CF836" s="1353">
        <f t="shared" si="2354"/>
        <v>0</v>
      </c>
      <c r="CG836" s="1353">
        <f t="shared" si="2354"/>
        <v>0</v>
      </c>
      <c r="CH836" s="1353">
        <f t="shared" si="2354"/>
        <v>0</v>
      </c>
      <c r="CI836" s="1353">
        <f t="shared" si="2354"/>
        <v>0</v>
      </c>
      <c r="CJ836" s="1353">
        <f t="shared" si="2354"/>
        <v>0</v>
      </c>
      <c r="CK836" s="1354">
        <f t="shared" si="2354"/>
        <v>0</v>
      </c>
      <c r="CL836" s="1354">
        <f t="shared" si="2354"/>
        <v>0</v>
      </c>
      <c r="CM836" s="1354">
        <f t="shared" si="2354"/>
        <v>0</v>
      </c>
      <c r="CN836" s="1353">
        <f t="shared" si="2354"/>
        <v>0</v>
      </c>
      <c r="CO836" s="1353">
        <f t="shared" si="2354"/>
        <v>0</v>
      </c>
      <c r="CP836" s="1353">
        <f t="shared" si="2354"/>
        <v>0</v>
      </c>
      <c r="CQ836" s="1353">
        <f t="shared" si="2354"/>
        <v>0</v>
      </c>
      <c r="CR836" s="1353">
        <f t="shared" si="2354"/>
        <v>0</v>
      </c>
      <c r="CS836" s="1352">
        <f t="shared" si="2354"/>
        <v>7.3711676451402482E-3</v>
      </c>
      <c r="CT836" s="1355">
        <f t="shared" si="2354"/>
        <v>7.9608610567514677E-3</v>
      </c>
      <c r="CU836" s="535">
        <f t="shared" si="2355"/>
        <v>0</v>
      </c>
      <c r="CV836" s="536">
        <f t="shared" si="2356"/>
        <v>0</v>
      </c>
      <c r="CW836" s="537">
        <f t="shared" si="2357"/>
        <v>0</v>
      </c>
      <c r="CX836" s="537">
        <f t="shared" si="2358"/>
        <v>0</v>
      </c>
      <c r="CY836" s="537">
        <f t="shared" si="2359"/>
        <v>0</v>
      </c>
      <c r="CZ836" s="537">
        <f t="shared" si="2360"/>
        <v>0</v>
      </c>
      <c r="DA836" s="537">
        <f t="shared" si="2361"/>
        <v>0</v>
      </c>
      <c r="DB836" s="538">
        <f t="shared" si="2362"/>
        <v>0</v>
      </c>
      <c r="DC836" s="538">
        <f t="shared" si="2363"/>
        <v>0</v>
      </c>
      <c r="DD836" s="538">
        <f t="shared" si="2364"/>
        <v>0</v>
      </c>
      <c r="DE836" s="537">
        <f t="shared" si="2365"/>
        <v>0</v>
      </c>
      <c r="DF836" s="537">
        <f t="shared" si="2366"/>
        <v>0</v>
      </c>
      <c r="DG836" s="537">
        <f t="shared" si="2367"/>
        <v>0</v>
      </c>
      <c r="DH836" s="537">
        <f t="shared" si="2368"/>
        <v>0</v>
      </c>
      <c r="DI836" s="537">
        <f t="shared" si="2369"/>
        <v>0</v>
      </c>
      <c r="DJ836" s="536">
        <f t="shared" si="2370"/>
        <v>7.3711676451402482E-3</v>
      </c>
      <c r="DK836" s="535">
        <f t="shared" si="2371"/>
        <v>7.9608610567514677E-3</v>
      </c>
      <c r="DL836" s="654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405">SUM(B284)</f>
        <v>0</v>
      </c>
      <c r="C837" s="815">
        <f t="shared" si="2405"/>
        <v>0</v>
      </c>
      <c r="D837" s="815">
        <f t="shared" si="2405"/>
        <v>0</v>
      </c>
      <c r="E837" s="815">
        <f t="shared" si="2405"/>
        <v>0.23679060665362037</v>
      </c>
      <c r="F837" s="815">
        <f t="shared" si="2405"/>
        <v>2.3679060665362035E-2</v>
      </c>
      <c r="G837" s="815">
        <f t="shared" si="2405"/>
        <v>0</v>
      </c>
      <c r="H837" s="815">
        <f t="shared" si="2405"/>
        <v>0</v>
      </c>
      <c r="I837" s="815">
        <f t="shared" si="2405"/>
        <v>0</v>
      </c>
      <c r="J837" s="815">
        <f t="shared" si="2405"/>
        <v>0</v>
      </c>
      <c r="K837" s="815">
        <f t="shared" si="2405"/>
        <v>0</v>
      </c>
      <c r="L837" s="815">
        <f t="shared" si="2405"/>
        <v>0</v>
      </c>
      <c r="M837" s="815">
        <f t="shared" si="2405"/>
        <v>0</v>
      </c>
      <c r="N837" s="815">
        <f t="shared" si="2405"/>
        <v>0</v>
      </c>
      <c r="O837" s="815">
        <f t="shared" si="2405"/>
        <v>0</v>
      </c>
      <c r="P837" s="815">
        <f t="shared" si="2405"/>
        <v>0</v>
      </c>
      <c r="Q837" s="815">
        <f t="shared" si="2405"/>
        <v>0</v>
      </c>
      <c r="R837" s="815">
        <f t="shared" si="2405"/>
        <v>0</v>
      </c>
      <c r="S837" s="814"/>
      <c r="T837" s="815">
        <f t="shared" ref="T837:AJ837" si="2406">SUM(T284)</f>
        <v>0</v>
      </c>
      <c r="U837" s="815">
        <f t="shared" si="2406"/>
        <v>0</v>
      </c>
      <c r="V837" s="815">
        <f t="shared" si="2406"/>
        <v>3.946510110893673E-2</v>
      </c>
      <c r="W837" s="815">
        <f t="shared" si="2406"/>
        <v>0</v>
      </c>
      <c r="X837" s="815">
        <f t="shared" si="2406"/>
        <v>7.893020221787346E-2</v>
      </c>
      <c r="Y837" s="815">
        <f t="shared" si="2406"/>
        <v>0</v>
      </c>
      <c r="Z837" s="815">
        <f t="shared" si="2406"/>
        <v>0</v>
      </c>
      <c r="AA837" s="815">
        <f t="shared" si="2406"/>
        <v>0</v>
      </c>
      <c r="AB837" s="815">
        <f t="shared" si="2406"/>
        <v>0</v>
      </c>
      <c r="AC837" s="815">
        <f t="shared" si="2406"/>
        <v>0</v>
      </c>
      <c r="AD837" s="815">
        <f t="shared" si="2406"/>
        <v>0</v>
      </c>
      <c r="AE837" s="815">
        <f t="shared" si="2406"/>
        <v>0</v>
      </c>
      <c r="AF837" s="815">
        <f t="shared" si="2406"/>
        <v>0</v>
      </c>
      <c r="AG837" s="815">
        <f t="shared" si="2406"/>
        <v>0</v>
      </c>
      <c r="AH837" s="815">
        <f t="shared" si="2406"/>
        <v>0</v>
      </c>
      <c r="AI837" s="815">
        <f t="shared" si="2406"/>
        <v>0</v>
      </c>
      <c r="AJ837" s="815">
        <f t="shared" si="2406"/>
        <v>0</v>
      </c>
      <c r="AK837" s="814"/>
      <c r="AL837" s="815">
        <f t="shared" ref="AL837:BB837" si="2407">SUM(AL284)</f>
        <v>0.17759295499021527</v>
      </c>
      <c r="AM837" s="815">
        <f t="shared" si="2407"/>
        <v>0</v>
      </c>
      <c r="AN837" s="815">
        <f t="shared" si="2407"/>
        <v>6.7654459043891529E-2</v>
      </c>
      <c r="AO837" s="815">
        <f t="shared" si="2407"/>
        <v>0</v>
      </c>
      <c r="AP837" s="815">
        <f t="shared" si="2407"/>
        <v>0</v>
      </c>
      <c r="AQ837" s="815">
        <f t="shared" si="2407"/>
        <v>0.11839530332681018</v>
      </c>
      <c r="AR837" s="815">
        <f t="shared" si="2407"/>
        <v>0</v>
      </c>
      <c r="AS837" s="815">
        <f t="shared" si="2407"/>
        <v>0</v>
      </c>
      <c r="AT837" s="815">
        <f t="shared" si="2407"/>
        <v>0.13530891808778306</v>
      </c>
      <c r="AU837" s="815">
        <f t="shared" si="2407"/>
        <v>0</v>
      </c>
      <c r="AV837" s="815">
        <f t="shared" si="2407"/>
        <v>0</v>
      </c>
      <c r="AW837" s="815">
        <f t="shared" si="2407"/>
        <v>0</v>
      </c>
      <c r="AX837" s="815">
        <f t="shared" si="2407"/>
        <v>0</v>
      </c>
      <c r="AY837" s="815">
        <f t="shared" si="2407"/>
        <v>0</v>
      </c>
      <c r="AZ837" s="815">
        <f t="shared" si="2407"/>
        <v>0</v>
      </c>
      <c r="BA837" s="815">
        <f t="shared" si="2407"/>
        <v>0</v>
      </c>
      <c r="BB837" s="815">
        <f t="shared" si="2407"/>
        <v>0</v>
      </c>
      <c r="BC837" s="814"/>
      <c r="BD837" s="815">
        <f t="shared" ref="BD837:BT837" si="2408">SUM(BD284)</f>
        <v>0</v>
      </c>
      <c r="BE837" s="815">
        <f t="shared" si="2408"/>
        <v>0</v>
      </c>
      <c r="BF837" s="815">
        <f t="shared" si="2408"/>
        <v>0</v>
      </c>
      <c r="BG837" s="815">
        <f t="shared" si="2408"/>
        <v>0</v>
      </c>
      <c r="BH837" s="815">
        <f t="shared" si="2408"/>
        <v>0</v>
      </c>
      <c r="BI837" s="815">
        <f t="shared" si="2408"/>
        <v>0.11839530332681018</v>
      </c>
      <c r="BJ837" s="815">
        <f t="shared" si="2408"/>
        <v>0</v>
      </c>
      <c r="BK837" s="815">
        <f t="shared" si="2408"/>
        <v>0</v>
      </c>
      <c r="BL837" s="815">
        <f t="shared" si="2408"/>
        <v>2.3679060665362035E-2</v>
      </c>
      <c r="BM837" s="815">
        <f t="shared" si="2408"/>
        <v>0</v>
      </c>
      <c r="BN837" s="815">
        <f t="shared" si="2408"/>
        <v>0</v>
      </c>
      <c r="BO837" s="815">
        <f t="shared" si="2408"/>
        <v>0</v>
      </c>
      <c r="BP837" s="815">
        <f t="shared" si="2408"/>
        <v>0</v>
      </c>
      <c r="BQ837" s="815">
        <f t="shared" si="2408"/>
        <v>0</v>
      </c>
      <c r="BR837" s="815">
        <f t="shared" si="2408"/>
        <v>0</v>
      </c>
      <c r="BS837" s="815">
        <f t="shared" si="2408"/>
        <v>0</v>
      </c>
      <c r="BT837" s="815">
        <f t="shared" si="2408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49"/>
        <v>1.5786040443574697E-3</v>
      </c>
      <c r="CA837" s="621">
        <f t="shared" si="2350"/>
        <v>2.6310067405957826E-3</v>
      </c>
      <c r="CB837" s="621">
        <f t="shared" si="2351"/>
        <v>2.1423912030565651E-2</v>
      </c>
      <c r="CC837" s="693">
        <f t="shared" si="2352"/>
        <v>1.5786040443574688E-3</v>
      </c>
      <c r="CD837" s="1351">
        <f t="shared" si="2380"/>
        <v>0</v>
      </c>
      <c r="CE837" s="1352">
        <f t="shared" si="2354"/>
        <v>0</v>
      </c>
      <c r="CF837" s="1353">
        <f t="shared" si="2354"/>
        <v>0</v>
      </c>
      <c r="CG837" s="1353">
        <f t="shared" si="2354"/>
        <v>0</v>
      </c>
      <c r="CH837" s="1353">
        <f t="shared" si="2354"/>
        <v>0</v>
      </c>
      <c r="CI837" s="1353">
        <f t="shared" si="2354"/>
        <v>0</v>
      </c>
      <c r="CJ837" s="1353">
        <f t="shared" si="2354"/>
        <v>0</v>
      </c>
      <c r="CK837" s="1354">
        <f t="shared" si="2354"/>
        <v>0</v>
      </c>
      <c r="CL837" s="1354">
        <f t="shared" si="2354"/>
        <v>0</v>
      </c>
      <c r="CM837" s="1354">
        <f t="shared" si="2354"/>
        <v>0</v>
      </c>
      <c r="CN837" s="1353">
        <f t="shared" si="2354"/>
        <v>0</v>
      </c>
      <c r="CO837" s="1353">
        <f t="shared" si="2354"/>
        <v>0</v>
      </c>
      <c r="CP837" s="1353">
        <f t="shared" si="2354"/>
        <v>0</v>
      </c>
      <c r="CQ837" s="1353">
        <f t="shared" si="2354"/>
        <v>0</v>
      </c>
      <c r="CR837" s="1353">
        <f t="shared" si="2354"/>
        <v>0</v>
      </c>
      <c r="CS837" s="1352">
        <f t="shared" si="2354"/>
        <v>2.3679060665362035E-2</v>
      </c>
      <c r="CT837" s="1355">
        <f t="shared" si="2354"/>
        <v>0.11839530332681018</v>
      </c>
      <c r="CU837" s="535">
        <f t="shared" si="2355"/>
        <v>0</v>
      </c>
      <c r="CV837" s="536">
        <f t="shared" si="2356"/>
        <v>0</v>
      </c>
      <c r="CW837" s="537">
        <f t="shared" si="2357"/>
        <v>0</v>
      </c>
      <c r="CX837" s="537">
        <f t="shared" si="2358"/>
        <v>0</v>
      </c>
      <c r="CY837" s="537">
        <f t="shared" si="2359"/>
        <v>0</v>
      </c>
      <c r="CZ837" s="537">
        <f t="shared" si="2360"/>
        <v>0</v>
      </c>
      <c r="DA837" s="537">
        <f t="shared" si="2361"/>
        <v>0</v>
      </c>
      <c r="DB837" s="538">
        <f t="shared" si="2362"/>
        <v>0</v>
      </c>
      <c r="DC837" s="538">
        <f t="shared" si="2363"/>
        <v>0</v>
      </c>
      <c r="DD837" s="538">
        <f t="shared" si="2364"/>
        <v>0</v>
      </c>
      <c r="DE837" s="537">
        <f t="shared" si="2365"/>
        <v>0</v>
      </c>
      <c r="DF837" s="537">
        <f t="shared" si="2366"/>
        <v>0</v>
      </c>
      <c r="DG837" s="537">
        <f t="shared" si="2367"/>
        <v>0</v>
      </c>
      <c r="DH837" s="537">
        <f t="shared" si="2368"/>
        <v>0</v>
      </c>
      <c r="DI837" s="537">
        <f t="shared" si="2369"/>
        <v>0</v>
      </c>
      <c r="DJ837" s="536">
        <f t="shared" si="2370"/>
        <v>2.3679060665362035E-2</v>
      </c>
      <c r="DK837" s="535">
        <f t="shared" si="2371"/>
        <v>0.11839530332681018</v>
      </c>
      <c r="DL837" s="654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409">SUM(B291)</f>
        <v>7.3059360730593603E-2</v>
      </c>
      <c r="C838" s="815">
        <f t="shared" si="2409"/>
        <v>8.2191780821917818E-2</v>
      </c>
      <c r="D838" s="815">
        <f t="shared" si="2409"/>
        <v>0.31561643835616437</v>
      </c>
      <c r="E838" s="815">
        <f t="shared" si="2409"/>
        <v>0</v>
      </c>
      <c r="F838" s="815">
        <f t="shared" si="2409"/>
        <v>0</v>
      </c>
      <c r="G838" s="815">
        <f t="shared" si="2409"/>
        <v>0</v>
      </c>
      <c r="H838" s="815">
        <f t="shared" si="2409"/>
        <v>0</v>
      </c>
      <c r="I838" s="815">
        <f t="shared" si="2409"/>
        <v>0</v>
      </c>
      <c r="J838" s="815">
        <f t="shared" si="2409"/>
        <v>0</v>
      </c>
      <c r="K838" s="815">
        <f t="shared" si="2409"/>
        <v>0</v>
      </c>
      <c r="L838" s="815">
        <f t="shared" si="2409"/>
        <v>0</v>
      </c>
      <c r="M838" s="815">
        <f t="shared" si="2409"/>
        <v>0</v>
      </c>
      <c r="N838" s="815">
        <f t="shared" si="2409"/>
        <v>0</v>
      </c>
      <c r="O838" s="815">
        <f t="shared" si="2409"/>
        <v>0</v>
      </c>
      <c r="P838" s="815">
        <f t="shared" si="2409"/>
        <v>0</v>
      </c>
      <c r="Q838" s="815">
        <f t="shared" si="2409"/>
        <v>0</v>
      </c>
      <c r="R838" s="815">
        <f t="shared" si="2409"/>
        <v>0</v>
      </c>
      <c r="S838" s="814"/>
      <c r="T838" s="815">
        <f t="shared" ref="T838:AJ838" si="2410">SUM(T291)</f>
        <v>0.21917808219178081</v>
      </c>
      <c r="U838" s="815">
        <f t="shared" si="2410"/>
        <v>0</v>
      </c>
      <c r="V838" s="815">
        <f t="shared" si="2410"/>
        <v>0</v>
      </c>
      <c r="W838" s="815">
        <f t="shared" si="2410"/>
        <v>0</v>
      </c>
      <c r="X838" s="815">
        <f t="shared" si="2410"/>
        <v>0</v>
      </c>
      <c r="Y838" s="815">
        <f t="shared" si="2410"/>
        <v>0</v>
      </c>
      <c r="Z838" s="815">
        <f t="shared" si="2410"/>
        <v>0</v>
      </c>
      <c r="AA838" s="815">
        <f t="shared" si="2410"/>
        <v>0</v>
      </c>
      <c r="AB838" s="815">
        <f t="shared" si="2410"/>
        <v>0</v>
      </c>
      <c r="AC838" s="815">
        <f t="shared" si="2410"/>
        <v>0</v>
      </c>
      <c r="AD838" s="815">
        <f t="shared" si="2410"/>
        <v>0</v>
      </c>
      <c r="AE838" s="815">
        <f t="shared" si="2410"/>
        <v>0</v>
      </c>
      <c r="AF838" s="815">
        <f t="shared" si="2410"/>
        <v>0</v>
      </c>
      <c r="AG838" s="815">
        <f t="shared" si="2410"/>
        <v>0</v>
      </c>
      <c r="AH838" s="815">
        <f t="shared" si="2410"/>
        <v>0</v>
      </c>
      <c r="AI838" s="815">
        <f t="shared" si="2410"/>
        <v>0</v>
      </c>
      <c r="AJ838" s="815">
        <f t="shared" si="2410"/>
        <v>0</v>
      </c>
      <c r="AK838" s="814"/>
      <c r="AL838" s="815">
        <f t="shared" ref="AL838:BB838" si="2411">SUM(AL291)</f>
        <v>0</v>
      </c>
      <c r="AM838" s="815">
        <f t="shared" si="2411"/>
        <v>0</v>
      </c>
      <c r="AN838" s="815">
        <f t="shared" si="2411"/>
        <v>0</v>
      </c>
      <c r="AO838" s="815">
        <f t="shared" si="2411"/>
        <v>0</v>
      </c>
      <c r="AP838" s="815">
        <f t="shared" si="2411"/>
        <v>0</v>
      </c>
      <c r="AQ838" s="815">
        <f t="shared" si="2411"/>
        <v>0</v>
      </c>
      <c r="AR838" s="815">
        <f t="shared" si="2411"/>
        <v>0</v>
      </c>
      <c r="AS838" s="815">
        <f t="shared" si="2411"/>
        <v>0</v>
      </c>
      <c r="AT838" s="815">
        <f t="shared" si="2411"/>
        <v>0</v>
      </c>
      <c r="AU838" s="815">
        <f t="shared" si="2411"/>
        <v>0</v>
      </c>
      <c r="AV838" s="815">
        <f t="shared" si="2411"/>
        <v>0</v>
      </c>
      <c r="AW838" s="815">
        <f t="shared" si="2411"/>
        <v>0</v>
      </c>
      <c r="AX838" s="815">
        <f t="shared" si="2411"/>
        <v>0</v>
      </c>
      <c r="AY838" s="815">
        <f t="shared" si="2411"/>
        <v>0</v>
      </c>
      <c r="AZ838" s="815">
        <f t="shared" si="2411"/>
        <v>0</v>
      </c>
      <c r="BA838" s="815">
        <f t="shared" si="2411"/>
        <v>0</v>
      </c>
      <c r="BB838" s="815">
        <f t="shared" si="2411"/>
        <v>0</v>
      </c>
      <c r="BC838" s="814"/>
      <c r="BD838" s="815">
        <f t="shared" ref="BD838:BT838" si="2412">SUM(BD291)</f>
        <v>0</v>
      </c>
      <c r="BE838" s="815">
        <f t="shared" si="2412"/>
        <v>0</v>
      </c>
      <c r="BF838" s="815">
        <f t="shared" si="2412"/>
        <v>0</v>
      </c>
      <c r="BG838" s="815">
        <f t="shared" si="2412"/>
        <v>0</v>
      </c>
      <c r="BH838" s="815">
        <f t="shared" si="2412"/>
        <v>0</v>
      </c>
      <c r="BI838" s="815">
        <f t="shared" si="2412"/>
        <v>0</v>
      </c>
      <c r="BJ838" s="815">
        <f t="shared" si="2412"/>
        <v>0</v>
      </c>
      <c r="BK838" s="815">
        <f t="shared" si="2412"/>
        <v>0</v>
      </c>
      <c r="BL838" s="815">
        <f t="shared" si="2412"/>
        <v>0</v>
      </c>
      <c r="BM838" s="815">
        <f t="shared" si="2412"/>
        <v>0</v>
      </c>
      <c r="BN838" s="815">
        <f t="shared" si="2412"/>
        <v>0</v>
      </c>
      <c r="BO838" s="815">
        <f t="shared" si="2412"/>
        <v>0</v>
      </c>
      <c r="BP838" s="815">
        <f t="shared" si="2412"/>
        <v>0</v>
      </c>
      <c r="BQ838" s="815">
        <f t="shared" si="2412"/>
        <v>0</v>
      </c>
      <c r="BR838" s="815">
        <f t="shared" si="2412"/>
        <v>0</v>
      </c>
      <c r="BS838" s="815">
        <f t="shared" si="2412"/>
        <v>0</v>
      </c>
      <c r="BT838" s="815">
        <f t="shared" si="2412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49"/>
        <v>1.035007610350076E-2</v>
      </c>
      <c r="CA838" s="621">
        <f t="shared" si="2350"/>
        <v>0</v>
      </c>
      <c r="CB838" s="621">
        <f t="shared" si="2351"/>
        <v>0</v>
      </c>
      <c r="CC838" s="693">
        <f t="shared" si="2352"/>
        <v>0</v>
      </c>
      <c r="CD838" s="1351">
        <f t="shared" si="2380"/>
        <v>0</v>
      </c>
      <c r="CE838" s="1352">
        <f t="shared" si="2354"/>
        <v>0</v>
      </c>
      <c r="CF838" s="1353">
        <f t="shared" si="2354"/>
        <v>0</v>
      </c>
      <c r="CG838" s="1353">
        <f t="shared" si="2354"/>
        <v>0</v>
      </c>
      <c r="CH838" s="1353">
        <f t="shared" si="2354"/>
        <v>0</v>
      </c>
      <c r="CI838" s="1353">
        <f t="shared" si="2354"/>
        <v>0</v>
      </c>
      <c r="CJ838" s="1353">
        <f t="shared" si="2354"/>
        <v>0</v>
      </c>
      <c r="CK838" s="1354">
        <f t="shared" si="2354"/>
        <v>0</v>
      </c>
      <c r="CL838" s="1354">
        <f t="shared" si="2354"/>
        <v>0</v>
      </c>
      <c r="CM838" s="1354">
        <f t="shared" si="2354"/>
        <v>0</v>
      </c>
      <c r="CN838" s="1353">
        <f t="shared" si="2354"/>
        <v>0</v>
      </c>
      <c r="CO838" s="1353">
        <f t="shared" si="2354"/>
        <v>0</v>
      </c>
      <c r="CP838" s="1353">
        <f t="shared" si="2354"/>
        <v>0</v>
      </c>
      <c r="CQ838" s="1353">
        <f t="shared" si="2354"/>
        <v>0</v>
      </c>
      <c r="CR838" s="1353">
        <f t="shared" si="2354"/>
        <v>0</v>
      </c>
      <c r="CS838" s="1352">
        <f t="shared" si="2354"/>
        <v>0</v>
      </c>
      <c r="CT838" s="1355">
        <f t="shared" si="2354"/>
        <v>0</v>
      </c>
      <c r="CU838" s="535">
        <f t="shared" si="2355"/>
        <v>0</v>
      </c>
      <c r="CV838" s="536">
        <f t="shared" si="2356"/>
        <v>0</v>
      </c>
      <c r="CW838" s="537">
        <f t="shared" si="2357"/>
        <v>0</v>
      </c>
      <c r="CX838" s="537">
        <f t="shared" si="2358"/>
        <v>0</v>
      </c>
      <c r="CY838" s="537">
        <f t="shared" si="2359"/>
        <v>0</v>
      </c>
      <c r="CZ838" s="537">
        <f t="shared" si="2360"/>
        <v>0</v>
      </c>
      <c r="DA838" s="537">
        <f t="shared" si="2361"/>
        <v>0</v>
      </c>
      <c r="DB838" s="538">
        <f t="shared" si="2362"/>
        <v>0</v>
      </c>
      <c r="DC838" s="538">
        <f t="shared" si="2363"/>
        <v>0</v>
      </c>
      <c r="DD838" s="538">
        <f t="shared" si="2364"/>
        <v>0</v>
      </c>
      <c r="DE838" s="537">
        <f t="shared" si="2365"/>
        <v>0</v>
      </c>
      <c r="DF838" s="537">
        <f t="shared" si="2366"/>
        <v>0</v>
      </c>
      <c r="DG838" s="537">
        <f t="shared" si="2367"/>
        <v>0</v>
      </c>
      <c r="DH838" s="537">
        <f t="shared" si="2368"/>
        <v>0</v>
      </c>
      <c r="DI838" s="537">
        <f t="shared" si="2369"/>
        <v>0</v>
      </c>
      <c r="DJ838" s="536">
        <f t="shared" si="2370"/>
        <v>0</v>
      </c>
      <c r="DK838" s="535">
        <f t="shared" si="2371"/>
        <v>0</v>
      </c>
      <c r="DL838" s="654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413">SUM(B298)</f>
        <v>0</v>
      </c>
      <c r="C839" s="815">
        <f t="shared" si="2413"/>
        <v>0</v>
      </c>
      <c r="D839" s="815">
        <f t="shared" si="2413"/>
        <v>0</v>
      </c>
      <c r="E839" s="815">
        <f t="shared" si="2413"/>
        <v>0</v>
      </c>
      <c r="F839" s="815">
        <f t="shared" si="2413"/>
        <v>0</v>
      </c>
      <c r="G839" s="815">
        <f t="shared" si="2413"/>
        <v>0</v>
      </c>
      <c r="H839" s="815">
        <f t="shared" si="2413"/>
        <v>0</v>
      </c>
      <c r="I839" s="815">
        <f t="shared" si="2413"/>
        <v>0</v>
      </c>
      <c r="J839" s="815">
        <f t="shared" si="2413"/>
        <v>0</v>
      </c>
      <c r="K839" s="815">
        <f t="shared" si="2413"/>
        <v>0</v>
      </c>
      <c r="L839" s="815">
        <f t="shared" si="2413"/>
        <v>0</v>
      </c>
      <c r="M839" s="815">
        <f t="shared" si="2413"/>
        <v>0</v>
      </c>
      <c r="N839" s="815">
        <f t="shared" si="2413"/>
        <v>0</v>
      </c>
      <c r="O839" s="815">
        <f t="shared" si="2413"/>
        <v>0</v>
      </c>
      <c r="P839" s="815">
        <f t="shared" si="2413"/>
        <v>0</v>
      </c>
      <c r="Q839" s="815">
        <f t="shared" si="2413"/>
        <v>0</v>
      </c>
      <c r="R839" s="815">
        <f t="shared" si="2413"/>
        <v>0</v>
      </c>
      <c r="S839" s="814"/>
      <c r="T839" s="815">
        <f t="shared" ref="T839:AJ839" si="2414">SUM(T298)</f>
        <v>0</v>
      </c>
      <c r="U839" s="815">
        <f t="shared" si="2414"/>
        <v>0</v>
      </c>
      <c r="V839" s="815">
        <f t="shared" si="2414"/>
        <v>0</v>
      </c>
      <c r="W839" s="815">
        <f t="shared" si="2414"/>
        <v>0</v>
      </c>
      <c r="X839" s="815">
        <f t="shared" si="2414"/>
        <v>0</v>
      </c>
      <c r="Y839" s="815">
        <f t="shared" si="2414"/>
        <v>0</v>
      </c>
      <c r="Z839" s="815">
        <f t="shared" si="2414"/>
        <v>0</v>
      </c>
      <c r="AA839" s="815">
        <f t="shared" si="2414"/>
        <v>0</v>
      </c>
      <c r="AB839" s="815">
        <f t="shared" si="2414"/>
        <v>0</v>
      </c>
      <c r="AC839" s="815">
        <f t="shared" si="2414"/>
        <v>0</v>
      </c>
      <c r="AD839" s="815">
        <f t="shared" si="2414"/>
        <v>0</v>
      </c>
      <c r="AE839" s="815">
        <f t="shared" si="2414"/>
        <v>0</v>
      </c>
      <c r="AF839" s="815">
        <f t="shared" si="2414"/>
        <v>0</v>
      </c>
      <c r="AG839" s="815">
        <f t="shared" si="2414"/>
        <v>0</v>
      </c>
      <c r="AH839" s="815">
        <f t="shared" si="2414"/>
        <v>0</v>
      </c>
      <c r="AI839" s="815">
        <f t="shared" si="2414"/>
        <v>0</v>
      </c>
      <c r="AJ839" s="815">
        <f t="shared" si="2414"/>
        <v>0</v>
      </c>
      <c r="AK839" s="814"/>
      <c r="AL839" s="815">
        <f t="shared" ref="AL839:BB839" si="2415">SUM(AL298)</f>
        <v>0</v>
      </c>
      <c r="AM839" s="815">
        <f t="shared" si="2415"/>
        <v>0</v>
      </c>
      <c r="AN839" s="815">
        <f t="shared" si="2415"/>
        <v>0</v>
      </c>
      <c r="AO839" s="815">
        <f t="shared" si="2415"/>
        <v>0</v>
      </c>
      <c r="AP839" s="815">
        <f t="shared" si="2415"/>
        <v>0</v>
      </c>
      <c r="AQ839" s="815">
        <f t="shared" si="2415"/>
        <v>0</v>
      </c>
      <c r="AR839" s="815">
        <f t="shared" si="2415"/>
        <v>0</v>
      </c>
      <c r="AS839" s="815">
        <f t="shared" si="2415"/>
        <v>0</v>
      </c>
      <c r="AT839" s="815">
        <f t="shared" si="2415"/>
        <v>0</v>
      </c>
      <c r="AU839" s="815">
        <f t="shared" si="2415"/>
        <v>0</v>
      </c>
      <c r="AV839" s="815">
        <f t="shared" si="2415"/>
        <v>0</v>
      </c>
      <c r="AW839" s="815">
        <f t="shared" si="2415"/>
        <v>0</v>
      </c>
      <c r="AX839" s="815">
        <f t="shared" si="2415"/>
        <v>0</v>
      </c>
      <c r="AY839" s="815">
        <f t="shared" si="2415"/>
        <v>0</v>
      </c>
      <c r="AZ839" s="815">
        <f t="shared" si="2415"/>
        <v>0</v>
      </c>
      <c r="BA839" s="815">
        <f t="shared" si="2415"/>
        <v>0</v>
      </c>
      <c r="BB839" s="815">
        <f t="shared" si="2415"/>
        <v>0</v>
      </c>
      <c r="BC839" s="814"/>
      <c r="BD839" s="815">
        <f t="shared" ref="BD839:BT839" si="2416">SUM(BD298)</f>
        <v>0</v>
      </c>
      <c r="BE839" s="815">
        <f t="shared" si="2416"/>
        <v>0</v>
      </c>
      <c r="BF839" s="815">
        <f t="shared" si="2416"/>
        <v>0</v>
      </c>
      <c r="BG839" s="815">
        <f t="shared" si="2416"/>
        <v>0</v>
      </c>
      <c r="BH839" s="815">
        <f t="shared" si="2416"/>
        <v>0</v>
      </c>
      <c r="BI839" s="815">
        <f t="shared" si="2416"/>
        <v>0</v>
      </c>
      <c r="BJ839" s="815">
        <f t="shared" si="2416"/>
        <v>0</v>
      </c>
      <c r="BK839" s="815">
        <f t="shared" si="2416"/>
        <v>0</v>
      </c>
      <c r="BL839" s="815">
        <f t="shared" si="2416"/>
        <v>0</v>
      </c>
      <c r="BM839" s="815">
        <f t="shared" si="2416"/>
        <v>0</v>
      </c>
      <c r="BN839" s="815">
        <f t="shared" si="2416"/>
        <v>0</v>
      </c>
      <c r="BO839" s="815">
        <f t="shared" si="2416"/>
        <v>0</v>
      </c>
      <c r="BP839" s="815">
        <f t="shared" si="2416"/>
        <v>0</v>
      </c>
      <c r="BQ839" s="815">
        <f t="shared" si="2416"/>
        <v>0</v>
      </c>
      <c r="BR839" s="815">
        <f t="shared" si="2416"/>
        <v>0</v>
      </c>
      <c r="BS839" s="815">
        <f t="shared" si="2416"/>
        <v>0</v>
      </c>
      <c r="BT839" s="815">
        <f t="shared" si="2416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49"/>
        <v>0</v>
      </c>
      <c r="CA839" s="621">
        <f t="shared" si="2350"/>
        <v>0</v>
      </c>
      <c r="CB839" s="621">
        <f t="shared" si="2351"/>
        <v>0</v>
      </c>
      <c r="CC839" s="693">
        <f t="shared" si="2352"/>
        <v>0</v>
      </c>
      <c r="CD839" s="1351">
        <f t="shared" si="2380"/>
        <v>0</v>
      </c>
      <c r="CE839" s="1352">
        <f t="shared" si="2354"/>
        <v>0</v>
      </c>
      <c r="CF839" s="1353">
        <f t="shared" si="2354"/>
        <v>0</v>
      </c>
      <c r="CG839" s="1353">
        <f t="shared" si="2354"/>
        <v>0</v>
      </c>
      <c r="CH839" s="1353">
        <f t="shared" si="2354"/>
        <v>0</v>
      </c>
      <c r="CI839" s="1353">
        <f t="shared" si="2354"/>
        <v>0</v>
      </c>
      <c r="CJ839" s="1353">
        <f t="shared" si="2354"/>
        <v>0</v>
      </c>
      <c r="CK839" s="1354">
        <f t="shared" si="2354"/>
        <v>0</v>
      </c>
      <c r="CL839" s="1354">
        <f t="shared" si="2354"/>
        <v>0</v>
      </c>
      <c r="CM839" s="1354">
        <f t="shared" si="2354"/>
        <v>0</v>
      </c>
      <c r="CN839" s="1353">
        <f t="shared" si="2354"/>
        <v>0</v>
      </c>
      <c r="CO839" s="1353">
        <f t="shared" si="2354"/>
        <v>0</v>
      </c>
      <c r="CP839" s="1353">
        <f t="shared" si="2354"/>
        <v>0</v>
      </c>
      <c r="CQ839" s="1353">
        <f t="shared" si="2354"/>
        <v>0</v>
      </c>
      <c r="CR839" s="1353">
        <f t="shared" si="2354"/>
        <v>0</v>
      </c>
      <c r="CS839" s="1352">
        <f t="shared" si="2354"/>
        <v>0</v>
      </c>
      <c r="CT839" s="1355">
        <f t="shared" si="2354"/>
        <v>0</v>
      </c>
      <c r="CU839" s="535">
        <f t="shared" si="2355"/>
        <v>0</v>
      </c>
      <c r="CV839" s="536">
        <f t="shared" si="2356"/>
        <v>0</v>
      </c>
      <c r="CW839" s="537">
        <f t="shared" si="2357"/>
        <v>0</v>
      </c>
      <c r="CX839" s="537">
        <f t="shared" si="2358"/>
        <v>0</v>
      </c>
      <c r="CY839" s="537">
        <f t="shared" si="2359"/>
        <v>0</v>
      </c>
      <c r="CZ839" s="537">
        <f t="shared" si="2360"/>
        <v>0</v>
      </c>
      <c r="DA839" s="537">
        <f t="shared" si="2361"/>
        <v>0</v>
      </c>
      <c r="DB839" s="538">
        <f t="shared" si="2362"/>
        <v>0</v>
      </c>
      <c r="DC839" s="538">
        <f t="shared" si="2363"/>
        <v>0</v>
      </c>
      <c r="DD839" s="538">
        <f t="shared" si="2364"/>
        <v>0</v>
      </c>
      <c r="DE839" s="537">
        <f t="shared" si="2365"/>
        <v>0</v>
      </c>
      <c r="DF839" s="537">
        <f t="shared" si="2366"/>
        <v>0</v>
      </c>
      <c r="DG839" s="537">
        <f t="shared" si="2367"/>
        <v>0</v>
      </c>
      <c r="DH839" s="537">
        <f t="shared" si="2368"/>
        <v>0</v>
      </c>
      <c r="DI839" s="537">
        <f t="shared" si="2369"/>
        <v>0</v>
      </c>
      <c r="DJ839" s="536">
        <f t="shared" si="2370"/>
        <v>0</v>
      </c>
      <c r="DK839" s="535">
        <f t="shared" si="2371"/>
        <v>0</v>
      </c>
      <c r="DL839" s="654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417">SUM(B308)</f>
        <v>0</v>
      </c>
      <c r="C840" s="815">
        <f t="shared" si="2417"/>
        <v>0</v>
      </c>
      <c r="D840" s="815">
        <f t="shared" si="2417"/>
        <v>0</v>
      </c>
      <c r="E840" s="815">
        <f t="shared" si="2417"/>
        <v>0</v>
      </c>
      <c r="F840" s="815">
        <f t="shared" si="2417"/>
        <v>0</v>
      </c>
      <c r="G840" s="815">
        <f t="shared" si="2417"/>
        <v>0</v>
      </c>
      <c r="H840" s="815">
        <f t="shared" si="2417"/>
        <v>0</v>
      </c>
      <c r="I840" s="815">
        <f t="shared" si="2417"/>
        <v>0</v>
      </c>
      <c r="J840" s="815">
        <f t="shared" si="2417"/>
        <v>0</v>
      </c>
      <c r="K840" s="815">
        <f t="shared" si="2417"/>
        <v>0</v>
      </c>
      <c r="L840" s="815">
        <f t="shared" si="2417"/>
        <v>0</v>
      </c>
      <c r="M840" s="815">
        <f t="shared" si="2417"/>
        <v>0</v>
      </c>
      <c r="N840" s="815">
        <f t="shared" si="2417"/>
        <v>0</v>
      </c>
      <c r="O840" s="815">
        <f t="shared" si="2417"/>
        <v>0</v>
      </c>
      <c r="P840" s="815">
        <f t="shared" si="2417"/>
        <v>0</v>
      </c>
      <c r="Q840" s="815">
        <f t="shared" si="2417"/>
        <v>0</v>
      </c>
      <c r="R840" s="815">
        <f t="shared" si="2417"/>
        <v>0</v>
      </c>
      <c r="S840" s="814"/>
      <c r="T840" s="815">
        <f t="shared" ref="T840:AJ840" si="2418">SUM(T308)</f>
        <v>0</v>
      </c>
      <c r="U840" s="815">
        <f t="shared" si="2418"/>
        <v>0</v>
      </c>
      <c r="V840" s="815">
        <f t="shared" si="2418"/>
        <v>0</v>
      </c>
      <c r="W840" s="815">
        <f t="shared" si="2418"/>
        <v>0</v>
      </c>
      <c r="X840" s="815">
        <f t="shared" si="2418"/>
        <v>0</v>
      </c>
      <c r="Y840" s="815">
        <f t="shared" si="2418"/>
        <v>0</v>
      </c>
      <c r="Z840" s="815">
        <f t="shared" si="2418"/>
        <v>0</v>
      </c>
      <c r="AA840" s="815">
        <f t="shared" si="2418"/>
        <v>0</v>
      </c>
      <c r="AB840" s="815">
        <f t="shared" si="2418"/>
        <v>0</v>
      </c>
      <c r="AC840" s="815">
        <f t="shared" si="2418"/>
        <v>0</v>
      </c>
      <c r="AD840" s="815">
        <f t="shared" si="2418"/>
        <v>0</v>
      </c>
      <c r="AE840" s="815">
        <f t="shared" si="2418"/>
        <v>0</v>
      </c>
      <c r="AF840" s="815">
        <f t="shared" si="2418"/>
        <v>0</v>
      </c>
      <c r="AG840" s="815">
        <f t="shared" si="2418"/>
        <v>0</v>
      </c>
      <c r="AH840" s="815">
        <f t="shared" si="2418"/>
        <v>0</v>
      </c>
      <c r="AI840" s="815">
        <f t="shared" si="2418"/>
        <v>0</v>
      </c>
      <c r="AJ840" s="815">
        <f t="shared" si="2418"/>
        <v>0</v>
      </c>
      <c r="AK840" s="814"/>
      <c r="AL840" s="815">
        <f t="shared" ref="AL840:BB840" si="2419">SUM(AL308)</f>
        <v>0</v>
      </c>
      <c r="AM840" s="815">
        <f t="shared" si="2419"/>
        <v>0</v>
      </c>
      <c r="AN840" s="815">
        <f t="shared" si="2419"/>
        <v>0</v>
      </c>
      <c r="AO840" s="815">
        <f t="shared" si="2419"/>
        <v>0</v>
      </c>
      <c r="AP840" s="815">
        <f t="shared" si="2419"/>
        <v>0</v>
      </c>
      <c r="AQ840" s="815">
        <f t="shared" si="2419"/>
        <v>0</v>
      </c>
      <c r="AR840" s="815">
        <f t="shared" si="2419"/>
        <v>0</v>
      </c>
      <c r="AS840" s="815">
        <f t="shared" si="2419"/>
        <v>0</v>
      </c>
      <c r="AT840" s="815">
        <f t="shared" si="2419"/>
        <v>0</v>
      </c>
      <c r="AU840" s="815">
        <f t="shared" si="2419"/>
        <v>0</v>
      </c>
      <c r="AV840" s="815">
        <f t="shared" si="2419"/>
        <v>0</v>
      </c>
      <c r="AW840" s="815">
        <f t="shared" si="2419"/>
        <v>0</v>
      </c>
      <c r="AX840" s="815">
        <f t="shared" si="2419"/>
        <v>0</v>
      </c>
      <c r="AY840" s="815">
        <f t="shared" si="2419"/>
        <v>0</v>
      </c>
      <c r="AZ840" s="815">
        <f t="shared" si="2419"/>
        <v>0</v>
      </c>
      <c r="BA840" s="815">
        <f t="shared" si="2419"/>
        <v>0</v>
      </c>
      <c r="BB840" s="815">
        <f t="shared" si="2419"/>
        <v>0</v>
      </c>
      <c r="BC840" s="814"/>
      <c r="BD840" s="815">
        <f t="shared" ref="BD840:BT840" si="2420">SUM(BD308)</f>
        <v>0</v>
      </c>
      <c r="BE840" s="815">
        <f t="shared" si="2420"/>
        <v>0</v>
      </c>
      <c r="BF840" s="815">
        <f t="shared" si="2420"/>
        <v>0</v>
      </c>
      <c r="BG840" s="815">
        <f t="shared" si="2420"/>
        <v>0</v>
      </c>
      <c r="BH840" s="815">
        <f t="shared" si="2420"/>
        <v>0</v>
      </c>
      <c r="BI840" s="815">
        <f t="shared" si="2420"/>
        <v>0</v>
      </c>
      <c r="BJ840" s="815">
        <f t="shared" si="2420"/>
        <v>0</v>
      </c>
      <c r="BK840" s="815">
        <f t="shared" si="2420"/>
        <v>0</v>
      </c>
      <c r="BL840" s="815">
        <f t="shared" si="2420"/>
        <v>0</v>
      </c>
      <c r="BM840" s="815">
        <f t="shared" si="2420"/>
        <v>0</v>
      </c>
      <c r="BN840" s="815">
        <f t="shared" si="2420"/>
        <v>0</v>
      </c>
      <c r="BO840" s="815">
        <f t="shared" si="2420"/>
        <v>0</v>
      </c>
      <c r="BP840" s="815">
        <f t="shared" si="2420"/>
        <v>0</v>
      </c>
      <c r="BQ840" s="815">
        <f t="shared" si="2420"/>
        <v>0</v>
      </c>
      <c r="BR840" s="815">
        <f t="shared" si="2420"/>
        <v>0</v>
      </c>
      <c r="BS840" s="815">
        <f t="shared" si="2420"/>
        <v>0</v>
      </c>
      <c r="BT840" s="815">
        <f t="shared" si="2420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49"/>
        <v>0</v>
      </c>
      <c r="CA840" s="621">
        <f t="shared" si="2350"/>
        <v>0</v>
      </c>
      <c r="CB840" s="621">
        <f t="shared" si="2351"/>
        <v>0</v>
      </c>
      <c r="CC840" s="693">
        <f t="shared" si="2352"/>
        <v>0</v>
      </c>
      <c r="CD840" s="1351">
        <f t="shared" si="2380"/>
        <v>0</v>
      </c>
      <c r="CE840" s="1352">
        <f t="shared" si="2354"/>
        <v>0</v>
      </c>
      <c r="CF840" s="1353">
        <f t="shared" si="2354"/>
        <v>0</v>
      </c>
      <c r="CG840" s="1353">
        <f t="shared" si="2354"/>
        <v>0</v>
      </c>
      <c r="CH840" s="1353">
        <f t="shared" si="2354"/>
        <v>0</v>
      </c>
      <c r="CI840" s="1353">
        <f t="shared" si="2354"/>
        <v>0</v>
      </c>
      <c r="CJ840" s="1353">
        <f t="shared" si="2354"/>
        <v>0</v>
      </c>
      <c r="CK840" s="1354">
        <f t="shared" si="2354"/>
        <v>0</v>
      </c>
      <c r="CL840" s="1354">
        <f t="shared" si="2354"/>
        <v>0</v>
      </c>
      <c r="CM840" s="1354">
        <f t="shared" si="2354"/>
        <v>0</v>
      </c>
      <c r="CN840" s="1353">
        <f t="shared" si="2354"/>
        <v>0</v>
      </c>
      <c r="CO840" s="1353">
        <f t="shared" si="2354"/>
        <v>0</v>
      </c>
      <c r="CP840" s="1353">
        <f t="shared" si="2354"/>
        <v>0</v>
      </c>
      <c r="CQ840" s="1353">
        <f t="shared" si="2354"/>
        <v>0</v>
      </c>
      <c r="CR840" s="1353">
        <f t="shared" si="2354"/>
        <v>0</v>
      </c>
      <c r="CS840" s="1352">
        <f t="shared" si="2354"/>
        <v>0</v>
      </c>
      <c r="CT840" s="1355">
        <f t="shared" si="2354"/>
        <v>0</v>
      </c>
      <c r="CU840" s="535">
        <f t="shared" si="2355"/>
        <v>0</v>
      </c>
      <c r="CV840" s="536">
        <f t="shared" si="2356"/>
        <v>0</v>
      </c>
      <c r="CW840" s="537">
        <f t="shared" si="2357"/>
        <v>0</v>
      </c>
      <c r="CX840" s="537">
        <f t="shared" si="2358"/>
        <v>0</v>
      </c>
      <c r="CY840" s="537">
        <f t="shared" si="2359"/>
        <v>0</v>
      </c>
      <c r="CZ840" s="537">
        <f t="shared" si="2360"/>
        <v>0</v>
      </c>
      <c r="DA840" s="537">
        <f t="shared" si="2361"/>
        <v>0</v>
      </c>
      <c r="DB840" s="538">
        <f t="shared" si="2362"/>
        <v>0</v>
      </c>
      <c r="DC840" s="538">
        <f t="shared" si="2363"/>
        <v>0</v>
      </c>
      <c r="DD840" s="538">
        <f t="shared" si="2364"/>
        <v>0</v>
      </c>
      <c r="DE840" s="537">
        <f t="shared" si="2365"/>
        <v>0</v>
      </c>
      <c r="DF840" s="537">
        <f t="shared" si="2366"/>
        <v>0</v>
      </c>
      <c r="DG840" s="537">
        <f t="shared" si="2367"/>
        <v>0</v>
      </c>
      <c r="DH840" s="537">
        <f t="shared" si="2368"/>
        <v>0</v>
      </c>
      <c r="DI840" s="537">
        <f t="shared" si="2369"/>
        <v>0</v>
      </c>
      <c r="DJ840" s="536">
        <f t="shared" si="2370"/>
        <v>0</v>
      </c>
      <c r="DK840" s="535">
        <f t="shared" si="2371"/>
        <v>0</v>
      </c>
      <c r="DL840" s="654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421">SUM(B318)</f>
        <v>0</v>
      </c>
      <c r="C841" s="815">
        <f t="shared" si="2421"/>
        <v>0</v>
      </c>
      <c r="D841" s="815">
        <f t="shared" si="2421"/>
        <v>0</v>
      </c>
      <c r="E841" s="815">
        <f t="shared" si="2421"/>
        <v>0</v>
      </c>
      <c r="F841" s="815">
        <f t="shared" si="2421"/>
        <v>0</v>
      </c>
      <c r="G841" s="815">
        <f t="shared" si="2421"/>
        <v>0</v>
      </c>
      <c r="H841" s="815">
        <f t="shared" si="2421"/>
        <v>0</v>
      </c>
      <c r="I841" s="815">
        <f t="shared" si="2421"/>
        <v>0</v>
      </c>
      <c r="J841" s="815">
        <f t="shared" si="2421"/>
        <v>0</v>
      </c>
      <c r="K841" s="815">
        <f t="shared" si="2421"/>
        <v>0</v>
      </c>
      <c r="L841" s="815">
        <f t="shared" si="2421"/>
        <v>0</v>
      </c>
      <c r="M841" s="815">
        <f t="shared" si="2421"/>
        <v>0</v>
      </c>
      <c r="N841" s="815">
        <f t="shared" si="2421"/>
        <v>0</v>
      </c>
      <c r="O841" s="815">
        <f t="shared" si="2421"/>
        <v>0</v>
      </c>
      <c r="P841" s="815">
        <f t="shared" si="2421"/>
        <v>0</v>
      </c>
      <c r="Q841" s="815">
        <f t="shared" si="2421"/>
        <v>0</v>
      </c>
      <c r="R841" s="815">
        <f t="shared" si="2421"/>
        <v>0</v>
      </c>
      <c r="S841" s="814"/>
      <c r="T841" s="815">
        <f t="shared" ref="T841:AJ841" si="2422">SUM(T318)</f>
        <v>0</v>
      </c>
      <c r="U841" s="815">
        <f t="shared" si="2422"/>
        <v>0</v>
      </c>
      <c r="V841" s="815">
        <f t="shared" si="2422"/>
        <v>0</v>
      </c>
      <c r="W841" s="815">
        <f t="shared" si="2422"/>
        <v>0</v>
      </c>
      <c r="X841" s="815">
        <f t="shared" si="2422"/>
        <v>0</v>
      </c>
      <c r="Y841" s="815">
        <f t="shared" si="2422"/>
        <v>0</v>
      </c>
      <c r="Z841" s="815">
        <f t="shared" si="2422"/>
        <v>0</v>
      </c>
      <c r="AA841" s="815">
        <f t="shared" si="2422"/>
        <v>0</v>
      </c>
      <c r="AB841" s="815">
        <f t="shared" si="2422"/>
        <v>0</v>
      </c>
      <c r="AC841" s="815">
        <f t="shared" si="2422"/>
        <v>0</v>
      </c>
      <c r="AD841" s="815">
        <f t="shared" si="2422"/>
        <v>0</v>
      </c>
      <c r="AE841" s="815">
        <f t="shared" si="2422"/>
        <v>0</v>
      </c>
      <c r="AF841" s="815">
        <f t="shared" si="2422"/>
        <v>0</v>
      </c>
      <c r="AG841" s="815">
        <f t="shared" si="2422"/>
        <v>0</v>
      </c>
      <c r="AH841" s="815">
        <f t="shared" si="2422"/>
        <v>0</v>
      </c>
      <c r="AI841" s="815">
        <f t="shared" si="2422"/>
        <v>0</v>
      </c>
      <c r="AJ841" s="815">
        <f t="shared" si="2422"/>
        <v>0</v>
      </c>
      <c r="AK841" s="814"/>
      <c r="AL841" s="815">
        <f t="shared" ref="AL841:BB841" si="2423">SUM(AL318)</f>
        <v>0</v>
      </c>
      <c r="AM841" s="815">
        <f t="shared" si="2423"/>
        <v>0</v>
      </c>
      <c r="AN841" s="815">
        <f t="shared" si="2423"/>
        <v>0</v>
      </c>
      <c r="AO841" s="815">
        <f t="shared" si="2423"/>
        <v>0</v>
      </c>
      <c r="AP841" s="815">
        <f t="shared" si="2423"/>
        <v>0</v>
      </c>
      <c r="AQ841" s="815">
        <f t="shared" si="2423"/>
        <v>0</v>
      </c>
      <c r="AR841" s="815">
        <f t="shared" si="2423"/>
        <v>0</v>
      </c>
      <c r="AS841" s="815">
        <f t="shared" si="2423"/>
        <v>0</v>
      </c>
      <c r="AT841" s="815">
        <f t="shared" si="2423"/>
        <v>0</v>
      </c>
      <c r="AU841" s="815">
        <f t="shared" si="2423"/>
        <v>0</v>
      </c>
      <c r="AV841" s="815">
        <f t="shared" si="2423"/>
        <v>0</v>
      </c>
      <c r="AW841" s="815">
        <f t="shared" si="2423"/>
        <v>0</v>
      </c>
      <c r="AX841" s="815">
        <f t="shared" si="2423"/>
        <v>0</v>
      </c>
      <c r="AY841" s="815">
        <f t="shared" si="2423"/>
        <v>0</v>
      </c>
      <c r="AZ841" s="815">
        <f t="shared" si="2423"/>
        <v>0</v>
      </c>
      <c r="BA841" s="815">
        <f t="shared" si="2423"/>
        <v>0</v>
      </c>
      <c r="BB841" s="815">
        <f t="shared" si="2423"/>
        <v>0</v>
      </c>
      <c r="BC841" s="814"/>
      <c r="BD841" s="815">
        <f t="shared" ref="BD841:BT841" si="2424">SUM(BD318)</f>
        <v>0</v>
      </c>
      <c r="BE841" s="815">
        <f t="shared" si="2424"/>
        <v>0</v>
      </c>
      <c r="BF841" s="815">
        <f t="shared" si="2424"/>
        <v>0</v>
      </c>
      <c r="BG841" s="815">
        <f t="shared" si="2424"/>
        <v>0</v>
      </c>
      <c r="BH841" s="815">
        <f t="shared" si="2424"/>
        <v>0</v>
      </c>
      <c r="BI841" s="815">
        <f t="shared" si="2424"/>
        <v>0</v>
      </c>
      <c r="BJ841" s="815">
        <f t="shared" si="2424"/>
        <v>0</v>
      </c>
      <c r="BK841" s="815">
        <f t="shared" si="2424"/>
        <v>0</v>
      </c>
      <c r="BL841" s="815">
        <f t="shared" si="2424"/>
        <v>0</v>
      </c>
      <c r="BM841" s="815">
        <f t="shared" si="2424"/>
        <v>0</v>
      </c>
      <c r="BN841" s="815">
        <f t="shared" si="2424"/>
        <v>0</v>
      </c>
      <c r="BO841" s="815">
        <f t="shared" si="2424"/>
        <v>0</v>
      </c>
      <c r="BP841" s="815">
        <f t="shared" si="2424"/>
        <v>0</v>
      </c>
      <c r="BQ841" s="815">
        <f t="shared" si="2424"/>
        <v>0</v>
      </c>
      <c r="BR841" s="815">
        <f t="shared" si="2424"/>
        <v>0</v>
      </c>
      <c r="BS841" s="815">
        <f t="shared" si="2424"/>
        <v>0</v>
      </c>
      <c r="BT841" s="815">
        <f t="shared" si="2424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49"/>
        <v>0</v>
      </c>
      <c r="CA841" s="621">
        <f t="shared" si="2350"/>
        <v>0</v>
      </c>
      <c r="CB841" s="621">
        <f t="shared" si="2351"/>
        <v>0</v>
      </c>
      <c r="CC841" s="693">
        <f t="shared" si="2352"/>
        <v>0</v>
      </c>
      <c r="CD841" s="1351">
        <f t="shared" si="2380"/>
        <v>0</v>
      </c>
      <c r="CE841" s="1352">
        <f t="shared" si="2354"/>
        <v>0</v>
      </c>
      <c r="CF841" s="1353">
        <f t="shared" si="2354"/>
        <v>0</v>
      </c>
      <c r="CG841" s="1353">
        <f t="shared" si="2354"/>
        <v>0</v>
      </c>
      <c r="CH841" s="1353">
        <f t="shared" si="2354"/>
        <v>0</v>
      </c>
      <c r="CI841" s="1353">
        <f t="shared" si="2354"/>
        <v>0</v>
      </c>
      <c r="CJ841" s="1353">
        <f t="shared" si="2354"/>
        <v>0</v>
      </c>
      <c r="CK841" s="1354">
        <f t="shared" si="2354"/>
        <v>0</v>
      </c>
      <c r="CL841" s="1354">
        <f t="shared" si="2354"/>
        <v>0</v>
      </c>
      <c r="CM841" s="1354">
        <f t="shared" si="2354"/>
        <v>0</v>
      </c>
      <c r="CN841" s="1353">
        <f t="shared" si="2354"/>
        <v>0</v>
      </c>
      <c r="CO841" s="1353">
        <f t="shared" si="2354"/>
        <v>0</v>
      </c>
      <c r="CP841" s="1353">
        <f t="shared" si="2354"/>
        <v>0</v>
      </c>
      <c r="CQ841" s="1353">
        <f t="shared" si="2354"/>
        <v>0</v>
      </c>
      <c r="CR841" s="1353">
        <f t="shared" si="2354"/>
        <v>0</v>
      </c>
      <c r="CS841" s="1352">
        <f t="shared" si="2354"/>
        <v>0</v>
      </c>
      <c r="CT841" s="1355">
        <f t="shared" si="2354"/>
        <v>0</v>
      </c>
      <c r="CU841" s="535">
        <f t="shared" si="2355"/>
        <v>0</v>
      </c>
      <c r="CV841" s="536">
        <f t="shared" si="2356"/>
        <v>0</v>
      </c>
      <c r="CW841" s="537">
        <f t="shared" si="2357"/>
        <v>0</v>
      </c>
      <c r="CX841" s="537">
        <f t="shared" si="2358"/>
        <v>0</v>
      </c>
      <c r="CY841" s="537">
        <f t="shared" si="2359"/>
        <v>0</v>
      </c>
      <c r="CZ841" s="537">
        <f t="shared" si="2360"/>
        <v>0</v>
      </c>
      <c r="DA841" s="537">
        <f t="shared" si="2361"/>
        <v>0</v>
      </c>
      <c r="DB841" s="538">
        <f t="shared" si="2362"/>
        <v>0</v>
      </c>
      <c r="DC841" s="538">
        <f t="shared" si="2363"/>
        <v>0</v>
      </c>
      <c r="DD841" s="538">
        <f t="shared" si="2364"/>
        <v>0</v>
      </c>
      <c r="DE841" s="537">
        <f t="shared" si="2365"/>
        <v>0</v>
      </c>
      <c r="DF841" s="537">
        <f t="shared" si="2366"/>
        <v>0</v>
      </c>
      <c r="DG841" s="537">
        <f t="shared" si="2367"/>
        <v>0</v>
      </c>
      <c r="DH841" s="537">
        <f t="shared" si="2368"/>
        <v>0</v>
      </c>
      <c r="DI841" s="537">
        <f t="shared" si="2369"/>
        <v>0</v>
      </c>
      <c r="DJ841" s="536">
        <f t="shared" si="2370"/>
        <v>0</v>
      </c>
      <c r="DK841" s="535">
        <f t="shared" si="2371"/>
        <v>0</v>
      </c>
      <c r="DL841" s="654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425">SUM(B328)</f>
        <v>0</v>
      </c>
      <c r="C842" s="815">
        <f t="shared" si="2425"/>
        <v>0</v>
      </c>
      <c r="D842" s="815">
        <f t="shared" si="2425"/>
        <v>0</v>
      </c>
      <c r="E842" s="815">
        <f t="shared" si="2425"/>
        <v>0</v>
      </c>
      <c r="F842" s="815">
        <f t="shared" si="2425"/>
        <v>0</v>
      </c>
      <c r="G842" s="815">
        <f t="shared" si="2425"/>
        <v>0</v>
      </c>
      <c r="H842" s="815">
        <f t="shared" si="2425"/>
        <v>0</v>
      </c>
      <c r="I842" s="815">
        <f t="shared" si="2425"/>
        <v>0</v>
      </c>
      <c r="J842" s="815">
        <f t="shared" si="2425"/>
        <v>0</v>
      </c>
      <c r="K842" s="815">
        <f t="shared" si="2425"/>
        <v>0</v>
      </c>
      <c r="L842" s="815">
        <f t="shared" si="2425"/>
        <v>0</v>
      </c>
      <c r="M842" s="815">
        <f t="shared" si="2425"/>
        <v>0</v>
      </c>
      <c r="N842" s="815">
        <f t="shared" si="2425"/>
        <v>0</v>
      </c>
      <c r="O842" s="815">
        <f t="shared" si="2425"/>
        <v>0</v>
      </c>
      <c r="P842" s="815">
        <f t="shared" si="2425"/>
        <v>0</v>
      </c>
      <c r="Q842" s="815">
        <f t="shared" si="2425"/>
        <v>0</v>
      </c>
      <c r="R842" s="815">
        <f t="shared" si="2425"/>
        <v>0</v>
      </c>
      <c r="S842" s="814"/>
      <c r="T842" s="815">
        <f t="shared" ref="T842:AJ842" si="2426">SUM(T328)</f>
        <v>0</v>
      </c>
      <c r="U842" s="815">
        <f t="shared" si="2426"/>
        <v>0</v>
      </c>
      <c r="V842" s="815">
        <f t="shared" si="2426"/>
        <v>0</v>
      </c>
      <c r="W842" s="815">
        <f t="shared" si="2426"/>
        <v>0</v>
      </c>
      <c r="X842" s="815">
        <f t="shared" si="2426"/>
        <v>0</v>
      </c>
      <c r="Y842" s="815">
        <f t="shared" si="2426"/>
        <v>0</v>
      </c>
      <c r="Z842" s="815">
        <f t="shared" si="2426"/>
        <v>0</v>
      </c>
      <c r="AA842" s="815">
        <f t="shared" si="2426"/>
        <v>0</v>
      </c>
      <c r="AB842" s="815">
        <f t="shared" si="2426"/>
        <v>0</v>
      </c>
      <c r="AC842" s="815">
        <f t="shared" si="2426"/>
        <v>0</v>
      </c>
      <c r="AD842" s="815">
        <f t="shared" si="2426"/>
        <v>0</v>
      </c>
      <c r="AE842" s="815">
        <f t="shared" si="2426"/>
        <v>0</v>
      </c>
      <c r="AF842" s="815">
        <f t="shared" si="2426"/>
        <v>0</v>
      </c>
      <c r="AG842" s="815">
        <f t="shared" si="2426"/>
        <v>0</v>
      </c>
      <c r="AH842" s="815">
        <f t="shared" si="2426"/>
        <v>0</v>
      </c>
      <c r="AI842" s="815">
        <f t="shared" si="2426"/>
        <v>0</v>
      </c>
      <c r="AJ842" s="815">
        <f t="shared" si="2426"/>
        <v>0</v>
      </c>
      <c r="AK842" s="814"/>
      <c r="AL842" s="815">
        <f t="shared" ref="AL842:BB842" si="2427">SUM(AL328)</f>
        <v>0</v>
      </c>
      <c r="AM842" s="815">
        <f t="shared" si="2427"/>
        <v>0</v>
      </c>
      <c r="AN842" s="815">
        <f t="shared" si="2427"/>
        <v>0</v>
      </c>
      <c r="AO842" s="815">
        <f t="shared" si="2427"/>
        <v>0</v>
      </c>
      <c r="AP842" s="815">
        <f t="shared" si="2427"/>
        <v>0</v>
      </c>
      <c r="AQ842" s="815">
        <f t="shared" si="2427"/>
        <v>0</v>
      </c>
      <c r="AR842" s="815">
        <f t="shared" si="2427"/>
        <v>0</v>
      </c>
      <c r="AS842" s="815">
        <f t="shared" si="2427"/>
        <v>0</v>
      </c>
      <c r="AT842" s="815">
        <f t="shared" si="2427"/>
        <v>0</v>
      </c>
      <c r="AU842" s="815">
        <f t="shared" si="2427"/>
        <v>0</v>
      </c>
      <c r="AV842" s="815">
        <f t="shared" si="2427"/>
        <v>0</v>
      </c>
      <c r="AW842" s="815">
        <f t="shared" si="2427"/>
        <v>0</v>
      </c>
      <c r="AX842" s="815">
        <f t="shared" si="2427"/>
        <v>0</v>
      </c>
      <c r="AY842" s="815">
        <f t="shared" si="2427"/>
        <v>0</v>
      </c>
      <c r="AZ842" s="815">
        <f t="shared" si="2427"/>
        <v>0</v>
      </c>
      <c r="BA842" s="815">
        <f t="shared" si="2427"/>
        <v>0</v>
      </c>
      <c r="BB842" s="815">
        <f t="shared" si="2427"/>
        <v>0</v>
      </c>
      <c r="BC842" s="814"/>
      <c r="BD842" s="815">
        <f t="shared" ref="BD842:BT842" si="2428">SUM(BD328)</f>
        <v>0</v>
      </c>
      <c r="BE842" s="815">
        <f t="shared" si="2428"/>
        <v>0</v>
      </c>
      <c r="BF842" s="815">
        <f t="shared" si="2428"/>
        <v>0</v>
      </c>
      <c r="BG842" s="815">
        <f t="shared" si="2428"/>
        <v>0</v>
      </c>
      <c r="BH842" s="815">
        <f t="shared" si="2428"/>
        <v>0</v>
      </c>
      <c r="BI842" s="815">
        <f t="shared" si="2428"/>
        <v>0</v>
      </c>
      <c r="BJ842" s="815">
        <f t="shared" si="2428"/>
        <v>0</v>
      </c>
      <c r="BK842" s="815">
        <f t="shared" si="2428"/>
        <v>0</v>
      </c>
      <c r="BL842" s="815">
        <f t="shared" si="2428"/>
        <v>0</v>
      </c>
      <c r="BM842" s="815">
        <f t="shared" si="2428"/>
        <v>0</v>
      </c>
      <c r="BN842" s="815">
        <f t="shared" si="2428"/>
        <v>0</v>
      </c>
      <c r="BO842" s="815">
        <f t="shared" si="2428"/>
        <v>0</v>
      </c>
      <c r="BP842" s="815">
        <f t="shared" si="2428"/>
        <v>0</v>
      </c>
      <c r="BQ842" s="815">
        <f t="shared" si="2428"/>
        <v>0</v>
      </c>
      <c r="BR842" s="815">
        <f t="shared" si="2428"/>
        <v>0</v>
      </c>
      <c r="BS842" s="815">
        <f t="shared" si="2428"/>
        <v>0</v>
      </c>
      <c r="BT842" s="815">
        <f t="shared" si="2428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49"/>
        <v>0</v>
      </c>
      <c r="CA842" s="621">
        <f t="shared" si="2350"/>
        <v>0</v>
      </c>
      <c r="CB842" s="621">
        <f t="shared" si="2351"/>
        <v>0</v>
      </c>
      <c r="CC842" s="693">
        <f t="shared" si="2352"/>
        <v>0</v>
      </c>
      <c r="CD842" s="1351">
        <f t="shared" si="2380"/>
        <v>0</v>
      </c>
      <c r="CE842" s="1352">
        <f t="shared" si="2354"/>
        <v>0</v>
      </c>
      <c r="CF842" s="1353">
        <f t="shared" si="2354"/>
        <v>0</v>
      </c>
      <c r="CG842" s="1353">
        <f t="shared" si="2354"/>
        <v>0</v>
      </c>
      <c r="CH842" s="1353">
        <f t="shared" si="2354"/>
        <v>0</v>
      </c>
      <c r="CI842" s="1353">
        <f t="shared" si="2354"/>
        <v>0</v>
      </c>
      <c r="CJ842" s="1353">
        <f t="shared" si="2354"/>
        <v>0</v>
      </c>
      <c r="CK842" s="1354">
        <f t="shared" si="2354"/>
        <v>0</v>
      </c>
      <c r="CL842" s="1354">
        <f t="shared" si="2354"/>
        <v>0</v>
      </c>
      <c r="CM842" s="1354">
        <f t="shared" si="2354"/>
        <v>0</v>
      </c>
      <c r="CN842" s="1353">
        <f t="shared" si="2354"/>
        <v>0</v>
      </c>
      <c r="CO842" s="1353">
        <f t="shared" si="2354"/>
        <v>0</v>
      </c>
      <c r="CP842" s="1353">
        <f t="shared" si="2354"/>
        <v>0</v>
      </c>
      <c r="CQ842" s="1353">
        <f t="shared" si="2354"/>
        <v>0</v>
      </c>
      <c r="CR842" s="1353">
        <f t="shared" si="2354"/>
        <v>0</v>
      </c>
      <c r="CS842" s="1352">
        <f t="shared" si="2354"/>
        <v>0</v>
      </c>
      <c r="CT842" s="1355">
        <f t="shared" si="2354"/>
        <v>0</v>
      </c>
      <c r="CU842" s="535">
        <f t="shared" si="2355"/>
        <v>0</v>
      </c>
      <c r="CV842" s="536">
        <f t="shared" si="2356"/>
        <v>0</v>
      </c>
      <c r="CW842" s="537">
        <f t="shared" si="2357"/>
        <v>0</v>
      </c>
      <c r="CX842" s="537">
        <f t="shared" si="2358"/>
        <v>0</v>
      </c>
      <c r="CY842" s="537">
        <f t="shared" si="2359"/>
        <v>0</v>
      </c>
      <c r="CZ842" s="537">
        <f t="shared" si="2360"/>
        <v>0</v>
      </c>
      <c r="DA842" s="537">
        <f t="shared" si="2361"/>
        <v>0</v>
      </c>
      <c r="DB842" s="538">
        <f t="shared" si="2362"/>
        <v>0</v>
      </c>
      <c r="DC842" s="538">
        <f t="shared" si="2363"/>
        <v>0</v>
      </c>
      <c r="DD842" s="538">
        <f t="shared" si="2364"/>
        <v>0</v>
      </c>
      <c r="DE842" s="537">
        <f t="shared" si="2365"/>
        <v>0</v>
      </c>
      <c r="DF842" s="537">
        <f t="shared" si="2366"/>
        <v>0</v>
      </c>
      <c r="DG842" s="537">
        <f t="shared" si="2367"/>
        <v>0</v>
      </c>
      <c r="DH842" s="537">
        <f t="shared" si="2368"/>
        <v>0</v>
      </c>
      <c r="DI842" s="537">
        <f t="shared" si="2369"/>
        <v>0</v>
      </c>
      <c r="DJ842" s="536">
        <f t="shared" si="2370"/>
        <v>0</v>
      </c>
      <c r="DK842" s="535">
        <f t="shared" si="2371"/>
        <v>0</v>
      </c>
      <c r="DL842" s="654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429">SUM(B338)</f>
        <v>0</v>
      </c>
      <c r="C843" s="815">
        <f t="shared" si="2429"/>
        <v>0</v>
      </c>
      <c r="D843" s="815">
        <f t="shared" si="2429"/>
        <v>0</v>
      </c>
      <c r="E843" s="815">
        <f t="shared" si="2429"/>
        <v>0</v>
      </c>
      <c r="F843" s="815">
        <f t="shared" si="2429"/>
        <v>0</v>
      </c>
      <c r="G843" s="815">
        <f t="shared" si="2429"/>
        <v>0</v>
      </c>
      <c r="H843" s="815">
        <f t="shared" si="2429"/>
        <v>0</v>
      </c>
      <c r="I843" s="815">
        <f t="shared" si="2429"/>
        <v>0</v>
      </c>
      <c r="J843" s="815">
        <f t="shared" si="2429"/>
        <v>0</v>
      </c>
      <c r="K843" s="815">
        <f t="shared" si="2429"/>
        <v>0</v>
      </c>
      <c r="L843" s="815">
        <f t="shared" si="2429"/>
        <v>0</v>
      </c>
      <c r="M843" s="815">
        <f t="shared" si="2429"/>
        <v>0</v>
      </c>
      <c r="N843" s="815">
        <f t="shared" si="2429"/>
        <v>0</v>
      </c>
      <c r="O843" s="815">
        <f t="shared" si="2429"/>
        <v>0</v>
      </c>
      <c r="P843" s="815">
        <f t="shared" si="2429"/>
        <v>0</v>
      </c>
      <c r="Q843" s="815">
        <f t="shared" si="2429"/>
        <v>0</v>
      </c>
      <c r="R843" s="815">
        <f t="shared" si="2429"/>
        <v>0</v>
      </c>
      <c r="S843" s="814"/>
      <c r="T843" s="815">
        <f t="shared" ref="T843:AJ843" si="2430">SUM(T338)</f>
        <v>0</v>
      </c>
      <c r="U843" s="815">
        <f t="shared" si="2430"/>
        <v>0</v>
      </c>
      <c r="V843" s="815">
        <f t="shared" si="2430"/>
        <v>0</v>
      </c>
      <c r="W843" s="815">
        <f t="shared" si="2430"/>
        <v>0</v>
      </c>
      <c r="X843" s="815">
        <f t="shared" si="2430"/>
        <v>0</v>
      </c>
      <c r="Y843" s="815">
        <f t="shared" si="2430"/>
        <v>0</v>
      </c>
      <c r="Z843" s="815">
        <f t="shared" si="2430"/>
        <v>0</v>
      </c>
      <c r="AA843" s="815">
        <f t="shared" si="2430"/>
        <v>0</v>
      </c>
      <c r="AB843" s="815">
        <f t="shared" si="2430"/>
        <v>0</v>
      </c>
      <c r="AC843" s="815">
        <f t="shared" si="2430"/>
        <v>0</v>
      </c>
      <c r="AD843" s="815">
        <f t="shared" si="2430"/>
        <v>0</v>
      </c>
      <c r="AE843" s="815">
        <f t="shared" si="2430"/>
        <v>0</v>
      </c>
      <c r="AF843" s="815">
        <f t="shared" si="2430"/>
        <v>0</v>
      </c>
      <c r="AG843" s="815">
        <f t="shared" si="2430"/>
        <v>0</v>
      </c>
      <c r="AH843" s="815">
        <f t="shared" si="2430"/>
        <v>0</v>
      </c>
      <c r="AI843" s="815">
        <f t="shared" si="2430"/>
        <v>0</v>
      </c>
      <c r="AJ843" s="815">
        <f t="shared" si="2430"/>
        <v>0</v>
      </c>
      <c r="AK843" s="814"/>
      <c r="AL843" s="815">
        <f t="shared" ref="AL843:BB843" si="2431">SUM(AL338)</f>
        <v>0</v>
      </c>
      <c r="AM843" s="815">
        <f t="shared" si="2431"/>
        <v>0</v>
      </c>
      <c r="AN843" s="815">
        <f t="shared" si="2431"/>
        <v>0</v>
      </c>
      <c r="AO843" s="815">
        <f t="shared" si="2431"/>
        <v>0</v>
      </c>
      <c r="AP843" s="815">
        <f t="shared" si="2431"/>
        <v>0</v>
      </c>
      <c r="AQ843" s="815">
        <f t="shared" si="2431"/>
        <v>0</v>
      </c>
      <c r="AR843" s="815">
        <f t="shared" si="2431"/>
        <v>0</v>
      </c>
      <c r="AS843" s="815">
        <f t="shared" si="2431"/>
        <v>0</v>
      </c>
      <c r="AT843" s="815">
        <f t="shared" si="2431"/>
        <v>0</v>
      </c>
      <c r="AU843" s="815">
        <f t="shared" si="2431"/>
        <v>0</v>
      </c>
      <c r="AV843" s="815">
        <f t="shared" si="2431"/>
        <v>0</v>
      </c>
      <c r="AW843" s="815">
        <f t="shared" si="2431"/>
        <v>0</v>
      </c>
      <c r="AX843" s="815">
        <f t="shared" si="2431"/>
        <v>0</v>
      </c>
      <c r="AY843" s="815">
        <f t="shared" si="2431"/>
        <v>0</v>
      </c>
      <c r="AZ843" s="815">
        <f t="shared" si="2431"/>
        <v>0</v>
      </c>
      <c r="BA843" s="815">
        <f t="shared" si="2431"/>
        <v>0</v>
      </c>
      <c r="BB843" s="815">
        <f t="shared" si="2431"/>
        <v>0</v>
      </c>
      <c r="BC843" s="814"/>
      <c r="BD843" s="815">
        <f t="shared" ref="BD843:BT843" si="2432">SUM(BD338)</f>
        <v>0</v>
      </c>
      <c r="BE843" s="815">
        <f t="shared" si="2432"/>
        <v>0</v>
      </c>
      <c r="BF843" s="815">
        <f t="shared" si="2432"/>
        <v>0</v>
      </c>
      <c r="BG843" s="815">
        <f t="shared" si="2432"/>
        <v>0</v>
      </c>
      <c r="BH843" s="815">
        <f t="shared" si="2432"/>
        <v>0</v>
      </c>
      <c r="BI843" s="815">
        <f t="shared" si="2432"/>
        <v>0</v>
      </c>
      <c r="BJ843" s="815">
        <f t="shared" si="2432"/>
        <v>0</v>
      </c>
      <c r="BK843" s="815">
        <f t="shared" si="2432"/>
        <v>0</v>
      </c>
      <c r="BL843" s="815">
        <f t="shared" si="2432"/>
        <v>0</v>
      </c>
      <c r="BM843" s="815">
        <f t="shared" si="2432"/>
        <v>0</v>
      </c>
      <c r="BN843" s="815">
        <f t="shared" si="2432"/>
        <v>0</v>
      </c>
      <c r="BO843" s="815">
        <f t="shared" si="2432"/>
        <v>0</v>
      </c>
      <c r="BP843" s="815">
        <f t="shared" si="2432"/>
        <v>0</v>
      </c>
      <c r="BQ843" s="815">
        <f t="shared" si="2432"/>
        <v>0</v>
      </c>
      <c r="BR843" s="815">
        <f t="shared" si="2432"/>
        <v>0</v>
      </c>
      <c r="BS843" s="815">
        <f t="shared" si="2432"/>
        <v>0</v>
      </c>
      <c r="BT843" s="815">
        <f t="shared" si="2432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49"/>
        <v>0</v>
      </c>
      <c r="CA843" s="621">
        <f t="shared" si="2350"/>
        <v>0</v>
      </c>
      <c r="CB843" s="621">
        <f t="shared" si="2351"/>
        <v>0</v>
      </c>
      <c r="CC843" s="693">
        <f t="shared" si="2352"/>
        <v>0</v>
      </c>
      <c r="CD843" s="1351">
        <f t="shared" si="2380"/>
        <v>0</v>
      </c>
      <c r="CE843" s="1352">
        <f t="shared" si="2354"/>
        <v>0</v>
      </c>
      <c r="CF843" s="1353">
        <f t="shared" si="2354"/>
        <v>0</v>
      </c>
      <c r="CG843" s="1353">
        <f t="shared" si="2354"/>
        <v>0</v>
      </c>
      <c r="CH843" s="1353">
        <f t="shared" si="2354"/>
        <v>0</v>
      </c>
      <c r="CI843" s="1353">
        <f t="shared" si="2354"/>
        <v>0</v>
      </c>
      <c r="CJ843" s="1353">
        <f t="shared" si="2354"/>
        <v>0</v>
      </c>
      <c r="CK843" s="1354">
        <f t="shared" si="2354"/>
        <v>0</v>
      </c>
      <c r="CL843" s="1354">
        <f t="shared" si="2354"/>
        <v>0</v>
      </c>
      <c r="CM843" s="1354">
        <f t="shared" si="2354"/>
        <v>0</v>
      </c>
      <c r="CN843" s="1353">
        <f t="shared" si="2354"/>
        <v>0</v>
      </c>
      <c r="CO843" s="1353">
        <f t="shared" si="2354"/>
        <v>0</v>
      </c>
      <c r="CP843" s="1353">
        <f t="shared" si="2354"/>
        <v>0</v>
      </c>
      <c r="CQ843" s="1353">
        <f t="shared" si="2354"/>
        <v>0</v>
      </c>
      <c r="CR843" s="1353">
        <f t="shared" si="2354"/>
        <v>0</v>
      </c>
      <c r="CS843" s="1352">
        <f t="shared" si="2354"/>
        <v>0</v>
      </c>
      <c r="CT843" s="1355">
        <f t="shared" si="2354"/>
        <v>0</v>
      </c>
      <c r="CU843" s="535">
        <f t="shared" si="2355"/>
        <v>0</v>
      </c>
      <c r="CV843" s="536">
        <f t="shared" si="2356"/>
        <v>0</v>
      </c>
      <c r="CW843" s="537">
        <f t="shared" si="2357"/>
        <v>0</v>
      </c>
      <c r="CX843" s="537">
        <f t="shared" si="2358"/>
        <v>0</v>
      </c>
      <c r="CY843" s="537">
        <f t="shared" si="2359"/>
        <v>0</v>
      </c>
      <c r="CZ843" s="537">
        <f t="shared" si="2360"/>
        <v>0</v>
      </c>
      <c r="DA843" s="537">
        <f t="shared" si="2361"/>
        <v>0</v>
      </c>
      <c r="DB843" s="538">
        <f t="shared" si="2362"/>
        <v>0</v>
      </c>
      <c r="DC843" s="538">
        <f t="shared" si="2363"/>
        <v>0</v>
      </c>
      <c r="DD843" s="538">
        <f t="shared" si="2364"/>
        <v>0</v>
      </c>
      <c r="DE843" s="537">
        <f t="shared" si="2365"/>
        <v>0</v>
      </c>
      <c r="DF843" s="537">
        <f t="shared" si="2366"/>
        <v>0</v>
      </c>
      <c r="DG843" s="537">
        <f t="shared" si="2367"/>
        <v>0</v>
      </c>
      <c r="DH843" s="537">
        <f t="shared" si="2368"/>
        <v>0</v>
      </c>
      <c r="DI843" s="537">
        <f t="shared" si="2369"/>
        <v>0</v>
      </c>
      <c r="DJ843" s="536">
        <f t="shared" si="2370"/>
        <v>0</v>
      </c>
      <c r="DK843" s="535">
        <f t="shared" si="2371"/>
        <v>0</v>
      </c>
      <c r="DL843" s="654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33">SUM(B348)</f>
        <v>0.12589693411611219</v>
      </c>
      <c r="C844" s="815">
        <f t="shared" si="2433"/>
        <v>0</v>
      </c>
      <c r="D844" s="815">
        <f t="shared" si="2433"/>
        <v>0</v>
      </c>
      <c r="E844" s="815">
        <f t="shared" si="2433"/>
        <v>0</v>
      </c>
      <c r="F844" s="815">
        <f t="shared" si="2433"/>
        <v>0</v>
      </c>
      <c r="G844" s="815">
        <f t="shared" si="2433"/>
        <v>0</v>
      </c>
      <c r="H844" s="815">
        <f t="shared" si="2433"/>
        <v>0</v>
      </c>
      <c r="I844" s="815">
        <f t="shared" si="2433"/>
        <v>0</v>
      </c>
      <c r="J844" s="815">
        <f t="shared" si="2433"/>
        <v>0</v>
      </c>
      <c r="K844" s="815">
        <f t="shared" si="2433"/>
        <v>0</v>
      </c>
      <c r="L844" s="815">
        <f t="shared" si="2433"/>
        <v>0</v>
      </c>
      <c r="M844" s="815">
        <f t="shared" si="2433"/>
        <v>0</v>
      </c>
      <c r="N844" s="815">
        <f t="shared" si="2433"/>
        <v>0</v>
      </c>
      <c r="O844" s="815">
        <f t="shared" si="2433"/>
        <v>0</v>
      </c>
      <c r="P844" s="815">
        <f t="shared" si="2433"/>
        <v>0</v>
      </c>
      <c r="Q844" s="815">
        <f t="shared" si="2433"/>
        <v>0</v>
      </c>
      <c r="R844" s="815">
        <f t="shared" si="2433"/>
        <v>0</v>
      </c>
      <c r="S844" s="814"/>
      <c r="T844" s="815">
        <f t="shared" ref="T844:AJ844" si="2434">SUM(T348)</f>
        <v>0</v>
      </c>
      <c r="U844" s="815">
        <f t="shared" si="2434"/>
        <v>0</v>
      </c>
      <c r="V844" s="815">
        <f t="shared" si="2434"/>
        <v>0</v>
      </c>
      <c r="W844" s="815">
        <f t="shared" si="2434"/>
        <v>0</v>
      </c>
      <c r="X844" s="815">
        <f t="shared" si="2434"/>
        <v>0</v>
      </c>
      <c r="Y844" s="815">
        <f t="shared" si="2434"/>
        <v>0</v>
      </c>
      <c r="Z844" s="815">
        <f t="shared" si="2434"/>
        <v>0</v>
      </c>
      <c r="AA844" s="815">
        <f t="shared" si="2434"/>
        <v>0</v>
      </c>
      <c r="AB844" s="815">
        <f t="shared" si="2434"/>
        <v>0.15107632093933465</v>
      </c>
      <c r="AC844" s="815">
        <f t="shared" si="2434"/>
        <v>0</v>
      </c>
      <c r="AD844" s="815">
        <f t="shared" si="2434"/>
        <v>0</v>
      </c>
      <c r="AE844" s="815">
        <f t="shared" si="2434"/>
        <v>0</v>
      </c>
      <c r="AF844" s="815">
        <f t="shared" si="2434"/>
        <v>0</v>
      </c>
      <c r="AG844" s="815">
        <f t="shared" si="2434"/>
        <v>0</v>
      </c>
      <c r="AH844" s="815">
        <f t="shared" si="2434"/>
        <v>0</v>
      </c>
      <c r="AI844" s="815">
        <f t="shared" si="2434"/>
        <v>0</v>
      </c>
      <c r="AJ844" s="815">
        <f t="shared" si="2434"/>
        <v>0</v>
      </c>
      <c r="AK844" s="814"/>
      <c r="AL844" s="815">
        <f t="shared" ref="AL844:BB844" si="2435">SUM(AL348)</f>
        <v>0</v>
      </c>
      <c r="AM844" s="815">
        <f t="shared" si="2435"/>
        <v>1.0071754729288975E-2</v>
      </c>
      <c r="AN844" s="815">
        <f t="shared" si="2435"/>
        <v>2.6977914453452611E-2</v>
      </c>
      <c r="AO844" s="815">
        <f t="shared" si="2435"/>
        <v>0</v>
      </c>
      <c r="AP844" s="815">
        <f t="shared" si="2435"/>
        <v>0</v>
      </c>
      <c r="AQ844" s="815">
        <f t="shared" si="2435"/>
        <v>0</v>
      </c>
      <c r="AR844" s="815">
        <f t="shared" si="2435"/>
        <v>0</v>
      </c>
      <c r="AS844" s="815">
        <f t="shared" si="2435"/>
        <v>0</v>
      </c>
      <c r="AT844" s="815">
        <f t="shared" si="2435"/>
        <v>0</v>
      </c>
      <c r="AU844" s="815">
        <f t="shared" si="2435"/>
        <v>0</v>
      </c>
      <c r="AV844" s="815">
        <f t="shared" si="2435"/>
        <v>0</v>
      </c>
      <c r="AW844" s="815">
        <f t="shared" si="2435"/>
        <v>0</v>
      </c>
      <c r="AX844" s="815">
        <f t="shared" si="2435"/>
        <v>0</v>
      </c>
      <c r="AY844" s="815">
        <f t="shared" si="2435"/>
        <v>0</v>
      </c>
      <c r="AZ844" s="815">
        <f t="shared" si="2435"/>
        <v>0</v>
      </c>
      <c r="BA844" s="815">
        <f t="shared" si="2435"/>
        <v>0</v>
      </c>
      <c r="BB844" s="815">
        <f t="shared" si="2435"/>
        <v>0</v>
      </c>
      <c r="BC844" s="814"/>
      <c r="BD844" s="815">
        <f t="shared" ref="BD844:BT844" si="2436">SUM(BD348)</f>
        <v>0</v>
      </c>
      <c r="BE844" s="815">
        <f t="shared" si="2436"/>
        <v>0</v>
      </c>
      <c r="BF844" s="815">
        <f t="shared" si="2436"/>
        <v>0</v>
      </c>
      <c r="BG844" s="815">
        <f t="shared" si="2436"/>
        <v>0</v>
      </c>
      <c r="BH844" s="815">
        <f t="shared" si="2436"/>
        <v>0</v>
      </c>
      <c r="BI844" s="815">
        <f t="shared" si="2436"/>
        <v>0</v>
      </c>
      <c r="BJ844" s="815">
        <f t="shared" si="2436"/>
        <v>0</v>
      </c>
      <c r="BK844" s="815">
        <f t="shared" si="2436"/>
        <v>3.1474233529028048E-2</v>
      </c>
      <c r="BL844" s="815">
        <f t="shared" si="2436"/>
        <v>3.7769080234833663E-2</v>
      </c>
      <c r="BM844" s="815">
        <f t="shared" si="2436"/>
        <v>0</v>
      </c>
      <c r="BN844" s="815">
        <f t="shared" si="2436"/>
        <v>0</v>
      </c>
      <c r="BO844" s="815">
        <f t="shared" si="2436"/>
        <v>0</v>
      </c>
      <c r="BP844" s="815">
        <f t="shared" si="2436"/>
        <v>0</v>
      </c>
      <c r="BQ844" s="815">
        <f t="shared" si="2436"/>
        <v>0</v>
      </c>
      <c r="BR844" s="815">
        <f t="shared" si="2436"/>
        <v>0</v>
      </c>
      <c r="BS844" s="815">
        <f t="shared" si="2436"/>
        <v>0</v>
      </c>
      <c r="BT844" s="815">
        <f t="shared" si="2436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49"/>
        <v>0</v>
      </c>
      <c r="CA844" s="621">
        <f t="shared" si="2350"/>
        <v>0</v>
      </c>
      <c r="CB844" s="621">
        <f t="shared" si="2351"/>
        <v>6.7145031528593167E-4</v>
      </c>
      <c r="CC844" s="693">
        <f t="shared" si="2352"/>
        <v>2.0982822352685363E-3</v>
      </c>
      <c r="CD844" s="1351">
        <f t="shared" si="2380"/>
        <v>0</v>
      </c>
      <c r="CE844" s="1352">
        <f t="shared" si="2354"/>
        <v>0</v>
      </c>
      <c r="CF844" s="1353">
        <f t="shared" si="2354"/>
        <v>0</v>
      </c>
      <c r="CG844" s="1353">
        <f t="shared" si="2354"/>
        <v>0</v>
      </c>
      <c r="CH844" s="1353">
        <f t="shared" si="2354"/>
        <v>0</v>
      </c>
      <c r="CI844" s="1353">
        <f t="shared" si="2354"/>
        <v>0</v>
      </c>
      <c r="CJ844" s="1353">
        <f t="shared" si="2354"/>
        <v>0</v>
      </c>
      <c r="CK844" s="1354">
        <f t="shared" si="2354"/>
        <v>0</v>
      </c>
      <c r="CL844" s="1354">
        <f t="shared" si="2354"/>
        <v>0</v>
      </c>
      <c r="CM844" s="1354">
        <f t="shared" si="2354"/>
        <v>0</v>
      </c>
      <c r="CN844" s="1353">
        <f t="shared" si="2354"/>
        <v>0</v>
      </c>
      <c r="CO844" s="1353">
        <f t="shared" si="2354"/>
        <v>0</v>
      </c>
      <c r="CP844" s="1353">
        <f t="shared" si="2354"/>
        <v>0</v>
      </c>
      <c r="CQ844" s="1353">
        <f t="shared" si="2354"/>
        <v>0</v>
      </c>
      <c r="CR844" s="1353">
        <f t="shared" si="2354"/>
        <v>0</v>
      </c>
      <c r="CS844" s="1352">
        <f t="shared" si="2354"/>
        <v>3.1474233529028048E-2</v>
      </c>
      <c r="CT844" s="1355">
        <f t="shared" si="2354"/>
        <v>3.7769080234833663E-2</v>
      </c>
      <c r="CU844" s="535">
        <f t="shared" si="2355"/>
        <v>0</v>
      </c>
      <c r="CV844" s="536">
        <f t="shared" si="2356"/>
        <v>0</v>
      </c>
      <c r="CW844" s="537">
        <f t="shared" si="2357"/>
        <v>0</v>
      </c>
      <c r="CX844" s="537">
        <f t="shared" si="2358"/>
        <v>0</v>
      </c>
      <c r="CY844" s="537">
        <f t="shared" si="2359"/>
        <v>0</v>
      </c>
      <c r="CZ844" s="537">
        <f t="shared" si="2360"/>
        <v>0</v>
      </c>
      <c r="DA844" s="537">
        <f t="shared" si="2361"/>
        <v>0</v>
      </c>
      <c r="DB844" s="538">
        <f t="shared" si="2362"/>
        <v>0</v>
      </c>
      <c r="DC844" s="538">
        <f t="shared" si="2363"/>
        <v>0</v>
      </c>
      <c r="DD844" s="538">
        <f t="shared" si="2364"/>
        <v>0</v>
      </c>
      <c r="DE844" s="537">
        <f t="shared" si="2365"/>
        <v>0</v>
      </c>
      <c r="DF844" s="537">
        <f t="shared" si="2366"/>
        <v>0</v>
      </c>
      <c r="DG844" s="537">
        <f t="shared" si="2367"/>
        <v>0</v>
      </c>
      <c r="DH844" s="537">
        <f t="shared" si="2368"/>
        <v>0</v>
      </c>
      <c r="DI844" s="537">
        <f t="shared" si="2369"/>
        <v>0</v>
      </c>
      <c r="DJ844" s="536">
        <f t="shared" si="2370"/>
        <v>3.1474233529028048E-2</v>
      </c>
      <c r="DK844" s="535">
        <f t="shared" si="2371"/>
        <v>3.7769080234833663E-2</v>
      </c>
      <c r="DL844" s="654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37">SUM(B358)</f>
        <v>0</v>
      </c>
      <c r="C845" s="815">
        <f t="shared" si="2437"/>
        <v>0</v>
      </c>
      <c r="D845" s="815">
        <f t="shared" si="2437"/>
        <v>0</v>
      </c>
      <c r="E845" s="815">
        <f t="shared" si="2437"/>
        <v>0</v>
      </c>
      <c r="F845" s="815">
        <f t="shared" si="2437"/>
        <v>0</v>
      </c>
      <c r="G845" s="815">
        <f t="shared" si="2437"/>
        <v>0</v>
      </c>
      <c r="H845" s="815">
        <f t="shared" si="2437"/>
        <v>0</v>
      </c>
      <c r="I845" s="815">
        <f t="shared" si="2437"/>
        <v>0</v>
      </c>
      <c r="J845" s="815">
        <f t="shared" si="2437"/>
        <v>0</v>
      </c>
      <c r="K845" s="815">
        <f t="shared" si="2437"/>
        <v>0</v>
      </c>
      <c r="L845" s="815">
        <f t="shared" si="2437"/>
        <v>0</v>
      </c>
      <c r="M845" s="815">
        <f t="shared" si="2437"/>
        <v>0</v>
      </c>
      <c r="N845" s="815">
        <f t="shared" si="2437"/>
        <v>0</v>
      </c>
      <c r="O845" s="815">
        <f t="shared" si="2437"/>
        <v>0</v>
      </c>
      <c r="P845" s="815">
        <f t="shared" si="2437"/>
        <v>0</v>
      </c>
      <c r="Q845" s="815">
        <f t="shared" si="2437"/>
        <v>0</v>
      </c>
      <c r="R845" s="815">
        <f t="shared" si="2437"/>
        <v>0</v>
      </c>
      <c r="S845" s="814"/>
      <c r="T845" s="815">
        <f t="shared" ref="T845:AJ845" si="2438">SUM(T358)</f>
        <v>0</v>
      </c>
      <c r="U845" s="815">
        <f t="shared" si="2438"/>
        <v>0</v>
      </c>
      <c r="V845" s="815">
        <f t="shared" si="2438"/>
        <v>0</v>
      </c>
      <c r="W845" s="815">
        <f t="shared" si="2438"/>
        <v>0</v>
      </c>
      <c r="X845" s="815">
        <f t="shared" si="2438"/>
        <v>0</v>
      </c>
      <c r="Y845" s="815">
        <f t="shared" si="2438"/>
        <v>0</v>
      </c>
      <c r="Z845" s="815">
        <f t="shared" si="2438"/>
        <v>0</v>
      </c>
      <c r="AA845" s="815">
        <f t="shared" si="2438"/>
        <v>0</v>
      </c>
      <c r="AB845" s="815">
        <f t="shared" si="2438"/>
        <v>0</v>
      </c>
      <c r="AC845" s="815">
        <f t="shared" si="2438"/>
        <v>0</v>
      </c>
      <c r="AD845" s="815">
        <f t="shared" si="2438"/>
        <v>0</v>
      </c>
      <c r="AE845" s="815">
        <f t="shared" si="2438"/>
        <v>0</v>
      </c>
      <c r="AF845" s="815">
        <f t="shared" si="2438"/>
        <v>0</v>
      </c>
      <c r="AG845" s="815">
        <f t="shared" si="2438"/>
        <v>0</v>
      </c>
      <c r="AH845" s="815">
        <f t="shared" si="2438"/>
        <v>0</v>
      </c>
      <c r="AI845" s="815">
        <f t="shared" si="2438"/>
        <v>0</v>
      </c>
      <c r="AJ845" s="815">
        <f t="shared" si="2438"/>
        <v>0</v>
      </c>
      <c r="AK845" s="814"/>
      <c r="AL845" s="815">
        <f t="shared" ref="AL845:BB845" si="2439">SUM(AL358)</f>
        <v>0</v>
      </c>
      <c r="AM845" s="815">
        <f t="shared" si="2439"/>
        <v>0</v>
      </c>
      <c r="AN845" s="815">
        <f t="shared" si="2439"/>
        <v>0</v>
      </c>
      <c r="AO845" s="815">
        <f t="shared" si="2439"/>
        <v>0</v>
      </c>
      <c r="AP845" s="815">
        <f t="shared" si="2439"/>
        <v>0</v>
      </c>
      <c r="AQ845" s="815">
        <f t="shared" si="2439"/>
        <v>0</v>
      </c>
      <c r="AR845" s="815">
        <f t="shared" si="2439"/>
        <v>0</v>
      </c>
      <c r="AS845" s="815">
        <f t="shared" si="2439"/>
        <v>0</v>
      </c>
      <c r="AT845" s="815">
        <f t="shared" si="2439"/>
        <v>0</v>
      </c>
      <c r="AU845" s="815">
        <f t="shared" si="2439"/>
        <v>0</v>
      </c>
      <c r="AV845" s="815">
        <f t="shared" si="2439"/>
        <v>0</v>
      </c>
      <c r="AW845" s="815">
        <f t="shared" si="2439"/>
        <v>0</v>
      </c>
      <c r="AX845" s="815">
        <f t="shared" si="2439"/>
        <v>0</v>
      </c>
      <c r="AY845" s="815">
        <f t="shared" si="2439"/>
        <v>0</v>
      </c>
      <c r="AZ845" s="815">
        <f t="shared" si="2439"/>
        <v>0</v>
      </c>
      <c r="BA845" s="815">
        <f t="shared" si="2439"/>
        <v>0</v>
      </c>
      <c r="BB845" s="815">
        <f t="shared" si="2439"/>
        <v>0</v>
      </c>
      <c r="BC845" s="814"/>
      <c r="BD845" s="815">
        <f t="shared" ref="BD845:BT845" si="2440">SUM(BD358)</f>
        <v>0</v>
      </c>
      <c r="BE845" s="815">
        <f t="shared" si="2440"/>
        <v>0</v>
      </c>
      <c r="BF845" s="815">
        <f t="shared" si="2440"/>
        <v>0</v>
      </c>
      <c r="BG845" s="815">
        <f t="shared" si="2440"/>
        <v>0</v>
      </c>
      <c r="BH845" s="815">
        <f t="shared" si="2440"/>
        <v>0</v>
      </c>
      <c r="BI845" s="815">
        <f t="shared" si="2440"/>
        <v>0</v>
      </c>
      <c r="BJ845" s="815">
        <f t="shared" si="2440"/>
        <v>0</v>
      </c>
      <c r="BK845" s="815">
        <f t="shared" si="2440"/>
        <v>0</v>
      </c>
      <c r="BL845" s="815">
        <f t="shared" si="2440"/>
        <v>0</v>
      </c>
      <c r="BM845" s="815">
        <f t="shared" si="2440"/>
        <v>0</v>
      </c>
      <c r="BN845" s="815">
        <f t="shared" si="2440"/>
        <v>0</v>
      </c>
      <c r="BO845" s="815">
        <f t="shared" si="2440"/>
        <v>0</v>
      </c>
      <c r="BP845" s="815">
        <f t="shared" si="2440"/>
        <v>0</v>
      </c>
      <c r="BQ845" s="815">
        <f t="shared" si="2440"/>
        <v>0</v>
      </c>
      <c r="BR845" s="815">
        <f t="shared" si="2440"/>
        <v>0</v>
      </c>
      <c r="BS845" s="815">
        <f t="shared" si="2440"/>
        <v>0</v>
      </c>
      <c r="BT845" s="815">
        <f t="shared" si="2440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49"/>
        <v>0</v>
      </c>
      <c r="CA845" s="621">
        <f t="shared" si="2350"/>
        <v>0</v>
      </c>
      <c r="CB845" s="621">
        <f t="shared" si="2351"/>
        <v>0</v>
      </c>
      <c r="CC845" s="693">
        <f t="shared" si="2352"/>
        <v>0</v>
      </c>
      <c r="CD845" s="1351">
        <f t="shared" si="2380"/>
        <v>0</v>
      </c>
      <c r="CE845" s="1352">
        <f t="shared" si="2354"/>
        <v>0</v>
      </c>
      <c r="CF845" s="1353">
        <f t="shared" si="2354"/>
        <v>0</v>
      </c>
      <c r="CG845" s="1353">
        <f t="shared" si="2354"/>
        <v>0</v>
      </c>
      <c r="CH845" s="1353">
        <f t="shared" si="2354"/>
        <v>0</v>
      </c>
      <c r="CI845" s="1353">
        <f t="shared" si="2354"/>
        <v>0</v>
      </c>
      <c r="CJ845" s="1353">
        <f t="shared" si="2354"/>
        <v>0</v>
      </c>
      <c r="CK845" s="1354">
        <f t="shared" si="2354"/>
        <v>0</v>
      </c>
      <c r="CL845" s="1354">
        <f t="shared" si="2354"/>
        <v>0</v>
      </c>
      <c r="CM845" s="1354">
        <f t="shared" si="2354"/>
        <v>0</v>
      </c>
      <c r="CN845" s="1353">
        <f t="shared" si="2354"/>
        <v>0</v>
      </c>
      <c r="CO845" s="1353">
        <f t="shared" si="2354"/>
        <v>0</v>
      </c>
      <c r="CP845" s="1353">
        <f t="shared" si="2354"/>
        <v>0</v>
      </c>
      <c r="CQ845" s="1353">
        <f t="shared" si="2354"/>
        <v>0</v>
      </c>
      <c r="CR845" s="1353">
        <f t="shared" si="2354"/>
        <v>0</v>
      </c>
      <c r="CS845" s="1352">
        <f t="shared" ref="CE845:CT848" si="244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441"/>
        <v>0</v>
      </c>
      <c r="CU845" s="535">
        <f t="shared" si="2355"/>
        <v>0</v>
      </c>
      <c r="CV845" s="536">
        <f t="shared" si="2356"/>
        <v>0</v>
      </c>
      <c r="CW845" s="537">
        <f t="shared" si="2357"/>
        <v>0</v>
      </c>
      <c r="CX845" s="537">
        <f t="shared" si="2358"/>
        <v>0</v>
      </c>
      <c r="CY845" s="537">
        <f t="shared" si="2359"/>
        <v>0</v>
      </c>
      <c r="CZ845" s="537">
        <f t="shared" si="2360"/>
        <v>0</v>
      </c>
      <c r="DA845" s="537">
        <f t="shared" si="2361"/>
        <v>0</v>
      </c>
      <c r="DB845" s="538">
        <f t="shared" si="2362"/>
        <v>0</v>
      </c>
      <c r="DC845" s="538">
        <f t="shared" si="2363"/>
        <v>0</v>
      </c>
      <c r="DD845" s="538">
        <f t="shared" si="2364"/>
        <v>0</v>
      </c>
      <c r="DE845" s="537">
        <f t="shared" si="2365"/>
        <v>0</v>
      </c>
      <c r="DF845" s="537">
        <f t="shared" si="2366"/>
        <v>0</v>
      </c>
      <c r="DG845" s="537">
        <f t="shared" si="2367"/>
        <v>0</v>
      </c>
      <c r="DH845" s="537">
        <f t="shared" si="2368"/>
        <v>0</v>
      </c>
      <c r="DI845" s="537">
        <f t="shared" si="2369"/>
        <v>0</v>
      </c>
      <c r="DJ845" s="536">
        <f t="shared" si="2370"/>
        <v>0</v>
      </c>
      <c r="DK845" s="535">
        <f t="shared" si="2371"/>
        <v>0</v>
      </c>
      <c r="DL845" s="654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42">SUM(B369)</f>
        <v>0</v>
      </c>
      <c r="C846" s="815">
        <f t="shared" si="2442"/>
        <v>0</v>
      </c>
      <c r="D846" s="815">
        <f t="shared" si="2442"/>
        <v>0</v>
      </c>
      <c r="E846" s="815">
        <f t="shared" si="2442"/>
        <v>0</v>
      </c>
      <c r="F846" s="815">
        <f t="shared" si="2442"/>
        <v>0</v>
      </c>
      <c r="G846" s="815">
        <f t="shared" si="2442"/>
        <v>0</v>
      </c>
      <c r="H846" s="815">
        <f t="shared" si="2442"/>
        <v>0</v>
      </c>
      <c r="I846" s="815">
        <f t="shared" si="2442"/>
        <v>0</v>
      </c>
      <c r="J846" s="815">
        <f t="shared" si="2442"/>
        <v>0</v>
      </c>
      <c r="K846" s="815">
        <f t="shared" si="2442"/>
        <v>0</v>
      </c>
      <c r="L846" s="815">
        <f t="shared" si="2442"/>
        <v>0</v>
      </c>
      <c r="M846" s="815">
        <f t="shared" si="2442"/>
        <v>0</v>
      </c>
      <c r="N846" s="815">
        <f t="shared" si="2442"/>
        <v>0</v>
      </c>
      <c r="O846" s="815">
        <f t="shared" si="2442"/>
        <v>0</v>
      </c>
      <c r="P846" s="815">
        <f t="shared" si="2442"/>
        <v>0</v>
      </c>
      <c r="Q846" s="815">
        <f t="shared" si="2442"/>
        <v>0</v>
      </c>
      <c r="R846" s="815">
        <f t="shared" si="2442"/>
        <v>0</v>
      </c>
      <c r="S846" s="814"/>
      <c r="T846" s="815">
        <f t="shared" ref="T846:AJ846" si="2443">SUM(T369)</f>
        <v>0</v>
      </c>
      <c r="U846" s="815">
        <f t="shared" si="2443"/>
        <v>0</v>
      </c>
      <c r="V846" s="815">
        <f t="shared" si="2443"/>
        <v>0</v>
      </c>
      <c r="W846" s="815">
        <f t="shared" si="2443"/>
        <v>0</v>
      </c>
      <c r="X846" s="815">
        <f t="shared" si="2443"/>
        <v>0</v>
      </c>
      <c r="Y846" s="815">
        <f t="shared" si="2443"/>
        <v>0</v>
      </c>
      <c r="Z846" s="815">
        <f t="shared" si="2443"/>
        <v>0</v>
      </c>
      <c r="AA846" s="815">
        <f t="shared" si="2443"/>
        <v>0</v>
      </c>
      <c r="AB846" s="815">
        <f t="shared" si="2443"/>
        <v>0</v>
      </c>
      <c r="AC846" s="815">
        <f t="shared" si="2443"/>
        <v>0</v>
      </c>
      <c r="AD846" s="815">
        <f t="shared" si="2443"/>
        <v>0</v>
      </c>
      <c r="AE846" s="815">
        <f t="shared" si="2443"/>
        <v>0</v>
      </c>
      <c r="AF846" s="815">
        <f t="shared" si="2443"/>
        <v>0</v>
      </c>
      <c r="AG846" s="815">
        <f t="shared" si="2443"/>
        <v>0</v>
      </c>
      <c r="AH846" s="815">
        <f t="shared" si="2443"/>
        <v>0</v>
      </c>
      <c r="AI846" s="815">
        <f t="shared" si="2443"/>
        <v>0</v>
      </c>
      <c r="AJ846" s="815">
        <f t="shared" si="2443"/>
        <v>0</v>
      </c>
      <c r="AK846" s="814"/>
      <c r="AL846" s="815">
        <f t="shared" ref="AL846:BB846" si="2444">SUM(AL369)</f>
        <v>0</v>
      </c>
      <c r="AM846" s="815">
        <f t="shared" si="2444"/>
        <v>8.6975429441182861E-3</v>
      </c>
      <c r="AN846" s="815">
        <f t="shared" si="2444"/>
        <v>0</v>
      </c>
      <c r="AO846" s="815">
        <f t="shared" si="2444"/>
        <v>0</v>
      </c>
      <c r="AP846" s="815">
        <f t="shared" si="2444"/>
        <v>0</v>
      </c>
      <c r="AQ846" s="815">
        <f t="shared" si="2444"/>
        <v>0</v>
      </c>
      <c r="AR846" s="815">
        <f t="shared" si="2444"/>
        <v>0</v>
      </c>
      <c r="AS846" s="815">
        <f t="shared" si="2444"/>
        <v>0</v>
      </c>
      <c r="AT846" s="815">
        <f t="shared" si="2444"/>
        <v>0</v>
      </c>
      <c r="AU846" s="815">
        <f t="shared" si="2444"/>
        <v>0</v>
      </c>
      <c r="AV846" s="815">
        <f t="shared" si="2444"/>
        <v>0</v>
      </c>
      <c r="AW846" s="815">
        <f t="shared" si="2444"/>
        <v>0</v>
      </c>
      <c r="AX846" s="815">
        <f t="shared" si="2444"/>
        <v>0</v>
      </c>
      <c r="AY846" s="815">
        <f t="shared" si="2444"/>
        <v>0</v>
      </c>
      <c r="AZ846" s="815">
        <f t="shared" si="2444"/>
        <v>0</v>
      </c>
      <c r="BA846" s="815">
        <f t="shared" si="2444"/>
        <v>0</v>
      </c>
      <c r="BB846" s="815">
        <f t="shared" si="2444"/>
        <v>0</v>
      </c>
      <c r="BC846" s="814"/>
      <c r="BD846" s="815">
        <f t="shared" ref="BD846:BT846" si="2445">SUM(BD369)</f>
        <v>0</v>
      </c>
      <c r="BE846" s="815">
        <f t="shared" si="2445"/>
        <v>0</v>
      </c>
      <c r="BF846" s="815">
        <f t="shared" si="2445"/>
        <v>0</v>
      </c>
      <c r="BG846" s="815">
        <f t="shared" si="2445"/>
        <v>0</v>
      </c>
      <c r="BH846" s="815">
        <f t="shared" si="2445"/>
        <v>0</v>
      </c>
      <c r="BI846" s="815">
        <f t="shared" si="2445"/>
        <v>0</v>
      </c>
      <c r="BJ846" s="815">
        <f t="shared" si="2445"/>
        <v>0</v>
      </c>
      <c r="BK846" s="815">
        <f t="shared" si="2445"/>
        <v>0</v>
      </c>
      <c r="BL846" s="815">
        <f t="shared" si="2445"/>
        <v>0</v>
      </c>
      <c r="BM846" s="815">
        <f t="shared" si="2445"/>
        <v>0</v>
      </c>
      <c r="BN846" s="815">
        <f t="shared" si="2445"/>
        <v>0</v>
      </c>
      <c r="BO846" s="815">
        <f t="shared" si="2445"/>
        <v>0</v>
      </c>
      <c r="BP846" s="815">
        <f t="shared" si="2445"/>
        <v>0</v>
      </c>
      <c r="BQ846" s="815">
        <f t="shared" si="2445"/>
        <v>0</v>
      </c>
      <c r="BR846" s="815">
        <f t="shared" si="2445"/>
        <v>0</v>
      </c>
      <c r="BS846" s="815">
        <f t="shared" si="2445"/>
        <v>0</v>
      </c>
      <c r="BT846" s="815">
        <f t="shared" si="2445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49"/>
        <v>0</v>
      </c>
      <c r="CA846" s="621">
        <f t="shared" si="2350"/>
        <v>0</v>
      </c>
      <c r="CB846" s="621">
        <f t="shared" si="2351"/>
        <v>0</v>
      </c>
      <c r="CC846" s="693">
        <f t="shared" si="2352"/>
        <v>0</v>
      </c>
      <c r="CD846" s="1351">
        <f t="shared" si="2380"/>
        <v>0</v>
      </c>
      <c r="CE846" s="1352">
        <f t="shared" si="2441"/>
        <v>0</v>
      </c>
      <c r="CF846" s="1353">
        <f t="shared" si="2441"/>
        <v>0</v>
      </c>
      <c r="CG846" s="1353">
        <f t="shared" si="2441"/>
        <v>0</v>
      </c>
      <c r="CH846" s="1353">
        <f t="shared" si="2441"/>
        <v>0</v>
      </c>
      <c r="CI846" s="1353">
        <f t="shared" si="2441"/>
        <v>0</v>
      </c>
      <c r="CJ846" s="1353">
        <f t="shared" si="2441"/>
        <v>0</v>
      </c>
      <c r="CK846" s="1354">
        <f t="shared" si="2441"/>
        <v>0</v>
      </c>
      <c r="CL846" s="1354">
        <f t="shared" si="2441"/>
        <v>0</v>
      </c>
      <c r="CM846" s="1354">
        <f t="shared" si="2441"/>
        <v>0</v>
      </c>
      <c r="CN846" s="1353">
        <f t="shared" si="2441"/>
        <v>0</v>
      </c>
      <c r="CO846" s="1353">
        <f t="shared" si="2441"/>
        <v>0</v>
      </c>
      <c r="CP846" s="1353">
        <f t="shared" si="2441"/>
        <v>0</v>
      </c>
      <c r="CQ846" s="1353">
        <f t="shared" si="2441"/>
        <v>0</v>
      </c>
      <c r="CR846" s="1353">
        <f t="shared" si="2441"/>
        <v>0</v>
      </c>
      <c r="CS846" s="1352">
        <f t="shared" si="2441"/>
        <v>0</v>
      </c>
      <c r="CT846" s="1355">
        <f t="shared" si="2441"/>
        <v>0</v>
      </c>
      <c r="CU846" s="535">
        <f t="shared" si="2355"/>
        <v>0</v>
      </c>
      <c r="CV846" s="536">
        <f t="shared" si="2356"/>
        <v>0</v>
      </c>
      <c r="CW846" s="537">
        <f t="shared" si="2357"/>
        <v>0</v>
      </c>
      <c r="CX846" s="537">
        <f t="shared" si="2358"/>
        <v>0</v>
      </c>
      <c r="CY846" s="537">
        <f t="shared" si="2359"/>
        <v>0</v>
      </c>
      <c r="CZ846" s="537">
        <f t="shared" si="2360"/>
        <v>0</v>
      </c>
      <c r="DA846" s="537">
        <f t="shared" si="2361"/>
        <v>0</v>
      </c>
      <c r="DB846" s="538">
        <f t="shared" si="2362"/>
        <v>0</v>
      </c>
      <c r="DC846" s="538">
        <f t="shared" si="2363"/>
        <v>0</v>
      </c>
      <c r="DD846" s="538">
        <f t="shared" si="2364"/>
        <v>0</v>
      </c>
      <c r="DE846" s="537">
        <f t="shared" si="2365"/>
        <v>0</v>
      </c>
      <c r="DF846" s="537">
        <f t="shared" si="2366"/>
        <v>0</v>
      </c>
      <c r="DG846" s="537">
        <f t="shared" si="2367"/>
        <v>0</v>
      </c>
      <c r="DH846" s="537">
        <f t="shared" si="2368"/>
        <v>0</v>
      </c>
      <c r="DI846" s="537">
        <f t="shared" si="2369"/>
        <v>0</v>
      </c>
      <c r="DJ846" s="536">
        <f t="shared" si="2370"/>
        <v>0</v>
      </c>
      <c r="DK846" s="535">
        <f t="shared" si="2371"/>
        <v>0</v>
      </c>
      <c r="DL846" s="654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46">SUM(B380)</f>
        <v>8.5322896281800384E-2</v>
      </c>
      <c r="C847" s="815">
        <f t="shared" si="2446"/>
        <v>0</v>
      </c>
      <c r="D847" s="815">
        <f t="shared" si="2446"/>
        <v>0</v>
      </c>
      <c r="E847" s="815">
        <f t="shared" si="2446"/>
        <v>0</v>
      </c>
      <c r="F847" s="815">
        <f t="shared" si="2446"/>
        <v>0</v>
      </c>
      <c r="G847" s="815">
        <f t="shared" si="2446"/>
        <v>0</v>
      </c>
      <c r="H847" s="815">
        <f t="shared" si="2446"/>
        <v>0</v>
      </c>
      <c r="I847" s="815">
        <f t="shared" si="2446"/>
        <v>0</v>
      </c>
      <c r="J847" s="815">
        <f t="shared" si="2446"/>
        <v>0</v>
      </c>
      <c r="K847" s="815">
        <f t="shared" si="2446"/>
        <v>0</v>
      </c>
      <c r="L847" s="815">
        <f t="shared" si="2446"/>
        <v>0</v>
      </c>
      <c r="M847" s="815">
        <f t="shared" si="2446"/>
        <v>0</v>
      </c>
      <c r="N847" s="815">
        <f t="shared" si="2446"/>
        <v>0</v>
      </c>
      <c r="O847" s="815">
        <f t="shared" si="2446"/>
        <v>0</v>
      </c>
      <c r="P847" s="815">
        <f t="shared" si="2446"/>
        <v>0</v>
      </c>
      <c r="Q847" s="815">
        <f t="shared" si="2446"/>
        <v>0</v>
      </c>
      <c r="R847" s="815">
        <f t="shared" si="2446"/>
        <v>0</v>
      </c>
      <c r="S847" s="814"/>
      <c r="T847" s="815">
        <f t="shared" ref="T847:AJ847" si="2447">SUM(T380)</f>
        <v>0</v>
      </c>
      <c r="U847" s="815">
        <f t="shared" si="2447"/>
        <v>0</v>
      </c>
      <c r="V847" s="815">
        <f t="shared" si="2447"/>
        <v>0</v>
      </c>
      <c r="W847" s="815">
        <f t="shared" si="2447"/>
        <v>0</v>
      </c>
      <c r="X847" s="815">
        <f t="shared" si="2447"/>
        <v>0</v>
      </c>
      <c r="Y847" s="815">
        <f t="shared" si="2447"/>
        <v>0</v>
      </c>
      <c r="Z847" s="815">
        <f t="shared" si="2447"/>
        <v>0</v>
      </c>
      <c r="AA847" s="815">
        <f t="shared" si="2447"/>
        <v>0</v>
      </c>
      <c r="AB847" s="815">
        <f t="shared" si="2447"/>
        <v>0</v>
      </c>
      <c r="AC847" s="815">
        <f t="shared" si="2447"/>
        <v>0</v>
      </c>
      <c r="AD847" s="815">
        <f t="shared" si="2447"/>
        <v>0</v>
      </c>
      <c r="AE847" s="815">
        <f t="shared" si="2447"/>
        <v>0</v>
      </c>
      <c r="AF847" s="815">
        <f t="shared" si="2447"/>
        <v>0</v>
      </c>
      <c r="AG847" s="815">
        <f t="shared" si="2447"/>
        <v>0</v>
      </c>
      <c r="AH847" s="815">
        <f t="shared" si="2447"/>
        <v>0</v>
      </c>
      <c r="AI847" s="815">
        <f t="shared" si="2447"/>
        <v>0</v>
      </c>
      <c r="AJ847" s="815">
        <f t="shared" si="2447"/>
        <v>0</v>
      </c>
      <c r="AK847" s="814"/>
      <c r="AL847" s="815">
        <f t="shared" ref="AL847:BB847" si="2448">SUM(AL380)</f>
        <v>0</v>
      </c>
      <c r="AM847" s="815">
        <f t="shared" si="2448"/>
        <v>0</v>
      </c>
      <c r="AN847" s="815">
        <f t="shared" si="2448"/>
        <v>0</v>
      </c>
      <c r="AO847" s="815">
        <f t="shared" si="2448"/>
        <v>0</v>
      </c>
      <c r="AP847" s="815">
        <f t="shared" si="2448"/>
        <v>0</v>
      </c>
      <c r="AQ847" s="815">
        <f t="shared" si="2448"/>
        <v>0</v>
      </c>
      <c r="AR847" s="815">
        <f t="shared" si="2448"/>
        <v>0</v>
      </c>
      <c r="AS847" s="815">
        <f t="shared" si="2448"/>
        <v>0</v>
      </c>
      <c r="AT847" s="815">
        <f t="shared" si="2448"/>
        <v>0</v>
      </c>
      <c r="AU847" s="815">
        <f t="shared" si="2448"/>
        <v>0</v>
      </c>
      <c r="AV847" s="815">
        <f t="shared" si="2448"/>
        <v>0</v>
      </c>
      <c r="AW847" s="815">
        <f t="shared" si="2448"/>
        <v>0</v>
      </c>
      <c r="AX847" s="815">
        <f t="shared" si="2448"/>
        <v>0</v>
      </c>
      <c r="AY847" s="815">
        <f t="shared" si="2448"/>
        <v>0</v>
      </c>
      <c r="AZ847" s="815">
        <f t="shared" si="2448"/>
        <v>0</v>
      </c>
      <c r="BA847" s="815">
        <f t="shared" si="2448"/>
        <v>0</v>
      </c>
      <c r="BB847" s="815">
        <f t="shared" si="2448"/>
        <v>0</v>
      </c>
      <c r="BC847" s="814"/>
      <c r="BD847" s="815">
        <f t="shared" ref="BD847:BT847" si="2449">SUM(BD380)</f>
        <v>0</v>
      </c>
      <c r="BE847" s="815">
        <f t="shared" si="2449"/>
        <v>0</v>
      </c>
      <c r="BF847" s="815">
        <f t="shared" si="2449"/>
        <v>0</v>
      </c>
      <c r="BG847" s="815">
        <f t="shared" si="2449"/>
        <v>0</v>
      </c>
      <c r="BH847" s="815">
        <f t="shared" si="2449"/>
        <v>0</v>
      </c>
      <c r="BI847" s="815">
        <f t="shared" si="2449"/>
        <v>0</v>
      </c>
      <c r="BJ847" s="815">
        <f t="shared" si="2449"/>
        <v>0</v>
      </c>
      <c r="BK847" s="815">
        <f t="shared" si="2449"/>
        <v>0</v>
      </c>
      <c r="BL847" s="815">
        <f t="shared" si="2449"/>
        <v>0</v>
      </c>
      <c r="BM847" s="815">
        <f t="shared" si="2449"/>
        <v>0</v>
      </c>
      <c r="BN847" s="815">
        <f t="shared" si="2449"/>
        <v>0</v>
      </c>
      <c r="BO847" s="815">
        <f t="shared" si="2449"/>
        <v>0</v>
      </c>
      <c r="BP847" s="815">
        <f t="shared" si="2449"/>
        <v>0</v>
      </c>
      <c r="BQ847" s="815">
        <f t="shared" si="2449"/>
        <v>0</v>
      </c>
      <c r="BR847" s="815">
        <f t="shared" si="2449"/>
        <v>0</v>
      </c>
      <c r="BS847" s="815">
        <f t="shared" si="2449"/>
        <v>0</v>
      </c>
      <c r="BT847" s="815">
        <f t="shared" si="2449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49"/>
        <v>0</v>
      </c>
      <c r="CA847" s="621">
        <f t="shared" si="2350"/>
        <v>0</v>
      </c>
      <c r="CB847" s="621">
        <f t="shared" si="2351"/>
        <v>0</v>
      </c>
      <c r="CC847" s="693">
        <f t="shared" si="2352"/>
        <v>0</v>
      </c>
      <c r="CD847" s="1351">
        <f t="shared" si="2380"/>
        <v>0</v>
      </c>
      <c r="CE847" s="1352">
        <f t="shared" si="2441"/>
        <v>0</v>
      </c>
      <c r="CF847" s="1353">
        <f t="shared" si="2441"/>
        <v>0</v>
      </c>
      <c r="CG847" s="1353">
        <f t="shared" si="2441"/>
        <v>0</v>
      </c>
      <c r="CH847" s="1353">
        <f t="shared" si="2441"/>
        <v>0</v>
      </c>
      <c r="CI847" s="1353">
        <f t="shared" si="2441"/>
        <v>0</v>
      </c>
      <c r="CJ847" s="1353">
        <f t="shared" si="2441"/>
        <v>0</v>
      </c>
      <c r="CK847" s="1354">
        <f t="shared" si="2441"/>
        <v>0</v>
      </c>
      <c r="CL847" s="1354">
        <f t="shared" si="2441"/>
        <v>0</v>
      </c>
      <c r="CM847" s="1354">
        <f t="shared" si="2441"/>
        <v>0</v>
      </c>
      <c r="CN847" s="1353">
        <f t="shared" si="2441"/>
        <v>0</v>
      </c>
      <c r="CO847" s="1353">
        <f t="shared" si="2441"/>
        <v>0</v>
      </c>
      <c r="CP847" s="1353">
        <f t="shared" si="2441"/>
        <v>0</v>
      </c>
      <c r="CQ847" s="1353">
        <f t="shared" si="2441"/>
        <v>0</v>
      </c>
      <c r="CR847" s="1353">
        <f t="shared" si="2441"/>
        <v>0</v>
      </c>
      <c r="CS847" s="1352">
        <f t="shared" si="2441"/>
        <v>0</v>
      </c>
      <c r="CT847" s="1355">
        <f t="shared" si="2441"/>
        <v>0</v>
      </c>
      <c r="CU847" s="535">
        <f t="shared" si="2355"/>
        <v>0</v>
      </c>
      <c r="CV847" s="536">
        <f t="shared" si="2356"/>
        <v>0</v>
      </c>
      <c r="CW847" s="537">
        <f t="shared" si="2357"/>
        <v>0</v>
      </c>
      <c r="CX847" s="537">
        <f t="shared" si="2358"/>
        <v>0</v>
      </c>
      <c r="CY847" s="537">
        <f t="shared" si="2359"/>
        <v>0</v>
      </c>
      <c r="CZ847" s="537">
        <f t="shared" si="2360"/>
        <v>0</v>
      </c>
      <c r="DA847" s="537">
        <f t="shared" si="2361"/>
        <v>0</v>
      </c>
      <c r="DB847" s="538">
        <f t="shared" si="2362"/>
        <v>0</v>
      </c>
      <c r="DC847" s="538">
        <f t="shared" si="2363"/>
        <v>0</v>
      </c>
      <c r="DD847" s="538">
        <f t="shared" si="2364"/>
        <v>0</v>
      </c>
      <c r="DE847" s="537">
        <f t="shared" si="2365"/>
        <v>0</v>
      </c>
      <c r="DF847" s="537">
        <f t="shared" si="2366"/>
        <v>0</v>
      </c>
      <c r="DG847" s="537">
        <f t="shared" si="2367"/>
        <v>0</v>
      </c>
      <c r="DH847" s="537">
        <f t="shared" si="2368"/>
        <v>0</v>
      </c>
      <c r="DI847" s="537">
        <f t="shared" si="2369"/>
        <v>0</v>
      </c>
      <c r="DJ847" s="536">
        <f t="shared" si="2370"/>
        <v>0</v>
      </c>
      <c r="DK847" s="535">
        <f t="shared" si="2371"/>
        <v>0</v>
      </c>
      <c r="DL847" s="654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50">SUM(B390)</f>
        <v>0</v>
      </c>
      <c r="C848" s="815">
        <f t="shared" si="2450"/>
        <v>0</v>
      </c>
      <c r="D848" s="815">
        <f t="shared" si="2450"/>
        <v>0</v>
      </c>
      <c r="E848" s="815">
        <f t="shared" si="2450"/>
        <v>0</v>
      </c>
      <c r="F848" s="815">
        <f t="shared" si="2450"/>
        <v>0</v>
      </c>
      <c r="G848" s="815">
        <f t="shared" si="2450"/>
        <v>0</v>
      </c>
      <c r="H848" s="815">
        <f t="shared" si="2450"/>
        <v>0</v>
      </c>
      <c r="I848" s="815">
        <f t="shared" si="2450"/>
        <v>0</v>
      </c>
      <c r="J848" s="815">
        <f t="shared" si="2450"/>
        <v>0</v>
      </c>
      <c r="K848" s="815">
        <f t="shared" si="2450"/>
        <v>0</v>
      </c>
      <c r="L848" s="815">
        <f t="shared" si="2450"/>
        <v>0</v>
      </c>
      <c r="M848" s="815">
        <f t="shared" si="2450"/>
        <v>0</v>
      </c>
      <c r="N848" s="815">
        <f t="shared" si="2450"/>
        <v>0</v>
      </c>
      <c r="O848" s="815">
        <f t="shared" si="2450"/>
        <v>0</v>
      </c>
      <c r="P848" s="815">
        <f t="shared" si="2450"/>
        <v>0</v>
      </c>
      <c r="Q848" s="815">
        <f t="shared" si="2450"/>
        <v>0</v>
      </c>
      <c r="R848" s="815">
        <f t="shared" si="2450"/>
        <v>0</v>
      </c>
      <c r="S848" s="814"/>
      <c r="T848" s="815">
        <f t="shared" ref="T848:AJ848" si="2451">SUM(T390)</f>
        <v>0</v>
      </c>
      <c r="U848" s="815">
        <f t="shared" si="2451"/>
        <v>0</v>
      </c>
      <c r="V848" s="815">
        <f t="shared" si="2451"/>
        <v>0</v>
      </c>
      <c r="W848" s="815">
        <f t="shared" si="2451"/>
        <v>0</v>
      </c>
      <c r="X848" s="815">
        <f t="shared" si="2451"/>
        <v>0</v>
      </c>
      <c r="Y848" s="815">
        <f t="shared" si="2451"/>
        <v>0</v>
      </c>
      <c r="Z848" s="815">
        <f t="shared" si="2451"/>
        <v>0</v>
      </c>
      <c r="AA848" s="815">
        <f t="shared" si="2451"/>
        <v>0</v>
      </c>
      <c r="AB848" s="815">
        <f t="shared" si="2451"/>
        <v>0</v>
      </c>
      <c r="AC848" s="815">
        <f t="shared" si="2451"/>
        <v>0</v>
      </c>
      <c r="AD848" s="815">
        <f t="shared" si="2451"/>
        <v>0</v>
      </c>
      <c r="AE848" s="815">
        <f t="shared" si="2451"/>
        <v>0</v>
      </c>
      <c r="AF848" s="815">
        <f t="shared" si="2451"/>
        <v>0</v>
      </c>
      <c r="AG848" s="815">
        <f t="shared" si="2451"/>
        <v>0</v>
      </c>
      <c r="AH848" s="815">
        <f t="shared" si="2451"/>
        <v>0</v>
      </c>
      <c r="AI848" s="815">
        <f t="shared" si="2451"/>
        <v>0</v>
      </c>
      <c r="AJ848" s="815">
        <f t="shared" si="2451"/>
        <v>0</v>
      </c>
      <c r="AK848" s="814"/>
      <c r="AL848" s="815">
        <f t="shared" ref="AL848:BB848" si="2452">SUM(AL390)</f>
        <v>0</v>
      </c>
      <c r="AM848" s="815">
        <f t="shared" si="2452"/>
        <v>0</v>
      </c>
      <c r="AN848" s="815">
        <f t="shared" si="2452"/>
        <v>0</v>
      </c>
      <c r="AO848" s="815">
        <f t="shared" si="2452"/>
        <v>0</v>
      </c>
      <c r="AP848" s="815">
        <f t="shared" si="2452"/>
        <v>0</v>
      </c>
      <c r="AQ848" s="815">
        <f t="shared" si="2452"/>
        <v>0</v>
      </c>
      <c r="AR848" s="815">
        <f t="shared" si="2452"/>
        <v>0</v>
      </c>
      <c r="AS848" s="815">
        <f t="shared" si="2452"/>
        <v>0</v>
      </c>
      <c r="AT848" s="815">
        <f t="shared" si="2452"/>
        <v>0</v>
      </c>
      <c r="AU848" s="815">
        <f t="shared" si="2452"/>
        <v>0</v>
      </c>
      <c r="AV848" s="815">
        <f t="shared" si="2452"/>
        <v>0</v>
      </c>
      <c r="AW848" s="815">
        <f t="shared" si="2452"/>
        <v>0</v>
      </c>
      <c r="AX848" s="815">
        <f t="shared" si="2452"/>
        <v>0</v>
      </c>
      <c r="AY848" s="815">
        <f t="shared" si="2452"/>
        <v>0</v>
      </c>
      <c r="AZ848" s="815">
        <f t="shared" si="2452"/>
        <v>0</v>
      </c>
      <c r="BA848" s="815">
        <f t="shared" si="2452"/>
        <v>0</v>
      </c>
      <c r="BB848" s="815">
        <f t="shared" si="2452"/>
        <v>0</v>
      </c>
      <c r="BC848" s="814"/>
      <c r="BD848" s="815">
        <f t="shared" ref="BD848:BT848" si="2453">SUM(BD390)</f>
        <v>0</v>
      </c>
      <c r="BE848" s="815">
        <f t="shared" si="2453"/>
        <v>0</v>
      </c>
      <c r="BF848" s="815">
        <f t="shared" si="2453"/>
        <v>0</v>
      </c>
      <c r="BG848" s="815">
        <f t="shared" si="2453"/>
        <v>0</v>
      </c>
      <c r="BH848" s="815">
        <f t="shared" si="2453"/>
        <v>0</v>
      </c>
      <c r="BI848" s="815">
        <f t="shared" si="2453"/>
        <v>0</v>
      </c>
      <c r="BJ848" s="815">
        <f t="shared" si="2453"/>
        <v>0</v>
      </c>
      <c r="BK848" s="815">
        <f t="shared" si="2453"/>
        <v>0</v>
      </c>
      <c r="BL848" s="815">
        <f t="shared" si="2453"/>
        <v>0</v>
      </c>
      <c r="BM848" s="815">
        <f t="shared" si="2453"/>
        <v>0</v>
      </c>
      <c r="BN848" s="815">
        <f t="shared" si="2453"/>
        <v>0</v>
      </c>
      <c r="BO848" s="815">
        <f t="shared" si="2453"/>
        <v>0</v>
      </c>
      <c r="BP848" s="815">
        <f t="shared" si="2453"/>
        <v>0</v>
      </c>
      <c r="BQ848" s="815">
        <f t="shared" si="2453"/>
        <v>0</v>
      </c>
      <c r="BR848" s="815">
        <f t="shared" si="2453"/>
        <v>0</v>
      </c>
      <c r="BS848" s="815">
        <f t="shared" si="2453"/>
        <v>0</v>
      </c>
      <c r="BT848" s="815">
        <f t="shared" si="2453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49"/>
        <v>0</v>
      </c>
      <c r="CA848" s="621">
        <f t="shared" si="2350"/>
        <v>0</v>
      </c>
      <c r="CB848" s="621">
        <f t="shared" si="2351"/>
        <v>0</v>
      </c>
      <c r="CC848" s="693">
        <f t="shared" si="2352"/>
        <v>0</v>
      </c>
      <c r="CD848" s="1351">
        <f t="shared" si="2380"/>
        <v>0</v>
      </c>
      <c r="CE848" s="1352">
        <f t="shared" si="2441"/>
        <v>0</v>
      </c>
      <c r="CF848" s="1353">
        <f t="shared" si="2441"/>
        <v>0</v>
      </c>
      <c r="CG848" s="1353">
        <f t="shared" si="2441"/>
        <v>0</v>
      </c>
      <c r="CH848" s="1353">
        <f t="shared" si="2441"/>
        <v>0</v>
      </c>
      <c r="CI848" s="1353">
        <f t="shared" si="2441"/>
        <v>0</v>
      </c>
      <c r="CJ848" s="1353">
        <f t="shared" si="2441"/>
        <v>0</v>
      </c>
      <c r="CK848" s="1354">
        <f t="shared" si="2441"/>
        <v>0</v>
      </c>
      <c r="CL848" s="1354">
        <f t="shared" si="2441"/>
        <v>0</v>
      </c>
      <c r="CM848" s="1354">
        <f t="shared" si="2441"/>
        <v>0</v>
      </c>
      <c r="CN848" s="1353">
        <f t="shared" si="2441"/>
        <v>0</v>
      </c>
      <c r="CO848" s="1353">
        <f t="shared" si="2441"/>
        <v>0</v>
      </c>
      <c r="CP848" s="1353">
        <f t="shared" si="2441"/>
        <v>0</v>
      </c>
      <c r="CQ848" s="1353">
        <f t="shared" si="2441"/>
        <v>0</v>
      </c>
      <c r="CR848" s="1353">
        <f t="shared" si="2441"/>
        <v>0</v>
      </c>
      <c r="CS848" s="1352">
        <f t="shared" si="2441"/>
        <v>0</v>
      </c>
      <c r="CT848" s="1355">
        <f t="shared" si="2441"/>
        <v>0</v>
      </c>
      <c r="CU848" s="535">
        <f t="shared" si="2355"/>
        <v>0</v>
      </c>
      <c r="CV848" s="536">
        <f t="shared" si="2356"/>
        <v>0</v>
      </c>
      <c r="CW848" s="537">
        <f t="shared" si="2357"/>
        <v>0</v>
      </c>
      <c r="CX848" s="537">
        <f t="shared" si="2358"/>
        <v>0</v>
      </c>
      <c r="CY848" s="537">
        <f t="shared" si="2359"/>
        <v>0</v>
      </c>
      <c r="CZ848" s="537">
        <f t="shared" si="2360"/>
        <v>0</v>
      </c>
      <c r="DA848" s="537">
        <f t="shared" si="2361"/>
        <v>0</v>
      </c>
      <c r="DB848" s="538">
        <f t="shared" si="2362"/>
        <v>0</v>
      </c>
      <c r="DC848" s="538">
        <f t="shared" si="2363"/>
        <v>0</v>
      </c>
      <c r="DD848" s="538">
        <f t="shared" si="2364"/>
        <v>0</v>
      </c>
      <c r="DE848" s="537">
        <f t="shared" si="2365"/>
        <v>0</v>
      </c>
      <c r="DF848" s="537">
        <f t="shared" si="2366"/>
        <v>0</v>
      </c>
      <c r="DG848" s="537">
        <f t="shared" si="2367"/>
        <v>0</v>
      </c>
      <c r="DH848" s="537">
        <f t="shared" si="2368"/>
        <v>0</v>
      </c>
      <c r="DI848" s="537">
        <f t="shared" si="2369"/>
        <v>0</v>
      </c>
      <c r="DJ848" s="536">
        <f t="shared" si="2370"/>
        <v>0</v>
      </c>
      <c r="DK848" s="535">
        <f t="shared" si="2371"/>
        <v>0</v>
      </c>
      <c r="DL848" s="654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54">SUM(B436)</f>
        <v>0</v>
      </c>
      <c r="C850" s="815">
        <f t="shared" si="2454"/>
        <v>-4.6477495107632091E-3</v>
      </c>
      <c r="D850" s="815">
        <f t="shared" si="2454"/>
        <v>0</v>
      </c>
      <c r="E850" s="815">
        <f t="shared" si="2454"/>
        <v>0.1655525114155251</v>
      </c>
      <c r="F850" s="815">
        <f t="shared" si="2454"/>
        <v>7.2563600782778861E-2</v>
      </c>
      <c r="G850" s="815">
        <f t="shared" si="2454"/>
        <v>5.3750815394651014E-3</v>
      </c>
      <c r="H850" s="815">
        <f t="shared" si="2454"/>
        <v>2.5262883235485978E-2</v>
      </c>
      <c r="I850" s="815">
        <f t="shared" si="2454"/>
        <v>1.4512720156555773E-2</v>
      </c>
      <c r="J850" s="815">
        <f t="shared" si="2454"/>
        <v>0.34554095610847074</v>
      </c>
      <c r="K850" s="815">
        <f t="shared" si="2454"/>
        <v>0</v>
      </c>
      <c r="L850" s="815">
        <f t="shared" si="2454"/>
        <v>0</v>
      </c>
      <c r="M850" s="815">
        <f t="shared" si="2454"/>
        <v>0</v>
      </c>
      <c r="N850" s="815">
        <f t="shared" si="2454"/>
        <v>0</v>
      </c>
      <c r="O850" s="815">
        <f t="shared" si="2454"/>
        <v>0</v>
      </c>
      <c r="P850" s="815">
        <f t="shared" si="2454"/>
        <v>0</v>
      </c>
      <c r="Q850" s="815">
        <f t="shared" si="2454"/>
        <v>0</v>
      </c>
      <c r="R850" s="815">
        <f t="shared" si="2454"/>
        <v>0</v>
      </c>
      <c r="S850" s="814"/>
      <c r="T850" s="815">
        <f t="shared" ref="T850:AJ850" si="2455">SUM(T436)</f>
        <v>0</v>
      </c>
      <c r="U850" s="815">
        <f t="shared" si="2455"/>
        <v>4.9575994781474231E-2</v>
      </c>
      <c r="V850" s="815">
        <f t="shared" si="2455"/>
        <v>8.2626657969123718E-3</v>
      </c>
      <c r="W850" s="815">
        <f t="shared" si="2455"/>
        <v>0.17133072407045008</v>
      </c>
      <c r="X850" s="815">
        <f t="shared" si="2455"/>
        <v>0</v>
      </c>
      <c r="Y850" s="815">
        <f t="shared" si="2455"/>
        <v>4.1656881930854532E-2</v>
      </c>
      <c r="Z850" s="815">
        <f t="shared" si="2455"/>
        <v>0</v>
      </c>
      <c r="AA850" s="815">
        <f t="shared" si="2455"/>
        <v>0.15117416829745597</v>
      </c>
      <c r="AB850" s="815">
        <f t="shared" si="2455"/>
        <v>1.8590998043052837E-2</v>
      </c>
      <c r="AC850" s="815">
        <f t="shared" si="2455"/>
        <v>0</v>
      </c>
      <c r="AD850" s="815">
        <f t="shared" si="2455"/>
        <v>0</v>
      </c>
      <c r="AE850" s="815">
        <f t="shared" si="2455"/>
        <v>0</v>
      </c>
      <c r="AF850" s="815">
        <f t="shared" si="2455"/>
        <v>0</v>
      </c>
      <c r="AG850" s="815">
        <f t="shared" si="2455"/>
        <v>0</v>
      </c>
      <c r="AH850" s="815">
        <f t="shared" si="2455"/>
        <v>0</v>
      </c>
      <c r="AI850" s="815">
        <f t="shared" si="2455"/>
        <v>0</v>
      </c>
      <c r="AJ850" s="815">
        <f t="shared" si="2455"/>
        <v>0</v>
      </c>
      <c r="AK850" s="814"/>
      <c r="AL850" s="815">
        <f t="shared" ref="AL850:BB850" si="2456">SUM(AL436)</f>
        <v>1.7041748206131767E-2</v>
      </c>
      <c r="AM850" s="815">
        <f t="shared" si="2456"/>
        <v>0</v>
      </c>
      <c r="AN850" s="815">
        <f t="shared" si="2456"/>
        <v>0</v>
      </c>
      <c r="AO850" s="815">
        <f t="shared" si="2456"/>
        <v>3.0984996738421394E-2</v>
      </c>
      <c r="AP850" s="815">
        <f t="shared" si="2456"/>
        <v>0</v>
      </c>
      <c r="AQ850" s="815">
        <f t="shared" si="2456"/>
        <v>0</v>
      </c>
      <c r="AR850" s="815">
        <f t="shared" si="2456"/>
        <v>8.0560991519895622E-3</v>
      </c>
      <c r="AS850" s="815">
        <f t="shared" si="2456"/>
        <v>2.8919330289193305E-2</v>
      </c>
      <c r="AT850" s="815">
        <f t="shared" si="2456"/>
        <v>5.5950051253378055E-2</v>
      </c>
      <c r="AU850" s="815">
        <f t="shared" si="2456"/>
        <v>0</v>
      </c>
      <c r="AV850" s="815">
        <f t="shared" si="2456"/>
        <v>0</v>
      </c>
      <c r="AW850" s="815">
        <f t="shared" si="2456"/>
        <v>0</v>
      </c>
      <c r="AX850" s="815">
        <f t="shared" si="2456"/>
        <v>0</v>
      </c>
      <c r="AY850" s="815">
        <f t="shared" si="2456"/>
        <v>0</v>
      </c>
      <c r="AZ850" s="815">
        <f t="shared" si="2456"/>
        <v>0</v>
      </c>
      <c r="BA850" s="815">
        <f t="shared" si="2456"/>
        <v>0</v>
      </c>
      <c r="BB850" s="815">
        <f t="shared" si="2456"/>
        <v>0</v>
      </c>
      <c r="BC850" s="814"/>
      <c r="BD850" s="815">
        <f t="shared" ref="BD850:BT850" si="2457">SUM(BD436)</f>
        <v>0</v>
      </c>
      <c r="BE850" s="815">
        <f t="shared" si="2457"/>
        <v>0</v>
      </c>
      <c r="BF850" s="815">
        <f t="shared" si="2457"/>
        <v>0</v>
      </c>
      <c r="BG850" s="815">
        <f t="shared" si="2457"/>
        <v>0</v>
      </c>
      <c r="BH850" s="815">
        <f t="shared" si="2457"/>
        <v>0</v>
      </c>
      <c r="BI850" s="815">
        <f t="shared" si="2457"/>
        <v>0</v>
      </c>
      <c r="BJ850" s="815">
        <f t="shared" si="2457"/>
        <v>0</v>
      </c>
      <c r="BK850" s="815">
        <f t="shared" si="2457"/>
        <v>0</v>
      </c>
      <c r="BL850" s="815">
        <f t="shared" si="2457"/>
        <v>3.0984996738421394E-2</v>
      </c>
      <c r="BM850" s="815">
        <f t="shared" si="2457"/>
        <v>0</v>
      </c>
      <c r="BN850" s="815">
        <f t="shared" si="2457"/>
        <v>0</v>
      </c>
      <c r="BO850" s="815">
        <f t="shared" si="2457"/>
        <v>0</v>
      </c>
      <c r="BP850" s="815">
        <f t="shared" si="2457"/>
        <v>0</v>
      </c>
      <c r="BQ850" s="815">
        <f t="shared" si="2457"/>
        <v>0</v>
      </c>
      <c r="BR850" s="815">
        <f t="shared" si="2457"/>
        <v>0</v>
      </c>
      <c r="BS850" s="815">
        <f t="shared" si="2457"/>
        <v>0</v>
      </c>
      <c r="BT850" s="815">
        <f t="shared" si="2457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1">
        <f t="shared" ref="CD850:CS851" si="245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458"/>
        <v>0</v>
      </c>
      <c r="CF850" s="1353">
        <f t="shared" si="2458"/>
        <v>0</v>
      </c>
      <c r="CG850" s="1353">
        <f t="shared" si="2458"/>
        <v>0</v>
      </c>
      <c r="CH850" s="1353">
        <f t="shared" si="2458"/>
        <v>0</v>
      </c>
      <c r="CI850" s="1353">
        <f t="shared" si="2458"/>
        <v>0</v>
      </c>
      <c r="CJ850" s="1353">
        <f t="shared" si="2458"/>
        <v>0</v>
      </c>
      <c r="CK850" s="1354">
        <f t="shared" si="2458"/>
        <v>0</v>
      </c>
      <c r="CL850" s="1354">
        <f t="shared" si="2458"/>
        <v>0</v>
      </c>
      <c r="CM850" s="1354">
        <f t="shared" si="2458"/>
        <v>0</v>
      </c>
      <c r="CN850" s="1353">
        <f t="shared" si="2458"/>
        <v>0</v>
      </c>
      <c r="CO850" s="1353">
        <f t="shared" si="2458"/>
        <v>0</v>
      </c>
      <c r="CP850" s="1353">
        <f t="shared" si="2458"/>
        <v>0</v>
      </c>
      <c r="CQ850" s="1353">
        <f t="shared" si="2458"/>
        <v>0</v>
      </c>
      <c r="CR850" s="1353">
        <f t="shared" si="2458"/>
        <v>0</v>
      </c>
      <c r="CS850" s="1352">
        <f t="shared" si="2458"/>
        <v>0</v>
      </c>
      <c r="CT850" s="1355">
        <f t="shared" ref="CE850:CT851" si="245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6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60"/>
        <v>0</v>
      </c>
      <c r="CW850" s="537">
        <f t="shared" si="2460"/>
        <v>0</v>
      </c>
      <c r="CX850" s="537">
        <f t="shared" si="2460"/>
        <v>0</v>
      </c>
      <c r="CY850" s="537">
        <f t="shared" si="2460"/>
        <v>0</v>
      </c>
      <c r="CZ850" s="537">
        <f t="shared" si="2460"/>
        <v>0</v>
      </c>
      <c r="DA850" s="537">
        <f t="shared" si="2460"/>
        <v>0</v>
      </c>
      <c r="DB850" s="538">
        <f t="shared" si="2460"/>
        <v>0</v>
      </c>
      <c r="DC850" s="538">
        <f t="shared" si="2460"/>
        <v>0</v>
      </c>
      <c r="DD850" s="538">
        <f t="shared" si="2460"/>
        <v>0</v>
      </c>
      <c r="DE850" s="537">
        <f t="shared" ref="DE850:DK851" si="246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61"/>
        <v>0</v>
      </c>
      <c r="DG850" s="537">
        <f t="shared" si="2461"/>
        <v>0</v>
      </c>
      <c r="DH850" s="537">
        <f t="shared" si="2461"/>
        <v>0</v>
      </c>
      <c r="DI850" s="537">
        <f t="shared" si="2461"/>
        <v>0</v>
      </c>
      <c r="DJ850" s="536">
        <f t="shared" si="2461"/>
        <v>0</v>
      </c>
      <c r="DK850" s="535">
        <f t="shared" si="2461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62">SUM(B446)</f>
        <v>0</v>
      </c>
      <c r="C851" s="815">
        <f t="shared" si="2462"/>
        <v>0</v>
      </c>
      <c r="D851" s="815">
        <f t="shared" si="2462"/>
        <v>0</v>
      </c>
      <c r="E851" s="815">
        <f t="shared" si="2462"/>
        <v>0</v>
      </c>
      <c r="F851" s="815">
        <f t="shared" si="2462"/>
        <v>0</v>
      </c>
      <c r="G851" s="815">
        <f t="shared" si="2462"/>
        <v>0</v>
      </c>
      <c r="H851" s="815">
        <f t="shared" si="2462"/>
        <v>0</v>
      </c>
      <c r="I851" s="815">
        <f t="shared" si="2462"/>
        <v>0</v>
      </c>
      <c r="J851" s="815">
        <f t="shared" si="2462"/>
        <v>0</v>
      </c>
      <c r="K851" s="815">
        <f t="shared" si="2462"/>
        <v>0</v>
      </c>
      <c r="L851" s="815">
        <f t="shared" si="2462"/>
        <v>0</v>
      </c>
      <c r="M851" s="815">
        <f t="shared" si="2462"/>
        <v>0</v>
      </c>
      <c r="N851" s="815">
        <f t="shared" si="2462"/>
        <v>0</v>
      </c>
      <c r="O851" s="815">
        <f t="shared" si="2462"/>
        <v>0</v>
      </c>
      <c r="P851" s="815">
        <f t="shared" si="2462"/>
        <v>0</v>
      </c>
      <c r="Q851" s="815">
        <f t="shared" si="2462"/>
        <v>0</v>
      </c>
      <c r="R851" s="815">
        <f t="shared" si="2462"/>
        <v>0</v>
      </c>
      <c r="S851" s="814"/>
      <c r="T851" s="815">
        <f t="shared" ref="T851:AJ851" si="2463">SUM(T446)</f>
        <v>0</v>
      </c>
      <c r="U851" s="815">
        <f t="shared" si="2463"/>
        <v>3.065883887801696E-3</v>
      </c>
      <c r="V851" s="815">
        <f t="shared" si="2463"/>
        <v>0</v>
      </c>
      <c r="W851" s="815">
        <f t="shared" si="2463"/>
        <v>4.2155903457273325E-4</v>
      </c>
      <c r="X851" s="815">
        <f t="shared" si="2463"/>
        <v>1.7032688265564979E-3</v>
      </c>
      <c r="Y851" s="815">
        <f t="shared" si="2463"/>
        <v>0</v>
      </c>
      <c r="Z851" s="815">
        <f t="shared" si="2463"/>
        <v>0</v>
      </c>
      <c r="AA851" s="815">
        <f t="shared" si="2463"/>
        <v>3.83235485975212E-4</v>
      </c>
      <c r="AB851" s="815">
        <f t="shared" si="2463"/>
        <v>0</v>
      </c>
      <c r="AC851" s="815">
        <f t="shared" si="2463"/>
        <v>0</v>
      </c>
      <c r="AD851" s="815">
        <f t="shared" si="2463"/>
        <v>0</v>
      </c>
      <c r="AE851" s="815">
        <f t="shared" si="2463"/>
        <v>0</v>
      </c>
      <c r="AF851" s="815">
        <f t="shared" si="2463"/>
        <v>0</v>
      </c>
      <c r="AG851" s="815">
        <f t="shared" si="2463"/>
        <v>0</v>
      </c>
      <c r="AH851" s="815">
        <f t="shared" si="2463"/>
        <v>0</v>
      </c>
      <c r="AI851" s="815">
        <f t="shared" si="2463"/>
        <v>0</v>
      </c>
      <c r="AJ851" s="815">
        <f t="shared" si="2463"/>
        <v>0</v>
      </c>
      <c r="AK851" s="814"/>
      <c r="AL851" s="815">
        <f t="shared" ref="AL851:BB851" si="2464">SUM(AL446)</f>
        <v>9.5808871493802995E-3</v>
      </c>
      <c r="AM851" s="815">
        <f t="shared" si="2464"/>
        <v>2.4527071102413566E-3</v>
      </c>
      <c r="AN851" s="815">
        <f t="shared" si="2464"/>
        <v>2.1899170627154974E-4</v>
      </c>
      <c r="AO851" s="815">
        <f t="shared" si="2464"/>
        <v>0</v>
      </c>
      <c r="AP851" s="815">
        <f t="shared" si="2464"/>
        <v>0</v>
      </c>
      <c r="AQ851" s="815">
        <f t="shared" si="2464"/>
        <v>0</v>
      </c>
      <c r="AR851" s="815">
        <f t="shared" si="2464"/>
        <v>0</v>
      </c>
      <c r="AS851" s="815">
        <f t="shared" si="2464"/>
        <v>0</v>
      </c>
      <c r="AT851" s="815">
        <f t="shared" si="2464"/>
        <v>0</v>
      </c>
      <c r="AU851" s="815">
        <f t="shared" si="2464"/>
        <v>0</v>
      </c>
      <c r="AV851" s="815">
        <f t="shared" si="2464"/>
        <v>0</v>
      </c>
      <c r="AW851" s="815">
        <f t="shared" si="2464"/>
        <v>0</v>
      </c>
      <c r="AX851" s="815">
        <f t="shared" si="2464"/>
        <v>0</v>
      </c>
      <c r="AY851" s="815">
        <f t="shared" si="2464"/>
        <v>0</v>
      </c>
      <c r="AZ851" s="815">
        <f t="shared" si="2464"/>
        <v>0</v>
      </c>
      <c r="BA851" s="815">
        <f t="shared" si="2464"/>
        <v>0</v>
      </c>
      <c r="BB851" s="815">
        <f t="shared" si="2464"/>
        <v>0</v>
      </c>
      <c r="BC851" s="814"/>
      <c r="BD851" s="815">
        <f t="shared" ref="BD851:BT851" si="2465">SUM(BD446)</f>
        <v>0</v>
      </c>
      <c r="BE851" s="815">
        <f t="shared" si="2465"/>
        <v>0</v>
      </c>
      <c r="BF851" s="815">
        <f t="shared" si="2465"/>
        <v>0</v>
      </c>
      <c r="BG851" s="815">
        <f t="shared" si="2465"/>
        <v>0</v>
      </c>
      <c r="BH851" s="815">
        <f t="shared" si="2465"/>
        <v>0</v>
      </c>
      <c r="BI851" s="815">
        <f t="shared" si="2465"/>
        <v>0</v>
      </c>
      <c r="BJ851" s="815">
        <f t="shared" si="2465"/>
        <v>0</v>
      </c>
      <c r="BK851" s="815">
        <f t="shared" si="2465"/>
        <v>0</v>
      </c>
      <c r="BL851" s="815">
        <f t="shared" si="2465"/>
        <v>0</v>
      </c>
      <c r="BM851" s="815">
        <f t="shared" si="2465"/>
        <v>0</v>
      </c>
      <c r="BN851" s="815">
        <f t="shared" si="2465"/>
        <v>0</v>
      </c>
      <c r="BO851" s="815">
        <f t="shared" si="2465"/>
        <v>0</v>
      </c>
      <c r="BP851" s="815">
        <f t="shared" si="2465"/>
        <v>0</v>
      </c>
      <c r="BQ851" s="815">
        <f t="shared" si="2465"/>
        <v>0</v>
      </c>
      <c r="BR851" s="815">
        <f t="shared" si="2465"/>
        <v>0</v>
      </c>
      <c r="BS851" s="815">
        <f t="shared" si="2465"/>
        <v>0</v>
      </c>
      <c r="BT851" s="815">
        <f t="shared" si="2465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1">
        <f t="shared" si="2458"/>
        <v>0</v>
      </c>
      <c r="CE851" s="1352">
        <f t="shared" si="2459"/>
        <v>0</v>
      </c>
      <c r="CF851" s="1353">
        <f t="shared" si="2459"/>
        <v>0</v>
      </c>
      <c r="CG851" s="1353">
        <f t="shared" si="2459"/>
        <v>0</v>
      </c>
      <c r="CH851" s="1353">
        <f t="shared" si="2459"/>
        <v>0</v>
      </c>
      <c r="CI851" s="1353">
        <f t="shared" si="2459"/>
        <v>0</v>
      </c>
      <c r="CJ851" s="1353">
        <f t="shared" si="2459"/>
        <v>0</v>
      </c>
      <c r="CK851" s="1354">
        <f t="shared" si="2459"/>
        <v>0</v>
      </c>
      <c r="CL851" s="1354">
        <f t="shared" si="2459"/>
        <v>0</v>
      </c>
      <c r="CM851" s="1354">
        <f t="shared" si="2459"/>
        <v>0</v>
      </c>
      <c r="CN851" s="1353">
        <f t="shared" si="2459"/>
        <v>0</v>
      </c>
      <c r="CO851" s="1353">
        <f t="shared" si="2459"/>
        <v>0</v>
      </c>
      <c r="CP851" s="1353">
        <f t="shared" si="2459"/>
        <v>0</v>
      </c>
      <c r="CQ851" s="1353">
        <f t="shared" si="2459"/>
        <v>0</v>
      </c>
      <c r="CR851" s="1353">
        <f t="shared" si="2459"/>
        <v>0</v>
      </c>
      <c r="CS851" s="1352">
        <f t="shared" si="2459"/>
        <v>0</v>
      </c>
      <c r="CT851" s="1355">
        <f t="shared" si="2459"/>
        <v>0</v>
      </c>
      <c r="CU851" s="535">
        <f t="shared" si="2460"/>
        <v>0</v>
      </c>
      <c r="CV851" s="536">
        <f t="shared" si="2460"/>
        <v>0</v>
      </c>
      <c r="CW851" s="537">
        <f t="shared" si="2460"/>
        <v>0</v>
      </c>
      <c r="CX851" s="537">
        <f t="shared" si="2460"/>
        <v>0</v>
      </c>
      <c r="CY851" s="537">
        <f t="shared" si="2460"/>
        <v>0</v>
      </c>
      <c r="CZ851" s="537">
        <f t="shared" si="2460"/>
        <v>0</v>
      </c>
      <c r="DA851" s="537">
        <f t="shared" si="2460"/>
        <v>0</v>
      </c>
      <c r="DB851" s="538">
        <f t="shared" si="2460"/>
        <v>0</v>
      </c>
      <c r="DC851" s="538">
        <f t="shared" si="2460"/>
        <v>0</v>
      </c>
      <c r="DD851" s="538">
        <f t="shared" si="2460"/>
        <v>0</v>
      </c>
      <c r="DE851" s="537">
        <f t="shared" si="2461"/>
        <v>0</v>
      </c>
      <c r="DF851" s="537">
        <f t="shared" si="2461"/>
        <v>0</v>
      </c>
      <c r="DG851" s="537">
        <f t="shared" si="2461"/>
        <v>0</v>
      </c>
      <c r="DH851" s="537">
        <f t="shared" si="2461"/>
        <v>0</v>
      </c>
      <c r="DI851" s="537">
        <f t="shared" si="2461"/>
        <v>0</v>
      </c>
      <c r="DJ851" s="536">
        <f t="shared" si="2461"/>
        <v>0</v>
      </c>
      <c r="DK851" s="535">
        <f t="shared" si="246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66">SUM(B648)</f>
        <v>0</v>
      </c>
      <c r="C853" s="815">
        <f t="shared" si="2466"/>
        <v>0</v>
      </c>
      <c r="D853" s="815">
        <f t="shared" si="2466"/>
        <v>0</v>
      </c>
      <c r="E853" s="815">
        <f t="shared" si="2466"/>
        <v>0</v>
      </c>
      <c r="F853" s="815">
        <f t="shared" si="2466"/>
        <v>0</v>
      </c>
      <c r="G853" s="815">
        <f t="shared" si="2466"/>
        <v>0</v>
      </c>
      <c r="H853" s="815">
        <f t="shared" si="2466"/>
        <v>0</v>
      </c>
      <c r="I853" s="815">
        <f t="shared" si="2466"/>
        <v>0</v>
      </c>
      <c r="J853" s="815">
        <f t="shared" si="2466"/>
        <v>0</v>
      </c>
      <c r="K853" s="815">
        <f t="shared" si="2466"/>
        <v>0</v>
      </c>
      <c r="L853" s="815">
        <f t="shared" si="2466"/>
        <v>0</v>
      </c>
      <c r="M853" s="815">
        <f t="shared" si="2466"/>
        <v>0</v>
      </c>
      <c r="N853" s="815">
        <f t="shared" si="2466"/>
        <v>0</v>
      </c>
      <c r="O853" s="815">
        <f t="shared" si="2466"/>
        <v>0</v>
      </c>
      <c r="P853" s="815">
        <f t="shared" si="2466"/>
        <v>0</v>
      </c>
      <c r="Q853" s="815">
        <f t="shared" si="2466"/>
        <v>0</v>
      </c>
      <c r="R853" s="815">
        <f t="shared" si="2466"/>
        <v>0</v>
      </c>
      <c r="S853" s="814"/>
      <c r="T853" s="815">
        <f t="shared" ref="T853:AJ853" si="2467">SUM(T648)</f>
        <v>3.1572080887149384E-2</v>
      </c>
      <c r="U853" s="815">
        <f t="shared" si="2467"/>
        <v>0.12628832354859754</v>
      </c>
      <c r="V853" s="815">
        <f t="shared" si="2467"/>
        <v>7.5772994129158517E-3</v>
      </c>
      <c r="W853" s="815">
        <f t="shared" si="2467"/>
        <v>0</v>
      </c>
      <c r="X853" s="815">
        <f t="shared" si="2467"/>
        <v>0</v>
      </c>
      <c r="Y853" s="815">
        <f t="shared" si="2467"/>
        <v>0</v>
      </c>
      <c r="Z853" s="815">
        <f t="shared" si="2467"/>
        <v>6.0889013139502372E-3</v>
      </c>
      <c r="AA853" s="815">
        <f t="shared" si="2467"/>
        <v>6.3933463796477491E-2</v>
      </c>
      <c r="AB853" s="815">
        <f t="shared" si="2467"/>
        <v>0</v>
      </c>
      <c r="AC853" s="815">
        <f t="shared" si="2467"/>
        <v>0</v>
      </c>
      <c r="AD853" s="815">
        <f t="shared" si="2467"/>
        <v>0</v>
      </c>
      <c r="AE853" s="815">
        <f t="shared" si="2467"/>
        <v>0</v>
      </c>
      <c r="AF853" s="815">
        <f t="shared" si="2467"/>
        <v>0</v>
      </c>
      <c r="AG853" s="815">
        <f t="shared" si="2467"/>
        <v>0</v>
      </c>
      <c r="AH853" s="815">
        <f t="shared" si="2467"/>
        <v>0</v>
      </c>
      <c r="AI853" s="815">
        <f t="shared" si="2467"/>
        <v>0</v>
      </c>
      <c r="AJ853" s="815">
        <f t="shared" si="2467"/>
        <v>0</v>
      </c>
      <c r="AK853" s="814"/>
      <c r="AL853" s="815">
        <f t="shared" ref="AL853:BB853" si="2468">SUM(AL648)</f>
        <v>0</v>
      </c>
      <c r="AM853" s="815">
        <f t="shared" si="2468"/>
        <v>0</v>
      </c>
      <c r="AN853" s="815">
        <f t="shared" si="2468"/>
        <v>0</v>
      </c>
      <c r="AO853" s="815">
        <f t="shared" si="2468"/>
        <v>0</v>
      </c>
      <c r="AP853" s="815">
        <f t="shared" si="2468"/>
        <v>0</v>
      </c>
      <c r="AQ853" s="815">
        <f t="shared" si="2468"/>
        <v>0</v>
      </c>
      <c r="AR853" s="815">
        <f t="shared" si="2468"/>
        <v>0</v>
      </c>
      <c r="AS853" s="815">
        <f t="shared" si="2468"/>
        <v>0</v>
      </c>
      <c r="AT853" s="815">
        <f t="shared" si="2468"/>
        <v>9.7422421023203795E-2</v>
      </c>
      <c r="AU853" s="815">
        <f t="shared" si="2468"/>
        <v>0</v>
      </c>
      <c r="AV853" s="815">
        <f t="shared" si="2468"/>
        <v>0</v>
      </c>
      <c r="AW853" s="815">
        <f t="shared" si="2468"/>
        <v>0</v>
      </c>
      <c r="AX853" s="815">
        <f t="shared" si="2468"/>
        <v>0</v>
      </c>
      <c r="AY853" s="815">
        <f t="shared" si="2468"/>
        <v>0</v>
      </c>
      <c r="AZ853" s="815">
        <f t="shared" si="2468"/>
        <v>0</v>
      </c>
      <c r="BA853" s="815">
        <f t="shared" si="2468"/>
        <v>0</v>
      </c>
      <c r="BB853" s="815">
        <f t="shared" si="2468"/>
        <v>0</v>
      </c>
      <c r="BC853" s="814"/>
      <c r="BD853" s="815">
        <f t="shared" ref="BD853:BT853" si="2469">SUM(BD648)</f>
        <v>0</v>
      </c>
      <c r="BE853" s="815">
        <f t="shared" si="2469"/>
        <v>0</v>
      </c>
      <c r="BF853" s="815">
        <f t="shared" si="2469"/>
        <v>0</v>
      </c>
      <c r="BG853" s="815">
        <f t="shared" si="2469"/>
        <v>0</v>
      </c>
      <c r="BH853" s="815">
        <f t="shared" si="2469"/>
        <v>0</v>
      </c>
      <c r="BI853" s="815">
        <f t="shared" si="2469"/>
        <v>0</v>
      </c>
      <c r="BJ853" s="815">
        <f t="shared" si="2469"/>
        <v>0</v>
      </c>
      <c r="BK853" s="815">
        <f t="shared" si="2469"/>
        <v>0</v>
      </c>
      <c r="BL853" s="815">
        <f t="shared" si="2469"/>
        <v>0</v>
      </c>
      <c r="BM853" s="815">
        <f t="shared" si="2469"/>
        <v>0</v>
      </c>
      <c r="BN853" s="815">
        <f t="shared" si="2469"/>
        <v>0</v>
      </c>
      <c r="BO853" s="815">
        <f t="shared" si="2469"/>
        <v>0</v>
      </c>
      <c r="BP853" s="815">
        <f t="shared" si="2469"/>
        <v>0</v>
      </c>
      <c r="BQ853" s="815">
        <f t="shared" si="2469"/>
        <v>0</v>
      </c>
      <c r="BR853" s="815">
        <f t="shared" si="2469"/>
        <v>0</v>
      </c>
      <c r="BS853" s="815">
        <f t="shared" si="2469"/>
        <v>0</v>
      </c>
      <c r="BT853" s="815">
        <f t="shared" si="2469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1">
        <f t="shared" ref="CD853:CS853" si="247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470"/>
        <v>0</v>
      </c>
      <c r="CF853" s="1353">
        <f t="shared" si="2470"/>
        <v>0</v>
      </c>
      <c r="CG853" s="1353">
        <f t="shared" si="2470"/>
        <v>0</v>
      </c>
      <c r="CH853" s="1353">
        <f t="shared" si="2470"/>
        <v>0</v>
      </c>
      <c r="CI853" s="1353">
        <f t="shared" si="2470"/>
        <v>0</v>
      </c>
      <c r="CJ853" s="1353">
        <f t="shared" si="2470"/>
        <v>0</v>
      </c>
      <c r="CK853" s="1354">
        <f t="shared" si="2470"/>
        <v>0</v>
      </c>
      <c r="CL853" s="1354">
        <f t="shared" si="2470"/>
        <v>0</v>
      </c>
      <c r="CM853" s="1354">
        <f t="shared" si="2470"/>
        <v>0</v>
      </c>
      <c r="CN853" s="1353">
        <f t="shared" si="2470"/>
        <v>0</v>
      </c>
      <c r="CO853" s="1353">
        <f t="shared" si="2470"/>
        <v>0</v>
      </c>
      <c r="CP853" s="1353">
        <f t="shared" si="2470"/>
        <v>0</v>
      </c>
      <c r="CQ853" s="1353">
        <f t="shared" si="2470"/>
        <v>0</v>
      </c>
      <c r="CR853" s="1353">
        <f t="shared" si="2470"/>
        <v>0</v>
      </c>
      <c r="CS853" s="1352">
        <f t="shared" si="2470"/>
        <v>0</v>
      </c>
      <c r="CT853" s="1355">
        <f t="shared" ref="CE853:CT856" si="247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7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72"/>
        <v>0</v>
      </c>
      <c r="CW853" s="537">
        <f t="shared" si="2472"/>
        <v>0</v>
      </c>
      <c r="CX853" s="537">
        <f t="shared" si="2472"/>
        <v>0</v>
      </c>
      <c r="CY853" s="537">
        <f t="shared" si="2472"/>
        <v>0</v>
      </c>
      <c r="CZ853" s="537">
        <f t="shared" si="2472"/>
        <v>0</v>
      </c>
      <c r="DA853" s="537">
        <f t="shared" si="2472"/>
        <v>0</v>
      </c>
      <c r="DB853" s="538">
        <f t="shared" si="2472"/>
        <v>0</v>
      </c>
      <c r="DC853" s="538">
        <f t="shared" si="2472"/>
        <v>0</v>
      </c>
      <c r="DD853" s="538">
        <f t="shared" si="2472"/>
        <v>0</v>
      </c>
      <c r="DE853" s="537">
        <f t="shared" ref="DE853:DK856" si="247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73"/>
        <v>0</v>
      </c>
      <c r="DG853" s="537">
        <f t="shared" si="2473"/>
        <v>0</v>
      </c>
      <c r="DH853" s="537">
        <f t="shared" si="2473"/>
        <v>0</v>
      </c>
      <c r="DI853" s="537">
        <f t="shared" si="2473"/>
        <v>0</v>
      </c>
      <c r="DJ853" s="536">
        <f t="shared" si="2473"/>
        <v>0</v>
      </c>
      <c r="DK853" s="535">
        <f t="shared" si="247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74">SUM(B654)</f>
        <v>0.37886497064579255</v>
      </c>
      <c r="C854" s="815">
        <f t="shared" si="2474"/>
        <v>9.590019569471625E-2</v>
      </c>
      <c r="D854" s="815">
        <f t="shared" si="2474"/>
        <v>0.14207436399217221</v>
      </c>
      <c r="E854" s="815">
        <f t="shared" si="2474"/>
        <v>0</v>
      </c>
      <c r="F854" s="815">
        <f t="shared" si="2474"/>
        <v>0</v>
      </c>
      <c r="G854" s="815">
        <f t="shared" si="2474"/>
        <v>5.0515329419439009E-2</v>
      </c>
      <c r="H854" s="815">
        <f t="shared" si="2474"/>
        <v>0</v>
      </c>
      <c r="I854" s="815">
        <f t="shared" si="2474"/>
        <v>3.7886497064579257E-2</v>
      </c>
      <c r="J854" s="815">
        <f t="shared" si="2474"/>
        <v>0</v>
      </c>
      <c r="K854" s="815">
        <f t="shared" si="2474"/>
        <v>0</v>
      </c>
      <c r="L854" s="815">
        <f t="shared" si="2474"/>
        <v>0</v>
      </c>
      <c r="M854" s="815">
        <f t="shared" si="2474"/>
        <v>0</v>
      </c>
      <c r="N854" s="815">
        <f t="shared" si="2474"/>
        <v>0</v>
      </c>
      <c r="O854" s="815">
        <f t="shared" si="2474"/>
        <v>0</v>
      </c>
      <c r="P854" s="815">
        <f t="shared" si="2474"/>
        <v>0</v>
      </c>
      <c r="Q854" s="815">
        <f t="shared" si="2474"/>
        <v>0</v>
      </c>
      <c r="R854" s="815">
        <f t="shared" si="2474"/>
        <v>0</v>
      </c>
      <c r="S854" s="814"/>
      <c r="T854" s="815">
        <f t="shared" ref="T854:AJ854" si="2475">SUM(T654)</f>
        <v>0</v>
      </c>
      <c r="U854" s="815">
        <f t="shared" si="2475"/>
        <v>0.12628832354859754</v>
      </c>
      <c r="V854" s="815">
        <f t="shared" si="2475"/>
        <v>7.5772994129158517E-3</v>
      </c>
      <c r="W854" s="815">
        <f t="shared" si="2475"/>
        <v>0</v>
      </c>
      <c r="X854" s="815">
        <f t="shared" si="2475"/>
        <v>0</v>
      </c>
      <c r="Y854" s="815">
        <f t="shared" si="2475"/>
        <v>0.12628832354859754</v>
      </c>
      <c r="Z854" s="815">
        <f t="shared" si="2475"/>
        <v>0</v>
      </c>
      <c r="AA854" s="815">
        <f t="shared" si="2475"/>
        <v>6.3933463796477491E-2</v>
      </c>
      <c r="AB854" s="815">
        <f t="shared" si="2475"/>
        <v>0</v>
      </c>
      <c r="AC854" s="815">
        <f t="shared" si="2475"/>
        <v>0</v>
      </c>
      <c r="AD854" s="815">
        <f t="shared" si="2475"/>
        <v>0</v>
      </c>
      <c r="AE854" s="815">
        <f t="shared" si="2475"/>
        <v>0</v>
      </c>
      <c r="AF854" s="815">
        <f t="shared" si="2475"/>
        <v>0</v>
      </c>
      <c r="AG854" s="815">
        <f t="shared" si="2475"/>
        <v>0</v>
      </c>
      <c r="AH854" s="815">
        <f t="shared" si="2475"/>
        <v>0</v>
      </c>
      <c r="AI854" s="815">
        <f t="shared" si="2475"/>
        <v>0</v>
      </c>
      <c r="AJ854" s="815">
        <f t="shared" si="2475"/>
        <v>0</v>
      </c>
      <c r="AK854" s="814"/>
      <c r="AL854" s="815">
        <f t="shared" ref="AL854:BB854" si="2476">SUM(AL654)</f>
        <v>0</v>
      </c>
      <c r="AM854" s="815">
        <f t="shared" si="2476"/>
        <v>0</v>
      </c>
      <c r="AN854" s="815">
        <f t="shared" si="2476"/>
        <v>0</v>
      </c>
      <c r="AO854" s="815">
        <f t="shared" si="2476"/>
        <v>0</v>
      </c>
      <c r="AP854" s="815">
        <f t="shared" si="2476"/>
        <v>0</v>
      </c>
      <c r="AQ854" s="815">
        <f t="shared" si="2476"/>
        <v>0</v>
      </c>
      <c r="AR854" s="815">
        <f t="shared" si="2476"/>
        <v>0</v>
      </c>
      <c r="AS854" s="815">
        <f t="shared" si="2476"/>
        <v>0</v>
      </c>
      <c r="AT854" s="815">
        <f t="shared" si="2476"/>
        <v>0</v>
      </c>
      <c r="AU854" s="815">
        <f t="shared" si="2476"/>
        <v>0</v>
      </c>
      <c r="AV854" s="815">
        <f t="shared" si="2476"/>
        <v>0</v>
      </c>
      <c r="AW854" s="815">
        <f t="shared" si="2476"/>
        <v>0</v>
      </c>
      <c r="AX854" s="815">
        <f t="shared" si="2476"/>
        <v>0</v>
      </c>
      <c r="AY854" s="815">
        <f t="shared" si="2476"/>
        <v>0</v>
      </c>
      <c r="AZ854" s="815">
        <f t="shared" si="2476"/>
        <v>0</v>
      </c>
      <c r="BA854" s="815">
        <f t="shared" si="2476"/>
        <v>0</v>
      </c>
      <c r="BB854" s="815">
        <f t="shared" si="2476"/>
        <v>0</v>
      </c>
      <c r="BC854" s="814"/>
      <c r="BD854" s="815">
        <f t="shared" ref="BD854:BT854" si="2477">SUM(BD654)</f>
        <v>0</v>
      </c>
      <c r="BE854" s="815">
        <f t="shared" si="2477"/>
        <v>0</v>
      </c>
      <c r="BF854" s="815">
        <f t="shared" si="2477"/>
        <v>0</v>
      </c>
      <c r="BG854" s="815">
        <f t="shared" si="2477"/>
        <v>0</v>
      </c>
      <c r="BH854" s="815">
        <f t="shared" si="2477"/>
        <v>0</v>
      </c>
      <c r="BI854" s="815">
        <f t="shared" si="2477"/>
        <v>0</v>
      </c>
      <c r="BJ854" s="815">
        <f t="shared" si="2477"/>
        <v>0</v>
      </c>
      <c r="BK854" s="815">
        <f t="shared" si="2477"/>
        <v>0</v>
      </c>
      <c r="BL854" s="815">
        <f t="shared" si="2477"/>
        <v>0</v>
      </c>
      <c r="BM854" s="815">
        <f t="shared" si="2477"/>
        <v>0</v>
      </c>
      <c r="BN854" s="815">
        <f t="shared" si="2477"/>
        <v>0</v>
      </c>
      <c r="BO854" s="815">
        <f t="shared" si="2477"/>
        <v>0</v>
      </c>
      <c r="BP854" s="815">
        <f t="shared" si="2477"/>
        <v>0</v>
      </c>
      <c r="BQ854" s="815">
        <f t="shared" si="2477"/>
        <v>0</v>
      </c>
      <c r="BR854" s="815">
        <f t="shared" si="2477"/>
        <v>0</v>
      </c>
      <c r="BS854" s="815">
        <f t="shared" si="2477"/>
        <v>0</v>
      </c>
      <c r="BT854" s="815">
        <f t="shared" si="2477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71"/>
        <v>0</v>
      </c>
      <c r="CF854" s="1353">
        <f t="shared" si="2471"/>
        <v>0</v>
      </c>
      <c r="CG854" s="1353">
        <f t="shared" si="2471"/>
        <v>0</v>
      </c>
      <c r="CH854" s="1353">
        <f t="shared" si="2471"/>
        <v>0</v>
      </c>
      <c r="CI854" s="1353">
        <f t="shared" si="2471"/>
        <v>0</v>
      </c>
      <c r="CJ854" s="1353">
        <f t="shared" si="2471"/>
        <v>0</v>
      </c>
      <c r="CK854" s="1354">
        <f t="shared" si="2471"/>
        <v>0</v>
      </c>
      <c r="CL854" s="1354">
        <f t="shared" si="2471"/>
        <v>0</v>
      </c>
      <c r="CM854" s="1354">
        <f t="shared" si="2471"/>
        <v>0</v>
      </c>
      <c r="CN854" s="1353">
        <f t="shared" si="2471"/>
        <v>0</v>
      </c>
      <c r="CO854" s="1353">
        <f t="shared" si="2471"/>
        <v>0</v>
      </c>
      <c r="CP854" s="1353">
        <f t="shared" si="2471"/>
        <v>0</v>
      </c>
      <c r="CQ854" s="1353">
        <f t="shared" si="2471"/>
        <v>0</v>
      </c>
      <c r="CR854" s="1353">
        <f t="shared" si="2471"/>
        <v>0</v>
      </c>
      <c r="CS854" s="1352">
        <f t="shared" si="2471"/>
        <v>0</v>
      </c>
      <c r="CT854" s="1355">
        <f t="shared" si="2471"/>
        <v>0</v>
      </c>
      <c r="CU854" s="535">
        <f t="shared" si="2472"/>
        <v>0</v>
      </c>
      <c r="CV854" s="536">
        <f t="shared" si="2472"/>
        <v>0</v>
      </c>
      <c r="CW854" s="537">
        <f t="shared" si="2472"/>
        <v>0</v>
      </c>
      <c r="CX854" s="537">
        <f t="shared" si="2472"/>
        <v>0</v>
      </c>
      <c r="CY854" s="537">
        <f t="shared" si="2472"/>
        <v>0</v>
      </c>
      <c r="CZ854" s="537">
        <f t="shared" si="2472"/>
        <v>0</v>
      </c>
      <c r="DA854" s="537">
        <f t="shared" si="2472"/>
        <v>0</v>
      </c>
      <c r="DB854" s="538">
        <f t="shared" si="2472"/>
        <v>0</v>
      </c>
      <c r="DC854" s="538">
        <f t="shared" si="2472"/>
        <v>0</v>
      </c>
      <c r="DD854" s="538">
        <f t="shared" si="2472"/>
        <v>0</v>
      </c>
      <c r="DE854" s="537">
        <f t="shared" si="2473"/>
        <v>0</v>
      </c>
      <c r="DF854" s="537">
        <f t="shared" si="2473"/>
        <v>0</v>
      </c>
      <c r="DG854" s="537">
        <f t="shared" si="2473"/>
        <v>0</v>
      </c>
      <c r="DH854" s="537">
        <f t="shared" si="2473"/>
        <v>0</v>
      </c>
      <c r="DI854" s="537">
        <f t="shared" si="2473"/>
        <v>0</v>
      </c>
      <c r="DJ854" s="536">
        <f t="shared" si="2473"/>
        <v>0</v>
      </c>
      <c r="DK854" s="535">
        <f t="shared" si="247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78">SUM(B660)</f>
        <v>0</v>
      </c>
      <c r="C855" s="815">
        <f t="shared" si="2478"/>
        <v>0</v>
      </c>
      <c r="D855" s="815">
        <f t="shared" si="2478"/>
        <v>0</v>
      </c>
      <c r="E855" s="815">
        <f t="shared" si="2478"/>
        <v>0</v>
      </c>
      <c r="F855" s="815">
        <f t="shared" si="2478"/>
        <v>0</v>
      </c>
      <c r="G855" s="815">
        <f t="shared" si="2478"/>
        <v>0</v>
      </c>
      <c r="H855" s="815">
        <f t="shared" si="2478"/>
        <v>0</v>
      </c>
      <c r="I855" s="815">
        <f t="shared" si="2478"/>
        <v>0</v>
      </c>
      <c r="J855" s="815">
        <f t="shared" si="2478"/>
        <v>0</v>
      </c>
      <c r="K855" s="815">
        <f t="shared" si="2478"/>
        <v>0</v>
      </c>
      <c r="L855" s="815">
        <f t="shared" si="2478"/>
        <v>0</v>
      </c>
      <c r="M855" s="815">
        <f t="shared" si="2478"/>
        <v>0</v>
      </c>
      <c r="N855" s="815">
        <f t="shared" si="2478"/>
        <v>0</v>
      </c>
      <c r="O855" s="815">
        <f t="shared" si="2478"/>
        <v>0</v>
      </c>
      <c r="P855" s="815">
        <f t="shared" si="2478"/>
        <v>0</v>
      </c>
      <c r="Q855" s="815">
        <f t="shared" si="2478"/>
        <v>0</v>
      </c>
      <c r="R855" s="815">
        <f t="shared" si="2478"/>
        <v>0</v>
      </c>
      <c r="S855" s="814"/>
      <c r="T855" s="815">
        <f t="shared" ref="T855:AJ855" si="2479">SUM(T660)</f>
        <v>0</v>
      </c>
      <c r="U855" s="815">
        <f t="shared" si="2479"/>
        <v>0</v>
      </c>
      <c r="V855" s="815">
        <f t="shared" si="2479"/>
        <v>0</v>
      </c>
      <c r="W855" s="815">
        <f t="shared" si="2479"/>
        <v>4.2622309197651663E-2</v>
      </c>
      <c r="X855" s="815">
        <f t="shared" si="2479"/>
        <v>0</v>
      </c>
      <c r="Y855" s="815">
        <f t="shared" si="2479"/>
        <v>0</v>
      </c>
      <c r="Z855" s="815">
        <f t="shared" si="2479"/>
        <v>0</v>
      </c>
      <c r="AA855" s="815">
        <f t="shared" si="2479"/>
        <v>1.0655577299412916E-2</v>
      </c>
      <c r="AB855" s="815">
        <f t="shared" si="2479"/>
        <v>0</v>
      </c>
      <c r="AC855" s="815">
        <f t="shared" si="2479"/>
        <v>0</v>
      </c>
      <c r="AD855" s="815">
        <f t="shared" si="2479"/>
        <v>0</v>
      </c>
      <c r="AE855" s="815">
        <f t="shared" si="2479"/>
        <v>0</v>
      </c>
      <c r="AF855" s="815">
        <f t="shared" si="2479"/>
        <v>0</v>
      </c>
      <c r="AG855" s="815">
        <f t="shared" si="2479"/>
        <v>0</v>
      </c>
      <c r="AH855" s="815">
        <f t="shared" si="2479"/>
        <v>0</v>
      </c>
      <c r="AI855" s="815">
        <f t="shared" si="2479"/>
        <v>0</v>
      </c>
      <c r="AJ855" s="815">
        <f t="shared" si="2479"/>
        <v>0</v>
      </c>
      <c r="AK855" s="814"/>
      <c r="AL855" s="815">
        <f t="shared" ref="AL855:BB855" si="2480">SUM(AL660)</f>
        <v>0</v>
      </c>
      <c r="AM855" s="815">
        <f t="shared" si="2480"/>
        <v>0</v>
      </c>
      <c r="AN855" s="815">
        <f t="shared" si="2480"/>
        <v>0</v>
      </c>
      <c r="AO855" s="815">
        <f t="shared" si="2480"/>
        <v>0</v>
      </c>
      <c r="AP855" s="815">
        <f t="shared" si="2480"/>
        <v>0</v>
      </c>
      <c r="AQ855" s="815">
        <f t="shared" si="2480"/>
        <v>0</v>
      </c>
      <c r="AR855" s="815">
        <f t="shared" si="2480"/>
        <v>0</v>
      </c>
      <c r="AS855" s="815">
        <f t="shared" si="2480"/>
        <v>0</v>
      </c>
      <c r="AT855" s="815">
        <f t="shared" si="2480"/>
        <v>0</v>
      </c>
      <c r="AU855" s="815">
        <f t="shared" si="2480"/>
        <v>0</v>
      </c>
      <c r="AV855" s="815">
        <f t="shared" si="2480"/>
        <v>0</v>
      </c>
      <c r="AW855" s="815">
        <f t="shared" si="2480"/>
        <v>0</v>
      </c>
      <c r="AX855" s="815">
        <f t="shared" si="2480"/>
        <v>0</v>
      </c>
      <c r="AY855" s="815">
        <f t="shared" si="2480"/>
        <v>0</v>
      </c>
      <c r="AZ855" s="815">
        <f t="shared" si="2480"/>
        <v>0</v>
      </c>
      <c r="BA855" s="815">
        <f t="shared" si="2480"/>
        <v>0</v>
      </c>
      <c r="BB855" s="815">
        <f t="shared" si="2480"/>
        <v>0</v>
      </c>
      <c r="BC855" s="814"/>
      <c r="BD855" s="815">
        <f t="shared" ref="BD855:BT855" si="2481">SUM(BD660)</f>
        <v>0</v>
      </c>
      <c r="BE855" s="815">
        <f t="shared" si="2481"/>
        <v>0</v>
      </c>
      <c r="BF855" s="815">
        <f t="shared" si="2481"/>
        <v>0</v>
      </c>
      <c r="BG855" s="815">
        <f t="shared" si="2481"/>
        <v>0</v>
      </c>
      <c r="BH855" s="815">
        <f t="shared" si="2481"/>
        <v>0</v>
      </c>
      <c r="BI855" s="815">
        <f t="shared" si="2481"/>
        <v>0</v>
      </c>
      <c r="BJ855" s="815">
        <f t="shared" si="2481"/>
        <v>0</v>
      </c>
      <c r="BK855" s="815">
        <f t="shared" si="2481"/>
        <v>0</v>
      </c>
      <c r="BL855" s="815">
        <f t="shared" si="2481"/>
        <v>0</v>
      </c>
      <c r="BM855" s="815">
        <f t="shared" si="2481"/>
        <v>0</v>
      </c>
      <c r="BN855" s="815">
        <f t="shared" si="2481"/>
        <v>0</v>
      </c>
      <c r="BO855" s="815">
        <f t="shared" si="2481"/>
        <v>0</v>
      </c>
      <c r="BP855" s="815">
        <f t="shared" si="2481"/>
        <v>0</v>
      </c>
      <c r="BQ855" s="815">
        <f t="shared" si="2481"/>
        <v>0</v>
      </c>
      <c r="BR855" s="815">
        <f t="shared" si="2481"/>
        <v>0</v>
      </c>
      <c r="BS855" s="815">
        <f t="shared" si="2481"/>
        <v>0</v>
      </c>
      <c r="BT855" s="815">
        <f t="shared" si="2481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71"/>
        <v>0</v>
      </c>
      <c r="CF855" s="1353">
        <f t="shared" si="2471"/>
        <v>0</v>
      </c>
      <c r="CG855" s="1353">
        <f t="shared" si="2471"/>
        <v>0</v>
      </c>
      <c r="CH855" s="1353">
        <f t="shared" si="2471"/>
        <v>0</v>
      </c>
      <c r="CI855" s="1353">
        <f t="shared" si="2471"/>
        <v>0</v>
      </c>
      <c r="CJ855" s="1353">
        <f t="shared" si="2471"/>
        <v>0</v>
      </c>
      <c r="CK855" s="1354">
        <f t="shared" si="2471"/>
        <v>0</v>
      </c>
      <c r="CL855" s="1354">
        <f t="shared" si="2471"/>
        <v>0</v>
      </c>
      <c r="CM855" s="1354">
        <f t="shared" si="2471"/>
        <v>0</v>
      </c>
      <c r="CN855" s="1353">
        <f t="shared" si="2471"/>
        <v>0</v>
      </c>
      <c r="CO855" s="1353">
        <f t="shared" si="2471"/>
        <v>0</v>
      </c>
      <c r="CP855" s="1353">
        <f t="shared" si="2471"/>
        <v>0</v>
      </c>
      <c r="CQ855" s="1353">
        <f t="shared" si="2471"/>
        <v>0</v>
      </c>
      <c r="CR855" s="1353">
        <f t="shared" si="2471"/>
        <v>0</v>
      </c>
      <c r="CS855" s="1352">
        <f t="shared" si="2471"/>
        <v>0</v>
      </c>
      <c r="CT855" s="1355">
        <f t="shared" si="2471"/>
        <v>0</v>
      </c>
      <c r="CU855" s="535">
        <f t="shared" si="2472"/>
        <v>0</v>
      </c>
      <c r="CV855" s="536">
        <f t="shared" si="2472"/>
        <v>0</v>
      </c>
      <c r="CW855" s="537">
        <f t="shared" si="2472"/>
        <v>0</v>
      </c>
      <c r="CX855" s="537">
        <f t="shared" si="2472"/>
        <v>0</v>
      </c>
      <c r="CY855" s="537">
        <f t="shared" si="2472"/>
        <v>0</v>
      </c>
      <c r="CZ855" s="537">
        <f t="shared" si="2472"/>
        <v>0</v>
      </c>
      <c r="DA855" s="537">
        <f t="shared" si="2472"/>
        <v>0</v>
      </c>
      <c r="DB855" s="538">
        <f t="shared" si="2472"/>
        <v>0</v>
      </c>
      <c r="DC855" s="538">
        <f t="shared" si="2472"/>
        <v>0</v>
      </c>
      <c r="DD855" s="538">
        <f t="shared" si="2472"/>
        <v>0</v>
      </c>
      <c r="DE855" s="537">
        <f t="shared" si="2473"/>
        <v>0</v>
      </c>
      <c r="DF855" s="537">
        <f t="shared" si="2473"/>
        <v>0</v>
      </c>
      <c r="DG855" s="537">
        <f t="shared" si="2473"/>
        <v>0</v>
      </c>
      <c r="DH855" s="537">
        <f t="shared" si="2473"/>
        <v>0</v>
      </c>
      <c r="DI855" s="537">
        <f t="shared" si="2473"/>
        <v>0</v>
      </c>
      <c r="DJ855" s="536">
        <f t="shared" si="2473"/>
        <v>0</v>
      </c>
      <c r="DK855" s="535">
        <f t="shared" si="247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82">SUM(B663)</f>
        <v>0</v>
      </c>
      <c r="C856" s="815">
        <f t="shared" si="2482"/>
        <v>0</v>
      </c>
      <c r="D856" s="815">
        <f t="shared" si="2482"/>
        <v>0</v>
      </c>
      <c r="E856" s="815">
        <f t="shared" si="2482"/>
        <v>0</v>
      </c>
      <c r="F856" s="815">
        <f t="shared" si="2482"/>
        <v>0</v>
      </c>
      <c r="G856" s="815">
        <f t="shared" si="2482"/>
        <v>0</v>
      </c>
      <c r="H856" s="815">
        <f t="shared" si="2482"/>
        <v>0</v>
      </c>
      <c r="I856" s="815">
        <f t="shared" si="2482"/>
        <v>0</v>
      </c>
      <c r="J856" s="815">
        <f t="shared" si="2482"/>
        <v>0</v>
      </c>
      <c r="K856" s="815">
        <f t="shared" si="2482"/>
        <v>0</v>
      </c>
      <c r="L856" s="815">
        <f t="shared" si="2482"/>
        <v>0</v>
      </c>
      <c r="M856" s="815">
        <f t="shared" si="2482"/>
        <v>0</v>
      </c>
      <c r="N856" s="815">
        <f t="shared" si="2482"/>
        <v>0</v>
      </c>
      <c r="O856" s="815">
        <f t="shared" si="2482"/>
        <v>0</v>
      </c>
      <c r="P856" s="815">
        <f t="shared" si="2482"/>
        <v>0</v>
      </c>
      <c r="Q856" s="815">
        <f t="shared" si="2482"/>
        <v>0</v>
      </c>
      <c r="R856" s="815">
        <f t="shared" si="2482"/>
        <v>0</v>
      </c>
      <c r="S856" s="814"/>
      <c r="T856" s="815">
        <f t="shared" ref="T856:AJ856" si="2483">SUM(T663)</f>
        <v>0</v>
      </c>
      <c r="U856" s="815">
        <f t="shared" si="2483"/>
        <v>0</v>
      </c>
      <c r="V856" s="815">
        <f t="shared" si="2483"/>
        <v>0</v>
      </c>
      <c r="W856" s="815">
        <f t="shared" si="2483"/>
        <v>0</v>
      </c>
      <c r="X856" s="815">
        <f t="shared" si="2483"/>
        <v>0</v>
      </c>
      <c r="Y856" s="815">
        <f t="shared" si="2483"/>
        <v>0</v>
      </c>
      <c r="Z856" s="815">
        <f t="shared" si="2483"/>
        <v>0</v>
      </c>
      <c r="AA856" s="815">
        <f t="shared" si="2483"/>
        <v>0</v>
      </c>
      <c r="AB856" s="815">
        <f t="shared" si="2483"/>
        <v>0</v>
      </c>
      <c r="AC856" s="815">
        <f t="shared" si="2483"/>
        <v>0</v>
      </c>
      <c r="AD856" s="815">
        <f t="shared" si="2483"/>
        <v>0</v>
      </c>
      <c r="AE856" s="815">
        <f t="shared" si="2483"/>
        <v>0</v>
      </c>
      <c r="AF856" s="815">
        <f t="shared" si="2483"/>
        <v>0</v>
      </c>
      <c r="AG856" s="815">
        <f t="shared" si="2483"/>
        <v>0</v>
      </c>
      <c r="AH856" s="815">
        <f t="shared" si="2483"/>
        <v>0</v>
      </c>
      <c r="AI856" s="815">
        <f t="shared" si="2483"/>
        <v>0</v>
      </c>
      <c r="AJ856" s="815">
        <f t="shared" si="2483"/>
        <v>0</v>
      </c>
      <c r="AK856" s="814"/>
      <c r="AL856" s="815">
        <f t="shared" ref="AL856:BB856" si="2484">SUM(AL663)</f>
        <v>0</v>
      </c>
      <c r="AM856" s="815">
        <f t="shared" si="2484"/>
        <v>0</v>
      </c>
      <c r="AN856" s="815">
        <f t="shared" si="2484"/>
        <v>0</v>
      </c>
      <c r="AO856" s="815">
        <f t="shared" si="2484"/>
        <v>0</v>
      </c>
      <c r="AP856" s="815">
        <f t="shared" si="2484"/>
        <v>0</v>
      </c>
      <c r="AQ856" s="815">
        <f t="shared" si="2484"/>
        <v>0</v>
      </c>
      <c r="AR856" s="815">
        <f t="shared" si="2484"/>
        <v>0</v>
      </c>
      <c r="AS856" s="815">
        <f t="shared" si="2484"/>
        <v>0</v>
      </c>
      <c r="AT856" s="815">
        <f t="shared" si="2484"/>
        <v>0</v>
      </c>
      <c r="AU856" s="815">
        <f t="shared" si="2484"/>
        <v>0</v>
      </c>
      <c r="AV856" s="815">
        <f t="shared" si="2484"/>
        <v>0</v>
      </c>
      <c r="AW856" s="815">
        <f t="shared" si="2484"/>
        <v>0</v>
      </c>
      <c r="AX856" s="815">
        <f t="shared" si="2484"/>
        <v>0</v>
      </c>
      <c r="AY856" s="815">
        <f t="shared" si="2484"/>
        <v>0</v>
      </c>
      <c r="AZ856" s="815">
        <f t="shared" si="2484"/>
        <v>0</v>
      </c>
      <c r="BA856" s="815">
        <f t="shared" si="2484"/>
        <v>0</v>
      </c>
      <c r="BB856" s="815">
        <f t="shared" si="2484"/>
        <v>0</v>
      </c>
      <c r="BC856" s="814"/>
      <c r="BD856" s="815">
        <f t="shared" ref="BD856:BT856" si="2485">SUM(BD663)</f>
        <v>0</v>
      </c>
      <c r="BE856" s="815">
        <f t="shared" si="2485"/>
        <v>0</v>
      </c>
      <c r="BF856" s="815">
        <f t="shared" si="2485"/>
        <v>0</v>
      </c>
      <c r="BG856" s="815">
        <f t="shared" si="2485"/>
        <v>0</v>
      </c>
      <c r="BH856" s="815">
        <f t="shared" si="2485"/>
        <v>0</v>
      </c>
      <c r="BI856" s="815">
        <f t="shared" si="2485"/>
        <v>0</v>
      </c>
      <c r="BJ856" s="815">
        <f t="shared" si="2485"/>
        <v>0</v>
      </c>
      <c r="BK856" s="815">
        <f t="shared" si="2485"/>
        <v>0</v>
      </c>
      <c r="BL856" s="815">
        <f t="shared" si="2485"/>
        <v>0</v>
      </c>
      <c r="BM856" s="815">
        <f t="shared" si="2485"/>
        <v>0</v>
      </c>
      <c r="BN856" s="815">
        <f t="shared" si="2485"/>
        <v>0</v>
      </c>
      <c r="BO856" s="815">
        <f t="shared" si="2485"/>
        <v>0</v>
      </c>
      <c r="BP856" s="815">
        <f t="shared" si="2485"/>
        <v>0</v>
      </c>
      <c r="BQ856" s="815">
        <f t="shared" si="2485"/>
        <v>0</v>
      </c>
      <c r="BR856" s="815">
        <f t="shared" si="2485"/>
        <v>0</v>
      </c>
      <c r="BS856" s="815">
        <f t="shared" si="2485"/>
        <v>0</v>
      </c>
      <c r="BT856" s="815">
        <f t="shared" si="2485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71"/>
        <v>0</v>
      </c>
      <c r="CF856" s="1353">
        <f t="shared" si="2471"/>
        <v>0</v>
      </c>
      <c r="CG856" s="1353">
        <f t="shared" si="2471"/>
        <v>0</v>
      </c>
      <c r="CH856" s="1353">
        <f t="shared" si="2471"/>
        <v>0</v>
      </c>
      <c r="CI856" s="1353">
        <f t="shared" si="2471"/>
        <v>0</v>
      </c>
      <c r="CJ856" s="1353">
        <f t="shared" si="2471"/>
        <v>0</v>
      </c>
      <c r="CK856" s="1354">
        <f t="shared" si="2471"/>
        <v>0</v>
      </c>
      <c r="CL856" s="1354">
        <f t="shared" si="2471"/>
        <v>0</v>
      </c>
      <c r="CM856" s="1354">
        <f t="shared" si="2471"/>
        <v>0</v>
      </c>
      <c r="CN856" s="1353">
        <f t="shared" si="2471"/>
        <v>0</v>
      </c>
      <c r="CO856" s="1353">
        <f t="shared" si="2471"/>
        <v>0</v>
      </c>
      <c r="CP856" s="1353">
        <f t="shared" si="2471"/>
        <v>0</v>
      </c>
      <c r="CQ856" s="1353">
        <f t="shared" si="2471"/>
        <v>0</v>
      </c>
      <c r="CR856" s="1353">
        <f t="shared" si="2471"/>
        <v>0</v>
      </c>
      <c r="CS856" s="1352">
        <f t="shared" si="2471"/>
        <v>0</v>
      </c>
      <c r="CT856" s="1355">
        <f t="shared" si="2471"/>
        <v>0</v>
      </c>
      <c r="CU856" s="535">
        <f t="shared" si="2472"/>
        <v>0</v>
      </c>
      <c r="CV856" s="536">
        <f t="shared" si="2472"/>
        <v>0</v>
      </c>
      <c r="CW856" s="537">
        <f t="shared" si="2472"/>
        <v>0</v>
      </c>
      <c r="CX856" s="537">
        <f t="shared" si="2472"/>
        <v>0</v>
      </c>
      <c r="CY856" s="537">
        <f t="shared" si="2472"/>
        <v>0</v>
      </c>
      <c r="CZ856" s="537">
        <f t="shared" si="2472"/>
        <v>0</v>
      </c>
      <c r="DA856" s="537">
        <f t="shared" si="2472"/>
        <v>0</v>
      </c>
      <c r="DB856" s="538">
        <f t="shared" si="2472"/>
        <v>0</v>
      </c>
      <c r="DC856" s="538">
        <f t="shared" si="2472"/>
        <v>0</v>
      </c>
      <c r="DD856" s="538">
        <f t="shared" si="2472"/>
        <v>0</v>
      </c>
      <c r="DE856" s="537">
        <f t="shared" si="2473"/>
        <v>0</v>
      </c>
      <c r="DF856" s="537">
        <f t="shared" si="2473"/>
        <v>0</v>
      </c>
      <c r="DG856" s="537">
        <f t="shared" si="2473"/>
        <v>0</v>
      </c>
      <c r="DH856" s="537">
        <f t="shared" si="2473"/>
        <v>0</v>
      </c>
      <c r="DI856" s="537">
        <f t="shared" si="2473"/>
        <v>0</v>
      </c>
      <c r="DJ856" s="536">
        <f t="shared" si="2473"/>
        <v>0</v>
      </c>
      <c r="DK856" s="535">
        <f t="shared" si="247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86">SUM(C454)</f>
        <v>0.17612524461839529</v>
      </c>
      <c r="D858" s="815">
        <f t="shared" si="2486"/>
        <v>0</v>
      </c>
      <c r="E858" s="815">
        <f t="shared" si="2486"/>
        <v>6.2622309197651674E-2</v>
      </c>
      <c r="F858" s="815">
        <f t="shared" si="2486"/>
        <v>0.14207436399217221</v>
      </c>
      <c r="G858" s="815">
        <f t="shared" si="2486"/>
        <v>0.39780821917808218</v>
      </c>
      <c r="H858" s="815">
        <f t="shared" si="2486"/>
        <v>0.47358121330724073</v>
      </c>
      <c r="I858" s="815">
        <f t="shared" si="2486"/>
        <v>0.58013698630136978</v>
      </c>
      <c r="J858" s="815">
        <f t="shared" si="2486"/>
        <v>0.67095331283198212</v>
      </c>
      <c r="K858" s="815">
        <f t="shared" si="2486"/>
        <v>0</v>
      </c>
      <c r="L858" s="815">
        <f t="shared" si="2486"/>
        <v>0</v>
      </c>
      <c r="M858" s="815">
        <f t="shared" si="2486"/>
        <v>0</v>
      </c>
      <c r="N858" s="815">
        <f t="shared" si="2486"/>
        <v>0</v>
      </c>
      <c r="O858" s="815">
        <f t="shared" si="2486"/>
        <v>0</v>
      </c>
      <c r="P858" s="815">
        <f t="shared" si="2486"/>
        <v>0</v>
      </c>
      <c r="Q858" s="815">
        <f t="shared" si="2486"/>
        <v>0</v>
      </c>
      <c r="R858" s="815">
        <f t="shared" si="2486"/>
        <v>0</v>
      </c>
      <c r="S858" s="814"/>
      <c r="T858" s="815">
        <f>SUM(T454)</f>
        <v>0.4696673189823875</v>
      </c>
      <c r="U858" s="815">
        <f t="shared" ref="U858:AJ858" si="2487">SUM(U454)</f>
        <v>5.8708414872798438E-2</v>
      </c>
      <c r="V858" s="815">
        <f t="shared" si="2487"/>
        <v>0.11741682974559688</v>
      </c>
      <c r="W858" s="815">
        <f t="shared" si="2487"/>
        <v>0.264187866927593</v>
      </c>
      <c r="X858" s="815">
        <f t="shared" si="2487"/>
        <v>0.338160469667319</v>
      </c>
      <c r="Y858" s="815">
        <f t="shared" si="2487"/>
        <v>0.23483365949119375</v>
      </c>
      <c r="Z858" s="815">
        <f t="shared" si="2487"/>
        <v>0.73804864411518023</v>
      </c>
      <c r="AA858" s="815">
        <f t="shared" si="2487"/>
        <v>7.0450097847358117E-2</v>
      </c>
      <c r="AB858" s="815">
        <f t="shared" si="2487"/>
        <v>0.37573385518590996</v>
      </c>
      <c r="AC858" s="815">
        <f t="shared" si="2487"/>
        <v>0</v>
      </c>
      <c r="AD858" s="815">
        <f t="shared" si="2487"/>
        <v>0</v>
      </c>
      <c r="AE858" s="815">
        <f t="shared" si="2487"/>
        <v>0</v>
      </c>
      <c r="AF858" s="815">
        <f t="shared" si="2487"/>
        <v>0</v>
      </c>
      <c r="AG858" s="815">
        <f t="shared" si="2487"/>
        <v>0</v>
      </c>
      <c r="AH858" s="815">
        <f t="shared" si="2487"/>
        <v>0</v>
      </c>
      <c r="AI858" s="815">
        <f t="shared" si="2487"/>
        <v>0</v>
      </c>
      <c r="AJ858" s="815">
        <f t="shared" si="2487"/>
        <v>0</v>
      </c>
      <c r="AK858" s="814"/>
      <c r="AL858" s="815">
        <f>SUM(AL454)</f>
        <v>0.30821917808219179</v>
      </c>
      <c r="AM858" s="815">
        <f t="shared" ref="AM858:BB858" si="2488">SUM(AM454)</f>
        <v>0.18786692759295498</v>
      </c>
      <c r="AN858" s="815">
        <f t="shared" si="2488"/>
        <v>0.26838132513279284</v>
      </c>
      <c r="AO858" s="815">
        <f t="shared" si="2488"/>
        <v>0.23483365949119375</v>
      </c>
      <c r="AP858" s="815">
        <f t="shared" si="2488"/>
        <v>9.7847358121330719E-2</v>
      </c>
      <c r="AQ858" s="815">
        <f t="shared" si="2488"/>
        <v>0.38043052837573388</v>
      </c>
      <c r="AR858" s="815">
        <f t="shared" si="2488"/>
        <v>0.70450097847358117</v>
      </c>
      <c r="AS858" s="815">
        <f t="shared" si="2488"/>
        <v>0</v>
      </c>
      <c r="AT858" s="815">
        <f t="shared" si="2488"/>
        <v>0.14492591557170814</v>
      </c>
      <c r="AU858" s="815">
        <f t="shared" si="2488"/>
        <v>0</v>
      </c>
      <c r="AV858" s="815">
        <f t="shared" si="2488"/>
        <v>0</v>
      </c>
      <c r="AW858" s="815">
        <f t="shared" si="2488"/>
        <v>0</v>
      </c>
      <c r="AX858" s="815">
        <f t="shared" si="2488"/>
        <v>0</v>
      </c>
      <c r="AY858" s="815">
        <f t="shared" si="2488"/>
        <v>0</v>
      </c>
      <c r="AZ858" s="815">
        <f t="shared" si="2488"/>
        <v>0</v>
      </c>
      <c r="BA858" s="815">
        <f t="shared" si="2488"/>
        <v>0</v>
      </c>
      <c r="BB858" s="815">
        <f t="shared" si="2488"/>
        <v>0</v>
      </c>
      <c r="BC858" s="814"/>
      <c r="BD858" s="815">
        <f>SUM(BD454)</f>
        <v>0.18786692759295498</v>
      </c>
      <c r="BE858" s="815">
        <f t="shared" ref="BE858:BT858" si="2489">SUM(BE454)</f>
        <v>0.15655577299412915</v>
      </c>
      <c r="BF858" s="815">
        <f t="shared" si="2489"/>
        <v>0.58708414872798431</v>
      </c>
      <c r="BG858" s="815">
        <f t="shared" si="2489"/>
        <v>0.23483365949119375</v>
      </c>
      <c r="BH858" s="815">
        <f t="shared" si="2489"/>
        <v>0.35225048923679059</v>
      </c>
      <c r="BI858" s="815">
        <f t="shared" si="2489"/>
        <v>7.6086105675146773E-2</v>
      </c>
      <c r="BJ858" s="815">
        <f t="shared" si="2489"/>
        <v>0.21738887335756218</v>
      </c>
      <c r="BK858" s="815">
        <f t="shared" si="2489"/>
        <v>0</v>
      </c>
      <c r="BL858" s="815">
        <f t="shared" si="2489"/>
        <v>3.3816046966731898E-2</v>
      </c>
      <c r="BM858" s="815">
        <f t="shared" si="2489"/>
        <v>0</v>
      </c>
      <c r="BN858" s="815">
        <f t="shared" si="2489"/>
        <v>0</v>
      </c>
      <c r="BO858" s="815">
        <f t="shared" si="2489"/>
        <v>0</v>
      </c>
      <c r="BP858" s="815">
        <f t="shared" si="2489"/>
        <v>0</v>
      </c>
      <c r="BQ858" s="815">
        <f t="shared" si="2489"/>
        <v>0</v>
      </c>
      <c r="BR858" s="815">
        <f t="shared" si="2489"/>
        <v>0</v>
      </c>
      <c r="BS858" s="815">
        <f t="shared" si="2489"/>
        <v>0</v>
      </c>
      <c r="BT858" s="815">
        <f t="shared" si="2489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90">IF(DL858&lt;3,"",(SUM(B858:R858)-MIN(B858:R858)-MAX(B858:R858))/(DL858-2))</f>
        <v>0.13885583822570124</v>
      </c>
      <c r="CA858" s="621">
        <f t="shared" ref="CA858:CA886" si="2491">IF(DM858&lt;3,"",(SUM(T858:AJ858)-MIN(T858:AJ858)-MAX(T858:AJ858))/(DM858-2))</f>
        <v>0.12861056751467712</v>
      </c>
      <c r="CB858" s="621">
        <f t="shared" ref="CB858:CB886" si="2492">IF(DN858&lt;3,"",(SUM(AL858:BB858)-MIN(AL858:BB858)-MAX(AL858:BB858))/(DN858-2))</f>
        <v>0.10816699282452706</v>
      </c>
      <c r="CC858" s="693">
        <f t="shared" ref="CC858:CC886" si="2493">IF(DO858&lt;3,"",(SUM(BD858:BT858)-MIN(BD858:BT858)-MAX(BD858:BT858))/(DO858-2))</f>
        <v>8.3919858354300617E-2</v>
      </c>
      <c r="CD858" s="1351">
        <f t="shared" ref="CD858:CS873" si="249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94"/>
        <v>0</v>
      </c>
      <c r="CF858" s="1353">
        <f t="shared" si="2494"/>
        <v>0</v>
      </c>
      <c r="CG858" s="1353">
        <f t="shared" si="2494"/>
        <v>0</v>
      </c>
      <c r="CH858" s="1353">
        <f t="shared" si="2494"/>
        <v>0</v>
      </c>
      <c r="CI858" s="1353">
        <f t="shared" si="2494"/>
        <v>0</v>
      </c>
      <c r="CJ858" s="1353">
        <f t="shared" si="2494"/>
        <v>0</v>
      </c>
      <c r="CK858" s="1354">
        <f t="shared" si="2494"/>
        <v>0</v>
      </c>
      <c r="CL858" s="1354">
        <f t="shared" si="2494"/>
        <v>0</v>
      </c>
      <c r="CM858" s="1354">
        <f t="shared" si="2494"/>
        <v>9.7847358121330719E-2</v>
      </c>
      <c r="CN858" s="1353">
        <f t="shared" si="2494"/>
        <v>0.14492591557170814</v>
      </c>
      <c r="CO858" s="1353">
        <f t="shared" si="2494"/>
        <v>0.18786692759295498</v>
      </c>
      <c r="CP858" s="1353">
        <f t="shared" si="2494"/>
        <v>0.23483365949119375</v>
      </c>
      <c r="CQ858" s="1353">
        <f t="shared" si="2494"/>
        <v>0.26838132513279284</v>
      </c>
      <c r="CR858" s="1353">
        <f t="shared" si="2494"/>
        <v>0.30821917808219179</v>
      </c>
      <c r="CS858" s="1352">
        <f t="shared" si="2494"/>
        <v>0.38043052837573388</v>
      </c>
      <c r="CT858" s="1383">
        <f t="shared" ref="CT858:CT886" si="249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6">
        <f t="shared" ref="CU858:DJ873" si="249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96"/>
        <v>0</v>
      </c>
      <c r="CW858" s="1367">
        <f t="shared" si="2496"/>
        <v>0</v>
      </c>
      <c r="CX858" s="1367">
        <f t="shared" si="2496"/>
        <v>0</v>
      </c>
      <c r="CY858" s="1367">
        <f t="shared" si="2496"/>
        <v>0</v>
      </c>
      <c r="CZ858" s="1367">
        <f t="shared" si="2496"/>
        <v>0</v>
      </c>
      <c r="DA858" s="1367">
        <f t="shared" si="2496"/>
        <v>0</v>
      </c>
      <c r="DB858" s="1368">
        <f t="shared" si="2496"/>
        <v>0</v>
      </c>
      <c r="DC858" s="1368">
        <f t="shared" si="2496"/>
        <v>0</v>
      </c>
      <c r="DD858" s="1368">
        <f t="shared" si="2496"/>
        <v>3.3816046966731898E-2</v>
      </c>
      <c r="DE858" s="1367">
        <f t="shared" si="2496"/>
        <v>7.6086105675146773E-2</v>
      </c>
      <c r="DF858" s="1367">
        <f t="shared" si="2496"/>
        <v>0.15655577299412915</v>
      </c>
      <c r="DG858" s="1367">
        <f t="shared" si="2496"/>
        <v>0.18786692759295498</v>
      </c>
      <c r="DH858" s="1367">
        <f t="shared" si="2496"/>
        <v>0.21738887335756218</v>
      </c>
      <c r="DI858" s="1367">
        <f t="shared" si="2496"/>
        <v>0.23483365949119375</v>
      </c>
      <c r="DJ858" s="1366">
        <f t="shared" si="2496"/>
        <v>0.35225048923679059</v>
      </c>
      <c r="DK858" s="1436">
        <f t="shared" ref="DK858:DK886" si="249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98">COUNT(B858:R858)</f>
        <v>17</v>
      </c>
      <c r="DM858" s="106">
        <f t="shared" ref="DM858:DM886" si="2499">COUNT(T858:AJ858)</f>
        <v>17</v>
      </c>
      <c r="DN858" s="106">
        <f t="shared" ref="DN858:DN886" si="2500">COUNT(AL858:BB858)</f>
        <v>17</v>
      </c>
      <c r="DO858" s="106">
        <f t="shared" ref="DO858:DO886" si="2501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502">SUM(C463)</f>
        <v>5.9197651663405092E-2</v>
      </c>
      <c r="D859" s="815">
        <f t="shared" si="2502"/>
        <v>0</v>
      </c>
      <c r="E859" s="815">
        <f t="shared" si="2502"/>
        <v>0.25257664709719507</v>
      </c>
      <c r="F859" s="815">
        <f t="shared" si="2502"/>
        <v>9.393346379647749E-2</v>
      </c>
      <c r="G859" s="815">
        <f t="shared" si="2502"/>
        <v>0</v>
      </c>
      <c r="H859" s="815">
        <f t="shared" si="2502"/>
        <v>9.4716242661448138E-2</v>
      </c>
      <c r="I859" s="815">
        <f t="shared" si="2502"/>
        <v>3.9780821917808226E-2</v>
      </c>
      <c r="J859" s="815">
        <f t="shared" si="2502"/>
        <v>0</v>
      </c>
      <c r="K859" s="815">
        <f t="shared" si="2502"/>
        <v>0</v>
      </c>
      <c r="L859" s="815">
        <f t="shared" si="2502"/>
        <v>0</v>
      </c>
      <c r="M859" s="815">
        <f t="shared" si="2502"/>
        <v>0</v>
      </c>
      <c r="N859" s="815">
        <f t="shared" si="2502"/>
        <v>0</v>
      </c>
      <c r="O859" s="815">
        <f t="shared" si="2502"/>
        <v>0</v>
      </c>
      <c r="P859" s="815">
        <f t="shared" si="2502"/>
        <v>0</v>
      </c>
      <c r="Q859" s="815">
        <f t="shared" si="2502"/>
        <v>0</v>
      </c>
      <c r="R859" s="815">
        <f t="shared" si="2502"/>
        <v>0</v>
      </c>
      <c r="S859" s="814"/>
      <c r="T859" s="815">
        <f t="shared" ref="T859:AJ859" si="2503">SUM(T463)</f>
        <v>0</v>
      </c>
      <c r="U859" s="815">
        <f t="shared" si="2503"/>
        <v>0</v>
      </c>
      <c r="V859" s="815">
        <f t="shared" si="2503"/>
        <v>5.6829745596868889E-2</v>
      </c>
      <c r="W859" s="815">
        <f t="shared" si="2503"/>
        <v>8.8796477495107634E-2</v>
      </c>
      <c r="X859" s="815">
        <f t="shared" si="2503"/>
        <v>2.6310067405957819E-2</v>
      </c>
      <c r="Y859" s="815">
        <f t="shared" si="2503"/>
        <v>0.37886497064579255</v>
      </c>
      <c r="Z859" s="815">
        <f t="shared" si="2503"/>
        <v>3.6533407883701421E-2</v>
      </c>
      <c r="AA859" s="815">
        <f t="shared" si="2503"/>
        <v>0</v>
      </c>
      <c r="AB859" s="815">
        <f t="shared" si="2503"/>
        <v>0</v>
      </c>
      <c r="AC859" s="815">
        <f t="shared" si="2503"/>
        <v>0</v>
      </c>
      <c r="AD859" s="815">
        <f t="shared" si="2503"/>
        <v>0</v>
      </c>
      <c r="AE859" s="815">
        <f t="shared" si="2503"/>
        <v>0</v>
      </c>
      <c r="AF859" s="815">
        <f t="shared" si="2503"/>
        <v>0</v>
      </c>
      <c r="AG859" s="815">
        <f t="shared" si="2503"/>
        <v>0</v>
      </c>
      <c r="AH859" s="815">
        <f t="shared" si="2503"/>
        <v>0</v>
      </c>
      <c r="AI859" s="815">
        <f t="shared" si="2503"/>
        <v>0</v>
      </c>
      <c r="AJ859" s="815">
        <f t="shared" si="2503"/>
        <v>0</v>
      </c>
      <c r="AK859" s="814"/>
      <c r="AL859" s="815">
        <f t="shared" ref="AL859:BB859" si="2504">SUM(AL463)</f>
        <v>0</v>
      </c>
      <c r="AM859" s="815">
        <f t="shared" si="2504"/>
        <v>0</v>
      </c>
      <c r="AN859" s="815">
        <f t="shared" si="2504"/>
        <v>0.20296337713167462</v>
      </c>
      <c r="AO859" s="815">
        <f t="shared" si="2504"/>
        <v>3.946510110893673E-2</v>
      </c>
      <c r="AP859" s="815">
        <f t="shared" si="2504"/>
        <v>0.28414872798434443</v>
      </c>
      <c r="AQ859" s="815">
        <f t="shared" si="2504"/>
        <v>9.4716242661448138E-2</v>
      </c>
      <c r="AR859" s="815">
        <f t="shared" si="2504"/>
        <v>0.29598825831702547</v>
      </c>
      <c r="AS859" s="815">
        <f t="shared" si="2504"/>
        <v>0</v>
      </c>
      <c r="AT859" s="815">
        <f t="shared" si="2504"/>
        <v>4.7358121330724069E-2</v>
      </c>
      <c r="AU859" s="815">
        <f t="shared" si="2504"/>
        <v>0</v>
      </c>
      <c r="AV859" s="815">
        <f t="shared" si="2504"/>
        <v>0</v>
      </c>
      <c r="AW859" s="815">
        <f t="shared" si="2504"/>
        <v>0</v>
      </c>
      <c r="AX859" s="815">
        <f t="shared" si="2504"/>
        <v>0</v>
      </c>
      <c r="AY859" s="815">
        <f t="shared" si="2504"/>
        <v>0</v>
      </c>
      <c r="AZ859" s="815">
        <f t="shared" si="2504"/>
        <v>0</v>
      </c>
      <c r="BA859" s="815">
        <f t="shared" si="2504"/>
        <v>0</v>
      </c>
      <c r="BB859" s="815">
        <f t="shared" si="2504"/>
        <v>0</v>
      </c>
      <c r="BC859" s="814"/>
      <c r="BD859" s="815">
        <f t="shared" ref="BD859:BT859" si="2505">SUM(BD463)</f>
        <v>0.31572080887149384</v>
      </c>
      <c r="BE859" s="815">
        <f t="shared" si="2505"/>
        <v>0</v>
      </c>
      <c r="BF859" s="815">
        <f t="shared" si="2505"/>
        <v>0</v>
      </c>
      <c r="BG859" s="815">
        <f t="shared" si="2505"/>
        <v>0</v>
      </c>
      <c r="BH859" s="815">
        <f t="shared" si="2505"/>
        <v>0</v>
      </c>
      <c r="BI859" s="815">
        <f t="shared" si="2505"/>
        <v>0</v>
      </c>
      <c r="BJ859" s="815">
        <f t="shared" si="2505"/>
        <v>0.60889013139502379</v>
      </c>
      <c r="BK859" s="815">
        <f t="shared" si="2505"/>
        <v>0</v>
      </c>
      <c r="BL859" s="815">
        <f t="shared" si="2505"/>
        <v>0</v>
      </c>
      <c r="BM859" s="815">
        <f t="shared" si="2505"/>
        <v>0</v>
      </c>
      <c r="BN859" s="815">
        <f t="shared" si="2505"/>
        <v>0</v>
      </c>
      <c r="BO859" s="815">
        <f t="shared" si="2505"/>
        <v>0</v>
      </c>
      <c r="BP859" s="815">
        <f t="shared" si="2505"/>
        <v>0</v>
      </c>
      <c r="BQ859" s="815">
        <f t="shared" si="2505"/>
        <v>0</v>
      </c>
      <c r="BR859" s="815">
        <f t="shared" si="2505"/>
        <v>0</v>
      </c>
      <c r="BS859" s="815">
        <f t="shared" si="2505"/>
        <v>0</v>
      </c>
      <c r="BT859" s="815">
        <f t="shared" si="2505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90"/>
        <v>3.2330245705588172E-2</v>
      </c>
      <c r="CA859" s="621">
        <f t="shared" si="2491"/>
        <v>1.3897979892109055E-2</v>
      </c>
      <c r="CB859" s="621">
        <f t="shared" si="2492"/>
        <v>4.4576771347808533E-2</v>
      </c>
      <c r="CC859" s="693">
        <f t="shared" si="2493"/>
        <v>2.1048053924766261E-2</v>
      </c>
      <c r="CD859" s="1351">
        <f t="shared" si="2494"/>
        <v>0</v>
      </c>
      <c r="CE859" s="1352">
        <f t="shared" si="2494"/>
        <v>0</v>
      </c>
      <c r="CF859" s="1353">
        <f t="shared" si="2494"/>
        <v>0</v>
      </c>
      <c r="CG859" s="1353">
        <f t="shared" si="2494"/>
        <v>0</v>
      </c>
      <c r="CH859" s="1353">
        <f t="shared" si="2494"/>
        <v>0</v>
      </c>
      <c r="CI859" s="1353">
        <f t="shared" si="2494"/>
        <v>0</v>
      </c>
      <c r="CJ859" s="1353">
        <f t="shared" si="2494"/>
        <v>0</v>
      </c>
      <c r="CK859" s="1354">
        <f t="shared" si="2494"/>
        <v>0</v>
      </c>
      <c r="CL859" s="1354">
        <f t="shared" si="2494"/>
        <v>0</v>
      </c>
      <c r="CM859" s="1354">
        <f t="shared" si="2494"/>
        <v>0</v>
      </c>
      <c r="CN859" s="1353">
        <f t="shared" si="2494"/>
        <v>0</v>
      </c>
      <c r="CO859" s="1353">
        <f t="shared" si="2494"/>
        <v>3.946510110893673E-2</v>
      </c>
      <c r="CP859" s="1353">
        <f t="shared" si="2494"/>
        <v>4.7358121330724069E-2</v>
      </c>
      <c r="CQ859" s="1353">
        <f t="shared" si="2494"/>
        <v>9.4716242661448138E-2</v>
      </c>
      <c r="CR859" s="1353">
        <f t="shared" si="2494"/>
        <v>0.20296337713167462</v>
      </c>
      <c r="CS859" s="1352">
        <f t="shared" si="2494"/>
        <v>0.28414872798434443</v>
      </c>
      <c r="CT859" s="1383">
        <f t="shared" si="2495"/>
        <v>0.29598825831702547</v>
      </c>
      <c r="CU859" s="1436">
        <f t="shared" si="2496"/>
        <v>0</v>
      </c>
      <c r="CV859" s="1366">
        <f t="shared" si="2496"/>
        <v>0</v>
      </c>
      <c r="CW859" s="1367">
        <f t="shared" si="2496"/>
        <v>0</v>
      </c>
      <c r="CX859" s="1367">
        <f t="shared" si="2496"/>
        <v>0</v>
      </c>
      <c r="CY859" s="1367">
        <f t="shared" si="2496"/>
        <v>0</v>
      </c>
      <c r="CZ859" s="1367">
        <f t="shared" si="2496"/>
        <v>0</v>
      </c>
      <c r="DA859" s="1367">
        <f t="shared" si="2496"/>
        <v>0</v>
      </c>
      <c r="DB859" s="1368">
        <f t="shared" si="2496"/>
        <v>0</v>
      </c>
      <c r="DC859" s="1368">
        <f t="shared" si="2496"/>
        <v>0</v>
      </c>
      <c r="DD859" s="1368">
        <f t="shared" si="2496"/>
        <v>0</v>
      </c>
      <c r="DE859" s="1367">
        <f t="shared" si="2496"/>
        <v>0</v>
      </c>
      <c r="DF859" s="1367">
        <f t="shared" si="2496"/>
        <v>0</v>
      </c>
      <c r="DG859" s="1367">
        <f t="shared" si="2496"/>
        <v>0</v>
      </c>
      <c r="DH859" s="1367">
        <f t="shared" si="2496"/>
        <v>0</v>
      </c>
      <c r="DI859" s="1367">
        <f t="shared" si="2496"/>
        <v>0</v>
      </c>
      <c r="DJ859" s="1366">
        <f t="shared" si="2496"/>
        <v>0.31572080887149384</v>
      </c>
      <c r="DK859" s="1436">
        <f t="shared" si="2497"/>
        <v>0.60889013139502379</v>
      </c>
      <c r="DL859" s="654">
        <f t="shared" si="2498"/>
        <v>17</v>
      </c>
      <c r="DM859" s="106">
        <f t="shared" si="2499"/>
        <v>17</v>
      </c>
      <c r="DN859" s="106">
        <f t="shared" si="2500"/>
        <v>17</v>
      </c>
      <c r="DO859" s="106">
        <f t="shared" si="2501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506">SUM(C472)</f>
        <v>0</v>
      </c>
      <c r="D860" s="815">
        <f t="shared" si="2506"/>
        <v>0</v>
      </c>
      <c r="E860" s="815">
        <f t="shared" si="2506"/>
        <v>0</v>
      </c>
      <c r="F860" s="815">
        <f t="shared" si="2506"/>
        <v>0</v>
      </c>
      <c r="G860" s="815">
        <f t="shared" si="2506"/>
        <v>0</v>
      </c>
      <c r="H860" s="815">
        <f t="shared" si="2506"/>
        <v>0</v>
      </c>
      <c r="I860" s="815">
        <f t="shared" si="2506"/>
        <v>0</v>
      </c>
      <c r="J860" s="815">
        <f t="shared" si="2506"/>
        <v>0</v>
      </c>
      <c r="K860" s="815">
        <f t="shared" si="2506"/>
        <v>0</v>
      </c>
      <c r="L860" s="815">
        <f t="shared" si="2506"/>
        <v>0</v>
      </c>
      <c r="M860" s="815">
        <f t="shared" si="2506"/>
        <v>0</v>
      </c>
      <c r="N860" s="815">
        <f t="shared" si="2506"/>
        <v>0</v>
      </c>
      <c r="O860" s="815">
        <f t="shared" si="2506"/>
        <v>0</v>
      </c>
      <c r="P860" s="815">
        <f t="shared" si="2506"/>
        <v>0</v>
      </c>
      <c r="Q860" s="815">
        <f t="shared" si="2506"/>
        <v>0</v>
      </c>
      <c r="R860" s="815">
        <f t="shared" si="2506"/>
        <v>0</v>
      </c>
      <c r="S860" s="814"/>
      <c r="T860" s="815">
        <f>SUM(T472)</f>
        <v>0</v>
      </c>
      <c r="U860" s="815">
        <f t="shared" ref="U860:AJ860" si="2507">SUM(U472)</f>
        <v>0</v>
      </c>
      <c r="V860" s="815">
        <f t="shared" si="2507"/>
        <v>0</v>
      </c>
      <c r="W860" s="815">
        <f t="shared" si="2507"/>
        <v>0</v>
      </c>
      <c r="X860" s="815">
        <f t="shared" si="2507"/>
        <v>0</v>
      </c>
      <c r="Y860" s="815">
        <f t="shared" si="2507"/>
        <v>0</v>
      </c>
      <c r="Z860" s="815">
        <f t="shared" si="2507"/>
        <v>0</v>
      </c>
      <c r="AA860" s="815">
        <f t="shared" si="2507"/>
        <v>0</v>
      </c>
      <c r="AB860" s="815">
        <f t="shared" si="2507"/>
        <v>0</v>
      </c>
      <c r="AC860" s="815">
        <f t="shared" si="2507"/>
        <v>0</v>
      </c>
      <c r="AD860" s="815">
        <f t="shared" si="2507"/>
        <v>0</v>
      </c>
      <c r="AE860" s="815">
        <f t="shared" si="2507"/>
        <v>0</v>
      </c>
      <c r="AF860" s="815">
        <f t="shared" si="2507"/>
        <v>0</v>
      </c>
      <c r="AG860" s="815">
        <f t="shared" si="2507"/>
        <v>0</v>
      </c>
      <c r="AH860" s="815">
        <f t="shared" si="2507"/>
        <v>0</v>
      </c>
      <c r="AI860" s="815">
        <f t="shared" si="2507"/>
        <v>0</v>
      </c>
      <c r="AJ860" s="815">
        <f t="shared" si="2507"/>
        <v>0</v>
      </c>
      <c r="AK860" s="814"/>
      <c r="AL860" s="815">
        <f>SUM(AL472)</f>
        <v>0</v>
      </c>
      <c r="AM860" s="815">
        <f t="shared" ref="AM860:BB860" si="2508">SUM(AM472)</f>
        <v>0</v>
      </c>
      <c r="AN860" s="815">
        <f t="shared" si="2508"/>
        <v>0</v>
      </c>
      <c r="AO860" s="815">
        <f t="shared" si="2508"/>
        <v>0</v>
      </c>
      <c r="AP860" s="815">
        <f t="shared" si="2508"/>
        <v>0</v>
      </c>
      <c r="AQ860" s="815">
        <f t="shared" si="2508"/>
        <v>0</v>
      </c>
      <c r="AR860" s="815">
        <f t="shared" si="2508"/>
        <v>0</v>
      </c>
      <c r="AS860" s="815">
        <f t="shared" si="2508"/>
        <v>0</v>
      </c>
      <c r="AT860" s="815">
        <f t="shared" si="2508"/>
        <v>0</v>
      </c>
      <c r="AU860" s="815">
        <f t="shared" si="2508"/>
        <v>0</v>
      </c>
      <c r="AV860" s="815">
        <f t="shared" si="2508"/>
        <v>0</v>
      </c>
      <c r="AW860" s="815">
        <f t="shared" si="2508"/>
        <v>0</v>
      </c>
      <c r="AX860" s="815">
        <f t="shared" si="2508"/>
        <v>0</v>
      </c>
      <c r="AY860" s="815">
        <f t="shared" si="2508"/>
        <v>0</v>
      </c>
      <c r="AZ860" s="815">
        <f t="shared" si="2508"/>
        <v>0</v>
      </c>
      <c r="BA860" s="815">
        <f t="shared" si="2508"/>
        <v>0</v>
      </c>
      <c r="BB860" s="815">
        <f t="shared" si="2508"/>
        <v>0</v>
      </c>
      <c r="BC860" s="814"/>
      <c r="BD860" s="815">
        <f>SUM(BD472)</f>
        <v>0</v>
      </c>
      <c r="BE860" s="815">
        <f t="shared" ref="BE860:BT860" si="2509">SUM(BE472)</f>
        <v>0</v>
      </c>
      <c r="BF860" s="815">
        <f t="shared" si="2509"/>
        <v>0</v>
      </c>
      <c r="BG860" s="815">
        <f t="shared" si="2509"/>
        <v>4.6183953033268103E-2</v>
      </c>
      <c r="BH860" s="815">
        <f t="shared" si="2509"/>
        <v>0</v>
      </c>
      <c r="BI860" s="815">
        <f t="shared" si="2509"/>
        <v>0</v>
      </c>
      <c r="BJ860" s="815">
        <f t="shared" si="2509"/>
        <v>3.1668996365669555E-2</v>
      </c>
      <c r="BK860" s="815">
        <f t="shared" si="2509"/>
        <v>7.697325505544683E-3</v>
      </c>
      <c r="BL860" s="815">
        <f t="shared" si="2509"/>
        <v>0</v>
      </c>
      <c r="BM860" s="815">
        <f t="shared" si="2509"/>
        <v>0</v>
      </c>
      <c r="BN860" s="815">
        <f t="shared" si="2509"/>
        <v>0</v>
      </c>
      <c r="BO860" s="815">
        <f t="shared" si="2509"/>
        <v>0</v>
      </c>
      <c r="BP860" s="815">
        <f t="shared" si="2509"/>
        <v>0</v>
      </c>
      <c r="BQ860" s="815">
        <f t="shared" si="2509"/>
        <v>0</v>
      </c>
      <c r="BR860" s="815">
        <f t="shared" si="2509"/>
        <v>0</v>
      </c>
      <c r="BS860" s="815">
        <f t="shared" si="2509"/>
        <v>0</v>
      </c>
      <c r="BT860" s="815">
        <f t="shared" si="2509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90"/>
        <v>0</v>
      </c>
      <c r="CA860" s="621">
        <f t="shared" si="2491"/>
        <v>0</v>
      </c>
      <c r="CB860" s="621">
        <f t="shared" si="2492"/>
        <v>0</v>
      </c>
      <c r="CC860" s="693">
        <f t="shared" si="2493"/>
        <v>2.6244214580809495E-3</v>
      </c>
      <c r="CD860" s="1351">
        <f t="shared" si="2494"/>
        <v>0</v>
      </c>
      <c r="CE860" s="1352">
        <f t="shared" si="2494"/>
        <v>0</v>
      </c>
      <c r="CF860" s="1353">
        <f t="shared" si="2494"/>
        <v>0</v>
      </c>
      <c r="CG860" s="1353">
        <f t="shared" si="2494"/>
        <v>0</v>
      </c>
      <c r="CH860" s="1353">
        <f t="shared" si="2494"/>
        <v>0</v>
      </c>
      <c r="CI860" s="1353">
        <f t="shared" si="2494"/>
        <v>0</v>
      </c>
      <c r="CJ860" s="1353">
        <f t="shared" si="2494"/>
        <v>0</v>
      </c>
      <c r="CK860" s="1354">
        <f t="shared" si="2494"/>
        <v>0</v>
      </c>
      <c r="CL860" s="1354">
        <f t="shared" si="2494"/>
        <v>0</v>
      </c>
      <c r="CM860" s="1354">
        <f t="shared" si="2494"/>
        <v>0</v>
      </c>
      <c r="CN860" s="1353">
        <f t="shared" si="2494"/>
        <v>0</v>
      </c>
      <c r="CO860" s="1353">
        <f t="shared" si="2494"/>
        <v>0</v>
      </c>
      <c r="CP860" s="1353">
        <f t="shared" si="2494"/>
        <v>0</v>
      </c>
      <c r="CQ860" s="1353">
        <f t="shared" si="2494"/>
        <v>0</v>
      </c>
      <c r="CR860" s="1353">
        <f t="shared" si="2494"/>
        <v>0</v>
      </c>
      <c r="CS860" s="1352">
        <f t="shared" si="2494"/>
        <v>0</v>
      </c>
      <c r="CT860" s="1383">
        <f t="shared" si="2495"/>
        <v>0</v>
      </c>
      <c r="CU860" s="1436">
        <f t="shared" si="2496"/>
        <v>0</v>
      </c>
      <c r="CV860" s="1366">
        <f t="shared" si="2496"/>
        <v>0</v>
      </c>
      <c r="CW860" s="1367">
        <f t="shared" si="2496"/>
        <v>0</v>
      </c>
      <c r="CX860" s="1367">
        <f t="shared" si="2496"/>
        <v>0</v>
      </c>
      <c r="CY860" s="1367">
        <f t="shared" si="2496"/>
        <v>0</v>
      </c>
      <c r="CZ860" s="1367">
        <f t="shared" si="2496"/>
        <v>0</v>
      </c>
      <c r="DA860" s="1367">
        <f t="shared" si="2496"/>
        <v>0</v>
      </c>
      <c r="DB860" s="1368">
        <f t="shared" si="2496"/>
        <v>0</v>
      </c>
      <c r="DC860" s="1368">
        <f t="shared" si="2496"/>
        <v>0</v>
      </c>
      <c r="DD860" s="1368">
        <f t="shared" si="2496"/>
        <v>0</v>
      </c>
      <c r="DE860" s="1367">
        <f t="shared" si="2496"/>
        <v>0</v>
      </c>
      <c r="DF860" s="1367">
        <f t="shared" si="2496"/>
        <v>0</v>
      </c>
      <c r="DG860" s="1367">
        <f t="shared" si="2496"/>
        <v>0</v>
      </c>
      <c r="DH860" s="1367">
        <f t="shared" si="2496"/>
        <v>0</v>
      </c>
      <c r="DI860" s="1367">
        <f t="shared" si="2496"/>
        <v>7.697325505544683E-3</v>
      </c>
      <c r="DJ860" s="1366">
        <f t="shared" si="2496"/>
        <v>3.1668996365669555E-2</v>
      </c>
      <c r="DK860" s="1436">
        <f t="shared" si="2497"/>
        <v>4.6183953033268103E-2</v>
      </c>
      <c r="DL860" s="654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510">SUM(C481)</f>
        <v>0</v>
      </c>
      <c r="D861" s="815">
        <f t="shared" si="2510"/>
        <v>0</v>
      </c>
      <c r="E861" s="815">
        <f t="shared" si="2510"/>
        <v>0</v>
      </c>
      <c r="F861" s="815">
        <f t="shared" si="2510"/>
        <v>5.5577299412915851E-2</v>
      </c>
      <c r="G861" s="815">
        <f t="shared" si="2510"/>
        <v>0</v>
      </c>
      <c r="H861" s="815">
        <f t="shared" si="2510"/>
        <v>0</v>
      </c>
      <c r="I861" s="815">
        <f t="shared" si="2510"/>
        <v>1.3894324853228963E-2</v>
      </c>
      <c r="J861" s="815">
        <f t="shared" si="2510"/>
        <v>0</v>
      </c>
      <c r="K861" s="815">
        <f t="shared" si="2510"/>
        <v>0</v>
      </c>
      <c r="L861" s="815">
        <f t="shared" si="2510"/>
        <v>0</v>
      </c>
      <c r="M861" s="815">
        <f t="shared" si="2510"/>
        <v>0</v>
      </c>
      <c r="N861" s="815">
        <f t="shared" si="2510"/>
        <v>0</v>
      </c>
      <c r="O861" s="815">
        <f t="shared" si="2510"/>
        <v>0</v>
      </c>
      <c r="P861" s="815">
        <f t="shared" si="2510"/>
        <v>0</v>
      </c>
      <c r="Q861" s="815">
        <f t="shared" si="2510"/>
        <v>0</v>
      </c>
      <c r="R861" s="815">
        <f t="shared" si="2510"/>
        <v>0</v>
      </c>
      <c r="S861" s="814"/>
      <c r="T861" s="815">
        <f t="shared" ref="T861:AJ861" si="2511">SUM(T481)</f>
        <v>0</v>
      </c>
      <c r="U861" s="815">
        <f t="shared" si="2511"/>
        <v>4.631441617742988E-2</v>
      </c>
      <c r="V861" s="815">
        <f t="shared" si="2511"/>
        <v>7.7190693629049789E-2</v>
      </c>
      <c r="W861" s="815">
        <f t="shared" si="2511"/>
        <v>0.11578604044357468</v>
      </c>
      <c r="X861" s="815">
        <f t="shared" si="2511"/>
        <v>0</v>
      </c>
      <c r="Y861" s="815">
        <f t="shared" si="2511"/>
        <v>0</v>
      </c>
      <c r="Z861" s="815">
        <f t="shared" si="2511"/>
        <v>0</v>
      </c>
      <c r="AA861" s="815">
        <f t="shared" si="2511"/>
        <v>0</v>
      </c>
      <c r="AB861" s="815">
        <f t="shared" si="2511"/>
        <v>0</v>
      </c>
      <c r="AC861" s="815">
        <f t="shared" si="2511"/>
        <v>0</v>
      </c>
      <c r="AD861" s="815">
        <f t="shared" si="2511"/>
        <v>0</v>
      </c>
      <c r="AE861" s="815">
        <f t="shared" si="2511"/>
        <v>0</v>
      </c>
      <c r="AF861" s="815">
        <f t="shared" si="2511"/>
        <v>0</v>
      </c>
      <c r="AG861" s="815">
        <f t="shared" si="2511"/>
        <v>0</v>
      </c>
      <c r="AH861" s="815">
        <f t="shared" si="2511"/>
        <v>0</v>
      </c>
      <c r="AI861" s="815">
        <f t="shared" si="2511"/>
        <v>0</v>
      </c>
      <c r="AJ861" s="815">
        <f t="shared" si="2511"/>
        <v>0</v>
      </c>
      <c r="AK861" s="814"/>
      <c r="AL861" s="815">
        <f t="shared" ref="AL861:BB861" si="2512">SUM(AL481)</f>
        <v>0</v>
      </c>
      <c r="AM861" s="815">
        <f t="shared" si="2512"/>
        <v>0</v>
      </c>
      <c r="AN861" s="815">
        <f t="shared" si="2512"/>
        <v>0</v>
      </c>
      <c r="AO861" s="815">
        <f t="shared" si="2512"/>
        <v>0</v>
      </c>
      <c r="AP861" s="815">
        <f t="shared" si="2512"/>
        <v>0</v>
      </c>
      <c r="AQ861" s="815">
        <f t="shared" si="2512"/>
        <v>0</v>
      </c>
      <c r="AR861" s="815">
        <f t="shared" si="2512"/>
        <v>0</v>
      </c>
      <c r="AS861" s="815">
        <f t="shared" si="2512"/>
        <v>0.12350510980647969</v>
      </c>
      <c r="AT861" s="815">
        <f t="shared" si="2512"/>
        <v>9.9245177523064013E-2</v>
      </c>
      <c r="AU861" s="815">
        <f t="shared" si="2512"/>
        <v>0</v>
      </c>
      <c r="AV861" s="815">
        <f t="shared" si="2512"/>
        <v>0</v>
      </c>
      <c r="AW861" s="815">
        <f t="shared" si="2512"/>
        <v>0</v>
      </c>
      <c r="AX861" s="815">
        <f t="shared" si="2512"/>
        <v>0</v>
      </c>
      <c r="AY861" s="815">
        <f t="shared" si="2512"/>
        <v>0</v>
      </c>
      <c r="AZ861" s="815">
        <f t="shared" si="2512"/>
        <v>0</v>
      </c>
      <c r="BA861" s="815">
        <f t="shared" si="2512"/>
        <v>0</v>
      </c>
      <c r="BB861" s="815">
        <f t="shared" si="2512"/>
        <v>0</v>
      </c>
      <c r="BC861" s="814"/>
      <c r="BD861" s="815">
        <f t="shared" ref="BD861:BT861" si="2513">SUM(BD481)</f>
        <v>0</v>
      </c>
      <c r="BE861" s="815">
        <f t="shared" si="2513"/>
        <v>0</v>
      </c>
      <c r="BF861" s="815">
        <f t="shared" si="2513"/>
        <v>0</v>
      </c>
      <c r="BG861" s="815">
        <f t="shared" si="2513"/>
        <v>0</v>
      </c>
      <c r="BH861" s="815">
        <f t="shared" si="2513"/>
        <v>0</v>
      </c>
      <c r="BI861" s="815">
        <f t="shared" si="2513"/>
        <v>0</v>
      </c>
      <c r="BJ861" s="815">
        <f t="shared" si="2513"/>
        <v>0</v>
      </c>
      <c r="BK861" s="815">
        <f t="shared" si="2513"/>
        <v>0</v>
      </c>
      <c r="BL861" s="815">
        <f t="shared" si="2513"/>
        <v>0</v>
      </c>
      <c r="BM861" s="815">
        <f t="shared" si="2513"/>
        <v>0</v>
      </c>
      <c r="BN861" s="815">
        <f t="shared" si="2513"/>
        <v>0</v>
      </c>
      <c r="BO861" s="815">
        <f t="shared" si="2513"/>
        <v>0</v>
      </c>
      <c r="BP861" s="815">
        <f t="shared" si="2513"/>
        <v>0</v>
      </c>
      <c r="BQ861" s="815">
        <f t="shared" si="2513"/>
        <v>0</v>
      </c>
      <c r="BR861" s="815">
        <f t="shared" si="2513"/>
        <v>0</v>
      </c>
      <c r="BS861" s="815">
        <f t="shared" si="2513"/>
        <v>0</v>
      </c>
      <c r="BT861" s="815">
        <f t="shared" si="2513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90"/>
        <v>9.2628832354859725E-4</v>
      </c>
      <c r="CA861" s="621">
        <f t="shared" si="2491"/>
        <v>8.2336739870986445E-3</v>
      </c>
      <c r="CB861" s="621">
        <f t="shared" si="2492"/>
        <v>6.6163451682042683E-3</v>
      </c>
      <c r="CC861" s="693">
        <f t="shared" si="2493"/>
        <v>0</v>
      </c>
      <c r="CD861" s="1351">
        <f t="shared" si="2494"/>
        <v>0</v>
      </c>
      <c r="CE861" s="1352">
        <f t="shared" si="2494"/>
        <v>0</v>
      </c>
      <c r="CF861" s="1353">
        <f t="shared" si="2494"/>
        <v>0</v>
      </c>
      <c r="CG861" s="1353">
        <f t="shared" si="2494"/>
        <v>0</v>
      </c>
      <c r="CH861" s="1353">
        <f t="shared" si="2494"/>
        <v>0</v>
      </c>
      <c r="CI861" s="1353">
        <f t="shared" si="2494"/>
        <v>0</v>
      </c>
      <c r="CJ861" s="1353">
        <f t="shared" si="2494"/>
        <v>0</v>
      </c>
      <c r="CK861" s="1354">
        <f t="shared" si="2494"/>
        <v>0</v>
      </c>
      <c r="CL861" s="1354">
        <f t="shared" si="2494"/>
        <v>0</v>
      </c>
      <c r="CM861" s="1354">
        <f t="shared" si="2494"/>
        <v>0</v>
      </c>
      <c r="CN861" s="1353">
        <f t="shared" si="2494"/>
        <v>0</v>
      </c>
      <c r="CO861" s="1353">
        <f t="shared" si="2494"/>
        <v>0</v>
      </c>
      <c r="CP861" s="1353">
        <f t="shared" si="2494"/>
        <v>0</v>
      </c>
      <c r="CQ861" s="1353">
        <f t="shared" si="2494"/>
        <v>0</v>
      </c>
      <c r="CR861" s="1353">
        <f t="shared" si="2494"/>
        <v>0</v>
      </c>
      <c r="CS861" s="1352">
        <f t="shared" si="2494"/>
        <v>9.9245177523064013E-2</v>
      </c>
      <c r="CT861" s="1383">
        <f t="shared" si="2495"/>
        <v>0.12350510980647969</v>
      </c>
      <c r="CU861" s="1436">
        <f t="shared" si="2496"/>
        <v>0</v>
      </c>
      <c r="CV861" s="1366">
        <f t="shared" si="2496"/>
        <v>0</v>
      </c>
      <c r="CW861" s="1367">
        <f t="shared" si="2496"/>
        <v>0</v>
      </c>
      <c r="CX861" s="1367">
        <f t="shared" si="2496"/>
        <v>0</v>
      </c>
      <c r="CY861" s="1367">
        <f t="shared" si="2496"/>
        <v>0</v>
      </c>
      <c r="CZ861" s="1367">
        <f t="shared" si="2496"/>
        <v>0</v>
      </c>
      <c r="DA861" s="1367">
        <f t="shared" si="2496"/>
        <v>0</v>
      </c>
      <c r="DB861" s="1368">
        <f t="shared" si="2496"/>
        <v>0</v>
      </c>
      <c r="DC861" s="1368">
        <f t="shared" si="2496"/>
        <v>0</v>
      </c>
      <c r="DD861" s="1368">
        <f t="shared" si="2496"/>
        <v>0</v>
      </c>
      <c r="DE861" s="1367">
        <f t="shared" si="2496"/>
        <v>0</v>
      </c>
      <c r="DF861" s="1367">
        <f t="shared" si="2496"/>
        <v>0</v>
      </c>
      <c r="DG861" s="1367">
        <f t="shared" si="2496"/>
        <v>0</v>
      </c>
      <c r="DH861" s="1367">
        <f t="shared" si="2496"/>
        <v>0</v>
      </c>
      <c r="DI861" s="1367">
        <f t="shared" si="2496"/>
        <v>0</v>
      </c>
      <c r="DJ861" s="1366">
        <f t="shared" si="2496"/>
        <v>0</v>
      </c>
      <c r="DK861" s="1436">
        <f t="shared" si="2497"/>
        <v>0</v>
      </c>
      <c r="DL861" s="654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514">SUM(C490)</f>
        <v>0</v>
      </c>
      <c r="D862" s="815">
        <f t="shared" si="2514"/>
        <v>0</v>
      </c>
      <c r="E862" s="815">
        <f t="shared" si="2514"/>
        <v>0</v>
      </c>
      <c r="F862" s="815">
        <f t="shared" si="2514"/>
        <v>5.6829745596868889E-2</v>
      </c>
      <c r="G862" s="815">
        <f t="shared" si="2514"/>
        <v>0.10103065883887802</v>
      </c>
      <c r="H862" s="815">
        <f t="shared" si="2514"/>
        <v>0</v>
      </c>
      <c r="I862" s="815">
        <f t="shared" si="2514"/>
        <v>7.1037181996086107E-2</v>
      </c>
      <c r="J862" s="815">
        <f t="shared" si="2514"/>
        <v>0</v>
      </c>
      <c r="K862" s="815">
        <f t="shared" si="2514"/>
        <v>0</v>
      </c>
      <c r="L862" s="815">
        <f t="shared" si="2514"/>
        <v>0</v>
      </c>
      <c r="M862" s="815">
        <f t="shared" si="2514"/>
        <v>0</v>
      </c>
      <c r="N862" s="815">
        <f t="shared" si="2514"/>
        <v>0</v>
      </c>
      <c r="O862" s="815">
        <f t="shared" si="2514"/>
        <v>0</v>
      </c>
      <c r="P862" s="815">
        <f t="shared" si="2514"/>
        <v>0</v>
      </c>
      <c r="Q862" s="815">
        <f t="shared" si="2514"/>
        <v>0</v>
      </c>
      <c r="R862" s="815">
        <f t="shared" si="2514"/>
        <v>0</v>
      </c>
      <c r="S862" s="814"/>
      <c r="T862" s="815">
        <f>SUM(T490)</f>
        <v>0</v>
      </c>
      <c r="U862" s="815">
        <f t="shared" ref="U862:AJ862" si="2515">SUM(U490)</f>
        <v>4.7358121330724069E-2</v>
      </c>
      <c r="V862" s="815">
        <f t="shared" si="2515"/>
        <v>0</v>
      </c>
      <c r="W862" s="815">
        <f t="shared" si="2515"/>
        <v>8.8796477495107634E-2</v>
      </c>
      <c r="X862" s="815">
        <f t="shared" si="2515"/>
        <v>0</v>
      </c>
      <c r="Y862" s="815">
        <f t="shared" si="2515"/>
        <v>0</v>
      </c>
      <c r="Z862" s="815">
        <f t="shared" si="2515"/>
        <v>0</v>
      </c>
      <c r="AA862" s="815">
        <f t="shared" si="2515"/>
        <v>0</v>
      </c>
      <c r="AB862" s="815">
        <f t="shared" si="2515"/>
        <v>0</v>
      </c>
      <c r="AC862" s="815">
        <f t="shared" si="2515"/>
        <v>0</v>
      </c>
      <c r="AD862" s="815">
        <f t="shared" si="2515"/>
        <v>0</v>
      </c>
      <c r="AE862" s="815">
        <f t="shared" si="2515"/>
        <v>0</v>
      </c>
      <c r="AF862" s="815">
        <f t="shared" si="2515"/>
        <v>0</v>
      </c>
      <c r="AG862" s="815">
        <f t="shared" si="2515"/>
        <v>0</v>
      </c>
      <c r="AH862" s="815">
        <f t="shared" si="2515"/>
        <v>0</v>
      </c>
      <c r="AI862" s="815">
        <f t="shared" si="2515"/>
        <v>0</v>
      </c>
      <c r="AJ862" s="815">
        <f t="shared" si="2515"/>
        <v>0</v>
      </c>
      <c r="AK862" s="814"/>
      <c r="AL862" s="815">
        <f>SUM(AL490)</f>
        <v>0</v>
      </c>
      <c r="AM862" s="815">
        <f t="shared" ref="AM862:BB862" si="2516">SUM(AM490)</f>
        <v>0</v>
      </c>
      <c r="AN862" s="815">
        <f t="shared" si="2516"/>
        <v>0</v>
      </c>
      <c r="AO862" s="815">
        <f t="shared" si="2516"/>
        <v>0</v>
      </c>
      <c r="AP862" s="815">
        <f t="shared" si="2516"/>
        <v>0</v>
      </c>
      <c r="AQ862" s="815">
        <f t="shared" si="2516"/>
        <v>0</v>
      </c>
      <c r="AR862" s="815">
        <f t="shared" si="2516"/>
        <v>0</v>
      </c>
      <c r="AS862" s="815">
        <f t="shared" si="2516"/>
        <v>9.4716242661448138E-2</v>
      </c>
      <c r="AT862" s="815">
        <f t="shared" si="2516"/>
        <v>0</v>
      </c>
      <c r="AU862" s="815">
        <f t="shared" si="2516"/>
        <v>0</v>
      </c>
      <c r="AV862" s="815">
        <f t="shared" si="2516"/>
        <v>0</v>
      </c>
      <c r="AW862" s="815">
        <f t="shared" si="2516"/>
        <v>0</v>
      </c>
      <c r="AX862" s="815">
        <f t="shared" si="2516"/>
        <v>0</v>
      </c>
      <c r="AY862" s="815">
        <f t="shared" si="2516"/>
        <v>0</v>
      </c>
      <c r="AZ862" s="815">
        <f t="shared" si="2516"/>
        <v>0</v>
      </c>
      <c r="BA862" s="815">
        <f t="shared" si="2516"/>
        <v>0</v>
      </c>
      <c r="BB862" s="815">
        <f t="shared" si="2516"/>
        <v>0</v>
      </c>
      <c r="BC862" s="814"/>
      <c r="BD862" s="815">
        <f>SUM(BD490)</f>
        <v>0</v>
      </c>
      <c r="BE862" s="815">
        <f t="shared" ref="BE862:BT862" si="2517">SUM(BE490)</f>
        <v>0</v>
      </c>
      <c r="BF862" s="815">
        <f t="shared" si="2517"/>
        <v>0</v>
      </c>
      <c r="BG862" s="815">
        <f t="shared" si="2517"/>
        <v>0</v>
      </c>
      <c r="BH862" s="815">
        <f t="shared" si="2517"/>
        <v>0</v>
      </c>
      <c r="BI862" s="815">
        <f t="shared" si="2517"/>
        <v>0</v>
      </c>
      <c r="BJ862" s="815">
        <f t="shared" si="2517"/>
        <v>0</v>
      </c>
      <c r="BK862" s="815">
        <f t="shared" si="2517"/>
        <v>0</v>
      </c>
      <c r="BL862" s="815">
        <f t="shared" si="2517"/>
        <v>2.3679060665362035E-2</v>
      </c>
      <c r="BM862" s="815">
        <f t="shared" si="2517"/>
        <v>0</v>
      </c>
      <c r="BN862" s="815">
        <f t="shared" si="2517"/>
        <v>0</v>
      </c>
      <c r="BO862" s="815">
        <f t="shared" si="2517"/>
        <v>0</v>
      </c>
      <c r="BP862" s="815">
        <f t="shared" si="2517"/>
        <v>0</v>
      </c>
      <c r="BQ862" s="815">
        <f t="shared" si="2517"/>
        <v>0</v>
      </c>
      <c r="BR862" s="815">
        <f t="shared" si="2517"/>
        <v>0</v>
      </c>
      <c r="BS862" s="815">
        <f t="shared" si="2517"/>
        <v>0</v>
      </c>
      <c r="BT862" s="815">
        <f t="shared" si="2517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90"/>
        <v>8.5244618395303329E-3</v>
      </c>
      <c r="CA862" s="621">
        <f t="shared" si="2491"/>
        <v>3.1572080887149376E-3</v>
      </c>
      <c r="CB862" s="621">
        <f t="shared" si="2492"/>
        <v>0</v>
      </c>
      <c r="CC862" s="693">
        <f t="shared" si="2493"/>
        <v>0</v>
      </c>
      <c r="CD862" s="1351">
        <f t="shared" si="2494"/>
        <v>0</v>
      </c>
      <c r="CE862" s="1352">
        <f t="shared" si="2494"/>
        <v>0</v>
      </c>
      <c r="CF862" s="1353">
        <f t="shared" si="2494"/>
        <v>0</v>
      </c>
      <c r="CG862" s="1353">
        <f t="shared" si="2494"/>
        <v>0</v>
      </c>
      <c r="CH862" s="1353">
        <f t="shared" si="2494"/>
        <v>0</v>
      </c>
      <c r="CI862" s="1353">
        <f t="shared" si="2494"/>
        <v>0</v>
      </c>
      <c r="CJ862" s="1353">
        <f t="shared" si="2494"/>
        <v>0</v>
      </c>
      <c r="CK862" s="1354">
        <f t="shared" si="2494"/>
        <v>0</v>
      </c>
      <c r="CL862" s="1354">
        <f t="shared" si="2494"/>
        <v>0</v>
      </c>
      <c r="CM862" s="1354">
        <f t="shared" si="2494"/>
        <v>0</v>
      </c>
      <c r="CN862" s="1353">
        <f t="shared" si="2494"/>
        <v>0</v>
      </c>
      <c r="CO862" s="1353">
        <f t="shared" si="2494"/>
        <v>0</v>
      </c>
      <c r="CP862" s="1353">
        <f t="shared" si="2494"/>
        <v>0</v>
      </c>
      <c r="CQ862" s="1353">
        <f t="shared" si="2494"/>
        <v>0</v>
      </c>
      <c r="CR862" s="1353">
        <f t="shared" si="2494"/>
        <v>0</v>
      </c>
      <c r="CS862" s="1352">
        <f t="shared" si="2494"/>
        <v>0</v>
      </c>
      <c r="CT862" s="1383">
        <f t="shared" si="2495"/>
        <v>9.4716242661448138E-2</v>
      </c>
      <c r="CU862" s="1436">
        <f t="shared" si="2496"/>
        <v>0</v>
      </c>
      <c r="CV862" s="1366">
        <f t="shared" si="2496"/>
        <v>0</v>
      </c>
      <c r="CW862" s="1367">
        <f t="shared" si="2496"/>
        <v>0</v>
      </c>
      <c r="CX862" s="1367">
        <f t="shared" si="2496"/>
        <v>0</v>
      </c>
      <c r="CY862" s="1367">
        <f t="shared" si="2496"/>
        <v>0</v>
      </c>
      <c r="CZ862" s="1367">
        <f t="shared" si="2496"/>
        <v>0</v>
      </c>
      <c r="DA862" s="1367">
        <f t="shared" si="2496"/>
        <v>0</v>
      </c>
      <c r="DB862" s="1368">
        <f t="shared" si="2496"/>
        <v>0</v>
      </c>
      <c r="DC862" s="1368">
        <f t="shared" si="2496"/>
        <v>0</v>
      </c>
      <c r="DD862" s="1368">
        <f t="shared" si="2496"/>
        <v>0</v>
      </c>
      <c r="DE862" s="1367">
        <f t="shared" si="2496"/>
        <v>0</v>
      </c>
      <c r="DF862" s="1367">
        <f t="shared" si="2496"/>
        <v>0</v>
      </c>
      <c r="DG862" s="1367">
        <f t="shared" si="2496"/>
        <v>0</v>
      </c>
      <c r="DH862" s="1367">
        <f t="shared" si="2496"/>
        <v>0</v>
      </c>
      <c r="DI862" s="1367">
        <f t="shared" si="2496"/>
        <v>0</v>
      </c>
      <c r="DJ862" s="1366">
        <f t="shared" si="2496"/>
        <v>0</v>
      </c>
      <c r="DK862" s="1436">
        <f t="shared" si="2497"/>
        <v>2.3679060665362035E-2</v>
      </c>
      <c r="DL862" s="654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518">SUM(C499)</f>
        <v>3.6164383561643827E-3</v>
      </c>
      <c r="D863" s="815">
        <f t="shared" si="2518"/>
        <v>2.8931506849315062E-3</v>
      </c>
      <c r="E863" s="815">
        <f t="shared" si="2518"/>
        <v>1.2858447488584472E-3</v>
      </c>
      <c r="F863" s="815">
        <f t="shared" si="2518"/>
        <v>3.6164383561643827E-3</v>
      </c>
      <c r="G863" s="815">
        <f t="shared" si="2518"/>
        <v>0</v>
      </c>
      <c r="H863" s="815">
        <f t="shared" si="2518"/>
        <v>0</v>
      </c>
      <c r="I863" s="815">
        <f t="shared" si="2518"/>
        <v>0</v>
      </c>
      <c r="J863" s="815">
        <f t="shared" si="2518"/>
        <v>0</v>
      </c>
      <c r="K863" s="815">
        <f t="shared" si="2518"/>
        <v>0</v>
      </c>
      <c r="L863" s="815">
        <f t="shared" si="2518"/>
        <v>0</v>
      </c>
      <c r="M863" s="815">
        <f t="shared" si="2518"/>
        <v>0</v>
      </c>
      <c r="N863" s="815">
        <f t="shared" si="2518"/>
        <v>0</v>
      </c>
      <c r="O863" s="815">
        <f t="shared" si="2518"/>
        <v>0</v>
      </c>
      <c r="P863" s="815">
        <f t="shared" si="2518"/>
        <v>0</v>
      </c>
      <c r="Q863" s="815">
        <f t="shared" si="2518"/>
        <v>0</v>
      </c>
      <c r="R863" s="815">
        <f t="shared" si="2518"/>
        <v>0</v>
      </c>
      <c r="S863" s="814"/>
      <c r="T863" s="815">
        <f t="shared" ref="T863:AJ863" si="2519">SUM(T499)</f>
        <v>0</v>
      </c>
      <c r="U863" s="815">
        <f t="shared" si="2519"/>
        <v>0</v>
      </c>
      <c r="V863" s="815">
        <f t="shared" si="2519"/>
        <v>0</v>
      </c>
      <c r="W863" s="815">
        <f t="shared" si="2519"/>
        <v>0</v>
      </c>
      <c r="X863" s="815">
        <f t="shared" si="2519"/>
        <v>0</v>
      </c>
      <c r="Y863" s="815">
        <f t="shared" si="2519"/>
        <v>0</v>
      </c>
      <c r="Z863" s="815">
        <f t="shared" si="2519"/>
        <v>0</v>
      </c>
      <c r="AA863" s="815">
        <f t="shared" si="2519"/>
        <v>0</v>
      </c>
      <c r="AB863" s="815">
        <f t="shared" si="2519"/>
        <v>0</v>
      </c>
      <c r="AC863" s="815">
        <f t="shared" si="2519"/>
        <v>0</v>
      </c>
      <c r="AD863" s="815">
        <f t="shared" si="2519"/>
        <v>0</v>
      </c>
      <c r="AE863" s="815">
        <f t="shared" si="2519"/>
        <v>0</v>
      </c>
      <c r="AF863" s="815">
        <f t="shared" si="2519"/>
        <v>0</v>
      </c>
      <c r="AG863" s="815">
        <f t="shared" si="2519"/>
        <v>0</v>
      </c>
      <c r="AH863" s="815">
        <f t="shared" si="2519"/>
        <v>0</v>
      </c>
      <c r="AI863" s="815">
        <f t="shared" si="2519"/>
        <v>0</v>
      </c>
      <c r="AJ863" s="815">
        <f t="shared" si="2519"/>
        <v>0</v>
      </c>
      <c r="AK863" s="814"/>
      <c r="AL863" s="815">
        <f t="shared" ref="AL863:BB863" si="2520">SUM(AL499)</f>
        <v>0</v>
      </c>
      <c r="AM863" s="815">
        <f t="shared" si="2520"/>
        <v>0</v>
      </c>
      <c r="AN863" s="815">
        <f t="shared" si="2520"/>
        <v>0</v>
      </c>
      <c r="AO863" s="815">
        <f t="shared" si="2520"/>
        <v>0</v>
      </c>
      <c r="AP863" s="815">
        <f t="shared" si="2520"/>
        <v>0</v>
      </c>
      <c r="AQ863" s="815">
        <f t="shared" si="2520"/>
        <v>0</v>
      </c>
      <c r="AR863" s="815">
        <f t="shared" si="2520"/>
        <v>0</v>
      </c>
      <c r="AS863" s="815">
        <f t="shared" si="2520"/>
        <v>0</v>
      </c>
      <c r="AT863" s="815">
        <f t="shared" si="2520"/>
        <v>0</v>
      </c>
      <c r="AU863" s="815">
        <f t="shared" si="2520"/>
        <v>0</v>
      </c>
      <c r="AV863" s="815">
        <f t="shared" si="2520"/>
        <v>0</v>
      </c>
      <c r="AW863" s="815">
        <f t="shared" si="2520"/>
        <v>0</v>
      </c>
      <c r="AX863" s="815">
        <f t="shared" si="2520"/>
        <v>0</v>
      </c>
      <c r="AY863" s="815">
        <f t="shared" si="2520"/>
        <v>0</v>
      </c>
      <c r="AZ863" s="815">
        <f t="shared" si="2520"/>
        <v>0</v>
      </c>
      <c r="BA863" s="815">
        <f t="shared" si="2520"/>
        <v>0</v>
      </c>
      <c r="BB863" s="815">
        <f t="shared" si="2520"/>
        <v>0</v>
      </c>
      <c r="BC863" s="814"/>
      <c r="BD863" s="815">
        <f t="shared" ref="BD863:BT863" si="2521">SUM(BD499)</f>
        <v>0</v>
      </c>
      <c r="BE863" s="815">
        <f t="shared" si="2521"/>
        <v>0</v>
      </c>
      <c r="BF863" s="815">
        <f t="shared" si="2521"/>
        <v>0</v>
      </c>
      <c r="BG863" s="815">
        <f t="shared" si="2521"/>
        <v>0</v>
      </c>
      <c r="BH863" s="815">
        <f t="shared" si="2521"/>
        <v>0</v>
      </c>
      <c r="BI863" s="815">
        <f t="shared" si="2521"/>
        <v>0</v>
      </c>
      <c r="BJ863" s="815">
        <f t="shared" si="2521"/>
        <v>0</v>
      </c>
      <c r="BK863" s="815">
        <f t="shared" si="2521"/>
        <v>0</v>
      </c>
      <c r="BL863" s="815">
        <f t="shared" si="2521"/>
        <v>0</v>
      </c>
      <c r="BM863" s="815">
        <f t="shared" si="2521"/>
        <v>0</v>
      </c>
      <c r="BN863" s="815">
        <f t="shared" si="2521"/>
        <v>0</v>
      </c>
      <c r="BO863" s="815">
        <f t="shared" si="2521"/>
        <v>0</v>
      </c>
      <c r="BP863" s="815">
        <f t="shared" si="2521"/>
        <v>0</v>
      </c>
      <c r="BQ863" s="815">
        <f t="shared" si="2521"/>
        <v>0</v>
      </c>
      <c r="BR863" s="815">
        <f t="shared" si="2521"/>
        <v>0</v>
      </c>
      <c r="BS863" s="815">
        <f t="shared" si="2521"/>
        <v>0</v>
      </c>
      <c r="BT863" s="815">
        <f t="shared" si="2521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90"/>
        <v>5.732724505327243E-4</v>
      </c>
      <c r="CA863" s="621">
        <f t="shared" si="2491"/>
        <v>0</v>
      </c>
      <c r="CB863" s="621">
        <f t="shared" si="2492"/>
        <v>0</v>
      </c>
      <c r="CC863" s="693">
        <f t="shared" si="2493"/>
        <v>0</v>
      </c>
      <c r="CD863" s="1351">
        <f t="shared" si="2494"/>
        <v>0</v>
      </c>
      <c r="CE863" s="1352">
        <f t="shared" si="2494"/>
        <v>0</v>
      </c>
      <c r="CF863" s="1353">
        <f t="shared" si="2494"/>
        <v>0</v>
      </c>
      <c r="CG863" s="1353">
        <f t="shared" si="2494"/>
        <v>0</v>
      </c>
      <c r="CH863" s="1353">
        <f t="shared" si="2494"/>
        <v>0</v>
      </c>
      <c r="CI863" s="1353">
        <f t="shared" si="2494"/>
        <v>0</v>
      </c>
      <c r="CJ863" s="1353">
        <f t="shared" si="2494"/>
        <v>0</v>
      </c>
      <c r="CK863" s="1354">
        <f t="shared" si="2494"/>
        <v>0</v>
      </c>
      <c r="CL863" s="1354">
        <f t="shared" si="2494"/>
        <v>0</v>
      </c>
      <c r="CM863" s="1354">
        <f t="shared" si="2494"/>
        <v>0</v>
      </c>
      <c r="CN863" s="1353">
        <f t="shared" si="2494"/>
        <v>0</v>
      </c>
      <c r="CO863" s="1353">
        <f t="shared" si="2494"/>
        <v>0</v>
      </c>
      <c r="CP863" s="1353">
        <f t="shared" si="2494"/>
        <v>0</v>
      </c>
      <c r="CQ863" s="1353">
        <f t="shared" si="2494"/>
        <v>0</v>
      </c>
      <c r="CR863" s="1353">
        <f t="shared" si="2494"/>
        <v>0</v>
      </c>
      <c r="CS863" s="1352">
        <f t="shared" si="2494"/>
        <v>0</v>
      </c>
      <c r="CT863" s="1383">
        <f t="shared" si="2495"/>
        <v>0</v>
      </c>
      <c r="CU863" s="1436">
        <f t="shared" si="2496"/>
        <v>0</v>
      </c>
      <c r="CV863" s="1366">
        <f t="shared" si="2496"/>
        <v>0</v>
      </c>
      <c r="CW863" s="1367">
        <f t="shared" si="2496"/>
        <v>0</v>
      </c>
      <c r="CX863" s="1367">
        <f t="shared" si="2496"/>
        <v>0</v>
      </c>
      <c r="CY863" s="1367">
        <f t="shared" si="2496"/>
        <v>0</v>
      </c>
      <c r="CZ863" s="1367">
        <f t="shared" si="2496"/>
        <v>0</v>
      </c>
      <c r="DA863" s="1367">
        <f t="shared" si="2496"/>
        <v>0</v>
      </c>
      <c r="DB863" s="1368">
        <f t="shared" si="2496"/>
        <v>0</v>
      </c>
      <c r="DC863" s="1368">
        <f t="shared" si="2496"/>
        <v>0</v>
      </c>
      <c r="DD863" s="1368">
        <f t="shared" si="2496"/>
        <v>0</v>
      </c>
      <c r="DE863" s="1367">
        <f t="shared" si="2496"/>
        <v>0</v>
      </c>
      <c r="DF863" s="1367">
        <f t="shared" si="2496"/>
        <v>0</v>
      </c>
      <c r="DG863" s="1367">
        <f t="shared" si="2496"/>
        <v>0</v>
      </c>
      <c r="DH863" s="1367">
        <f t="shared" si="2496"/>
        <v>0</v>
      </c>
      <c r="DI863" s="1367">
        <f t="shared" si="2496"/>
        <v>0</v>
      </c>
      <c r="DJ863" s="1366">
        <f t="shared" si="2496"/>
        <v>0</v>
      </c>
      <c r="DK863" s="1436">
        <f t="shared" si="2497"/>
        <v>0</v>
      </c>
      <c r="DL863" s="654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522">SUM(C505)</f>
        <v>0</v>
      </c>
      <c r="D864" s="815">
        <f t="shared" si="2522"/>
        <v>0</v>
      </c>
      <c r="E864" s="815">
        <f t="shared" si="2522"/>
        <v>0</v>
      </c>
      <c r="F864" s="815">
        <f t="shared" si="2522"/>
        <v>0</v>
      </c>
      <c r="G864" s="815">
        <f t="shared" si="2522"/>
        <v>0</v>
      </c>
      <c r="H864" s="815">
        <f t="shared" si="2522"/>
        <v>0</v>
      </c>
      <c r="I864" s="815">
        <f t="shared" si="2522"/>
        <v>0</v>
      </c>
      <c r="J864" s="815">
        <f t="shared" si="2522"/>
        <v>0</v>
      </c>
      <c r="K864" s="815">
        <f t="shared" si="2522"/>
        <v>0</v>
      </c>
      <c r="L864" s="815">
        <f t="shared" si="2522"/>
        <v>0</v>
      </c>
      <c r="M864" s="815">
        <f t="shared" si="2522"/>
        <v>0</v>
      </c>
      <c r="N864" s="815">
        <f t="shared" si="2522"/>
        <v>0</v>
      </c>
      <c r="O864" s="815">
        <f t="shared" si="2522"/>
        <v>0</v>
      </c>
      <c r="P864" s="815">
        <f t="shared" si="2522"/>
        <v>0</v>
      </c>
      <c r="Q864" s="815">
        <f t="shared" si="2522"/>
        <v>0</v>
      </c>
      <c r="R864" s="815">
        <f t="shared" si="2522"/>
        <v>0</v>
      </c>
      <c r="S864" s="814"/>
      <c r="T864" s="815">
        <f>SUM(T505)</f>
        <v>0</v>
      </c>
      <c r="U864" s="815">
        <f t="shared" ref="U864:AJ864" si="2523">SUM(U505)</f>
        <v>0</v>
      </c>
      <c r="V864" s="815">
        <f t="shared" si="2523"/>
        <v>0</v>
      </c>
      <c r="W864" s="815">
        <f t="shared" si="2523"/>
        <v>0</v>
      </c>
      <c r="X864" s="815">
        <f t="shared" si="2523"/>
        <v>0</v>
      </c>
      <c r="Y864" s="815">
        <f t="shared" si="2523"/>
        <v>0</v>
      </c>
      <c r="Z864" s="815">
        <f t="shared" si="2523"/>
        <v>0</v>
      </c>
      <c r="AA864" s="815">
        <f t="shared" si="2523"/>
        <v>0</v>
      </c>
      <c r="AB864" s="815">
        <f t="shared" si="2523"/>
        <v>2.1416829745596871E-2</v>
      </c>
      <c r="AC864" s="815">
        <f t="shared" si="2523"/>
        <v>0</v>
      </c>
      <c r="AD864" s="815">
        <f t="shared" si="2523"/>
        <v>0</v>
      </c>
      <c r="AE864" s="815">
        <f t="shared" si="2523"/>
        <v>0</v>
      </c>
      <c r="AF864" s="815">
        <f t="shared" si="2523"/>
        <v>0</v>
      </c>
      <c r="AG864" s="815">
        <f t="shared" si="2523"/>
        <v>0</v>
      </c>
      <c r="AH864" s="815">
        <f t="shared" si="2523"/>
        <v>0</v>
      </c>
      <c r="AI864" s="815">
        <f t="shared" si="2523"/>
        <v>0</v>
      </c>
      <c r="AJ864" s="815">
        <f t="shared" si="2523"/>
        <v>0</v>
      </c>
      <c r="AK864" s="814"/>
      <c r="AL864" s="815">
        <f>SUM(AL505)</f>
        <v>0</v>
      </c>
      <c r="AM864" s="815">
        <f t="shared" ref="AM864:BB864" si="2524">SUM(AM505)</f>
        <v>0</v>
      </c>
      <c r="AN864" s="815">
        <f t="shared" si="2524"/>
        <v>0</v>
      </c>
      <c r="AO864" s="815">
        <f t="shared" si="2524"/>
        <v>0</v>
      </c>
      <c r="AP864" s="815">
        <f t="shared" si="2524"/>
        <v>2.974559686888454E-2</v>
      </c>
      <c r="AQ864" s="815">
        <f t="shared" si="2524"/>
        <v>7.436399217221135E-4</v>
      </c>
      <c r="AR864" s="815">
        <f t="shared" si="2524"/>
        <v>0</v>
      </c>
      <c r="AS864" s="815">
        <f t="shared" si="2524"/>
        <v>0</v>
      </c>
      <c r="AT864" s="815">
        <f t="shared" si="2524"/>
        <v>0</v>
      </c>
      <c r="AU864" s="815">
        <f t="shared" si="2524"/>
        <v>0</v>
      </c>
      <c r="AV864" s="815">
        <f t="shared" si="2524"/>
        <v>0</v>
      </c>
      <c r="AW864" s="815">
        <f t="shared" si="2524"/>
        <v>0</v>
      </c>
      <c r="AX864" s="815">
        <f t="shared" si="2524"/>
        <v>0</v>
      </c>
      <c r="AY864" s="815">
        <f t="shared" si="2524"/>
        <v>0</v>
      </c>
      <c r="AZ864" s="815">
        <f t="shared" si="2524"/>
        <v>0</v>
      </c>
      <c r="BA864" s="815">
        <f t="shared" si="2524"/>
        <v>0</v>
      </c>
      <c r="BB864" s="815">
        <f t="shared" si="2524"/>
        <v>0</v>
      </c>
      <c r="BC864" s="814"/>
      <c r="BD864" s="815">
        <f>SUM(BD505)</f>
        <v>0</v>
      </c>
      <c r="BE864" s="815">
        <f t="shared" ref="BE864:BT864" si="2525">SUM(BE505)</f>
        <v>0</v>
      </c>
      <c r="BF864" s="815">
        <f t="shared" si="2525"/>
        <v>0</v>
      </c>
      <c r="BG864" s="815">
        <f t="shared" si="2525"/>
        <v>0</v>
      </c>
      <c r="BH864" s="815">
        <f t="shared" si="2525"/>
        <v>0</v>
      </c>
      <c r="BI864" s="815">
        <f t="shared" si="2525"/>
        <v>0</v>
      </c>
      <c r="BJ864" s="815">
        <f t="shared" si="2525"/>
        <v>0</v>
      </c>
      <c r="BK864" s="815">
        <f t="shared" si="2525"/>
        <v>6.1969993476842788E-3</v>
      </c>
      <c r="BL864" s="815">
        <f t="shared" si="2525"/>
        <v>0</v>
      </c>
      <c r="BM864" s="815">
        <f t="shared" si="2525"/>
        <v>0</v>
      </c>
      <c r="BN864" s="815">
        <f t="shared" si="2525"/>
        <v>0</v>
      </c>
      <c r="BO864" s="815">
        <f t="shared" si="2525"/>
        <v>0</v>
      </c>
      <c r="BP864" s="815">
        <f t="shared" si="2525"/>
        <v>0</v>
      </c>
      <c r="BQ864" s="815">
        <f t="shared" si="2525"/>
        <v>0</v>
      </c>
      <c r="BR864" s="815">
        <f t="shared" si="2525"/>
        <v>0</v>
      </c>
      <c r="BS864" s="815">
        <f t="shared" si="2525"/>
        <v>0</v>
      </c>
      <c r="BT864" s="815">
        <f t="shared" si="2525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90"/>
        <v>0</v>
      </c>
      <c r="CA864" s="621">
        <f t="shared" si="2491"/>
        <v>0</v>
      </c>
      <c r="CB864" s="621">
        <f t="shared" si="2492"/>
        <v>4.9575994781474174E-5</v>
      </c>
      <c r="CC864" s="693">
        <f t="shared" si="2493"/>
        <v>0</v>
      </c>
      <c r="CD864" s="1351">
        <f t="shared" si="2494"/>
        <v>0</v>
      </c>
      <c r="CE864" s="1352">
        <f t="shared" si="2494"/>
        <v>0</v>
      </c>
      <c r="CF864" s="1353">
        <f t="shared" si="2494"/>
        <v>0</v>
      </c>
      <c r="CG864" s="1353">
        <f t="shared" si="2494"/>
        <v>0</v>
      </c>
      <c r="CH864" s="1353">
        <f t="shared" si="2494"/>
        <v>0</v>
      </c>
      <c r="CI864" s="1353">
        <f t="shared" si="2494"/>
        <v>0</v>
      </c>
      <c r="CJ864" s="1353">
        <f t="shared" si="2494"/>
        <v>0</v>
      </c>
      <c r="CK864" s="1354">
        <f t="shared" si="2494"/>
        <v>0</v>
      </c>
      <c r="CL864" s="1354">
        <f t="shared" si="2494"/>
        <v>0</v>
      </c>
      <c r="CM864" s="1354">
        <f t="shared" si="2494"/>
        <v>0</v>
      </c>
      <c r="CN864" s="1353">
        <f t="shared" si="2494"/>
        <v>0</v>
      </c>
      <c r="CO864" s="1353">
        <f t="shared" si="2494"/>
        <v>0</v>
      </c>
      <c r="CP864" s="1353">
        <f t="shared" si="2494"/>
        <v>0</v>
      </c>
      <c r="CQ864" s="1353">
        <f t="shared" si="2494"/>
        <v>0</v>
      </c>
      <c r="CR864" s="1353">
        <f t="shared" si="2494"/>
        <v>0</v>
      </c>
      <c r="CS864" s="1352">
        <f t="shared" si="2494"/>
        <v>7.436399217221135E-4</v>
      </c>
      <c r="CT864" s="1383">
        <f t="shared" si="2495"/>
        <v>2.974559686888454E-2</v>
      </c>
      <c r="CU864" s="1436">
        <f t="shared" si="2496"/>
        <v>0</v>
      </c>
      <c r="CV864" s="1366">
        <f t="shared" si="2496"/>
        <v>0</v>
      </c>
      <c r="CW864" s="1367">
        <f t="shared" si="2496"/>
        <v>0</v>
      </c>
      <c r="CX864" s="1367">
        <f t="shared" si="2496"/>
        <v>0</v>
      </c>
      <c r="CY864" s="1367">
        <f t="shared" si="2496"/>
        <v>0</v>
      </c>
      <c r="CZ864" s="1367">
        <f t="shared" si="2496"/>
        <v>0</v>
      </c>
      <c r="DA864" s="1367">
        <f t="shared" si="2496"/>
        <v>0</v>
      </c>
      <c r="DB864" s="1368">
        <f t="shared" si="2496"/>
        <v>0</v>
      </c>
      <c r="DC864" s="1368">
        <f t="shared" si="2496"/>
        <v>0</v>
      </c>
      <c r="DD864" s="1368">
        <f t="shared" si="2496"/>
        <v>0</v>
      </c>
      <c r="DE864" s="1367">
        <f t="shared" si="2496"/>
        <v>0</v>
      </c>
      <c r="DF864" s="1367">
        <f t="shared" si="2496"/>
        <v>0</v>
      </c>
      <c r="DG864" s="1367">
        <f t="shared" si="2496"/>
        <v>0</v>
      </c>
      <c r="DH864" s="1367">
        <f t="shared" si="2496"/>
        <v>0</v>
      </c>
      <c r="DI864" s="1367">
        <f t="shared" si="2496"/>
        <v>0</v>
      </c>
      <c r="DJ864" s="1366">
        <f t="shared" si="2496"/>
        <v>0</v>
      </c>
      <c r="DK864" s="1436">
        <f t="shared" si="2497"/>
        <v>6.1969993476842788E-3</v>
      </c>
      <c r="DL864" s="654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526">SUM(C511)</f>
        <v>0</v>
      </c>
      <c r="D865" s="815">
        <f t="shared" si="2526"/>
        <v>0</v>
      </c>
      <c r="E865" s="815">
        <f t="shared" si="2526"/>
        <v>0</v>
      </c>
      <c r="F865" s="815">
        <f t="shared" si="2526"/>
        <v>1.2524461839530331E-2</v>
      </c>
      <c r="G865" s="815">
        <f t="shared" si="2526"/>
        <v>0</v>
      </c>
      <c r="H865" s="815">
        <f t="shared" si="2526"/>
        <v>1.7742987606001303E-2</v>
      </c>
      <c r="I865" s="815">
        <f t="shared" si="2526"/>
        <v>0</v>
      </c>
      <c r="J865" s="815">
        <f t="shared" si="2526"/>
        <v>4.4730220855465489E-4</v>
      </c>
      <c r="K865" s="815">
        <f t="shared" si="2526"/>
        <v>0</v>
      </c>
      <c r="L865" s="815">
        <f t="shared" si="2526"/>
        <v>0</v>
      </c>
      <c r="M865" s="815">
        <f t="shared" si="2526"/>
        <v>0</v>
      </c>
      <c r="N865" s="815">
        <f t="shared" si="2526"/>
        <v>0</v>
      </c>
      <c r="O865" s="815">
        <f t="shared" si="2526"/>
        <v>0</v>
      </c>
      <c r="P865" s="815">
        <f t="shared" si="2526"/>
        <v>0</v>
      </c>
      <c r="Q865" s="815">
        <f t="shared" si="2526"/>
        <v>0</v>
      </c>
      <c r="R865" s="815">
        <f t="shared" si="2526"/>
        <v>0</v>
      </c>
      <c r="S865" s="814"/>
      <c r="T865" s="815">
        <f t="shared" ref="T865:AJ865" si="2527">SUM(T511)</f>
        <v>0</v>
      </c>
      <c r="U865" s="815">
        <f t="shared" si="2527"/>
        <v>5.2185257664709717E-3</v>
      </c>
      <c r="V865" s="815">
        <f t="shared" si="2527"/>
        <v>0</v>
      </c>
      <c r="W865" s="815">
        <f t="shared" si="2527"/>
        <v>0</v>
      </c>
      <c r="X865" s="815">
        <f t="shared" si="2527"/>
        <v>6.9580343552946289E-3</v>
      </c>
      <c r="Y865" s="815">
        <f t="shared" si="2527"/>
        <v>0</v>
      </c>
      <c r="Z865" s="815">
        <f t="shared" si="2527"/>
        <v>8.9460441710930948E-3</v>
      </c>
      <c r="AA865" s="815">
        <f t="shared" si="2527"/>
        <v>4.6966731898238745E-2</v>
      </c>
      <c r="AB865" s="815">
        <f t="shared" si="2527"/>
        <v>3.7573385518590997E-2</v>
      </c>
      <c r="AC865" s="815">
        <f t="shared" si="2527"/>
        <v>0</v>
      </c>
      <c r="AD865" s="815">
        <f t="shared" si="2527"/>
        <v>0</v>
      </c>
      <c r="AE865" s="815">
        <f t="shared" si="2527"/>
        <v>0</v>
      </c>
      <c r="AF865" s="815">
        <f t="shared" si="2527"/>
        <v>0</v>
      </c>
      <c r="AG865" s="815">
        <f t="shared" si="2527"/>
        <v>0</v>
      </c>
      <c r="AH865" s="815">
        <f t="shared" si="2527"/>
        <v>0</v>
      </c>
      <c r="AI865" s="815">
        <f t="shared" si="2527"/>
        <v>0</v>
      </c>
      <c r="AJ865" s="815">
        <f t="shared" si="2527"/>
        <v>0</v>
      </c>
      <c r="AK865" s="814"/>
      <c r="AL865" s="815">
        <f t="shared" ref="AL865:BB865" si="2528">SUM(AL511)</f>
        <v>3.1311154598825837E-2</v>
      </c>
      <c r="AM865" s="815">
        <f t="shared" si="2528"/>
        <v>8.3496412263535554E-3</v>
      </c>
      <c r="AN865" s="815">
        <f t="shared" si="2528"/>
        <v>1.789208834218619E-2</v>
      </c>
      <c r="AO865" s="815">
        <f t="shared" si="2528"/>
        <v>5.2185257664709717E-3</v>
      </c>
      <c r="AP865" s="815">
        <f t="shared" si="2528"/>
        <v>1.0437051532941943E-2</v>
      </c>
      <c r="AQ865" s="815">
        <f t="shared" si="2528"/>
        <v>1.5655577299412918E-2</v>
      </c>
      <c r="AR865" s="815">
        <f t="shared" si="2528"/>
        <v>1.0958904109589039E-2</v>
      </c>
      <c r="AS865" s="815">
        <f t="shared" si="2528"/>
        <v>1.0437051532941943E-2</v>
      </c>
      <c r="AT865" s="815">
        <f t="shared" si="2528"/>
        <v>2.6838132513279288E-2</v>
      </c>
      <c r="AU865" s="815">
        <f t="shared" si="2528"/>
        <v>0</v>
      </c>
      <c r="AV865" s="815">
        <f t="shared" si="2528"/>
        <v>0</v>
      </c>
      <c r="AW865" s="815">
        <f t="shared" si="2528"/>
        <v>0</v>
      </c>
      <c r="AX865" s="815">
        <f t="shared" si="2528"/>
        <v>0</v>
      </c>
      <c r="AY865" s="815">
        <f t="shared" si="2528"/>
        <v>0</v>
      </c>
      <c r="AZ865" s="815">
        <f t="shared" si="2528"/>
        <v>0</v>
      </c>
      <c r="BA865" s="815">
        <f t="shared" si="2528"/>
        <v>0</v>
      </c>
      <c r="BB865" s="815">
        <f t="shared" si="2528"/>
        <v>0</v>
      </c>
      <c r="BC865" s="814"/>
      <c r="BD865" s="815">
        <f t="shared" ref="BD865:BT865" si="2529">SUM(BD511)</f>
        <v>3.3398564905414221E-2</v>
      </c>
      <c r="BE865" s="815">
        <f t="shared" si="2529"/>
        <v>0</v>
      </c>
      <c r="BF865" s="815">
        <f t="shared" si="2529"/>
        <v>0</v>
      </c>
      <c r="BG865" s="815">
        <f t="shared" si="2529"/>
        <v>7.8277886497064575E-2</v>
      </c>
      <c r="BH865" s="815">
        <f t="shared" si="2529"/>
        <v>6.2622309197651674E-2</v>
      </c>
      <c r="BI865" s="815">
        <f t="shared" si="2529"/>
        <v>2.5048923679060663E-2</v>
      </c>
      <c r="BJ865" s="815">
        <f t="shared" si="2529"/>
        <v>8.9460441710930948E-3</v>
      </c>
      <c r="BK865" s="815">
        <f t="shared" si="2529"/>
        <v>5.2185257664709717E-2</v>
      </c>
      <c r="BL865" s="815">
        <f t="shared" si="2529"/>
        <v>1.2524461839530331E-2</v>
      </c>
      <c r="BM865" s="815">
        <f t="shared" si="2529"/>
        <v>0</v>
      </c>
      <c r="BN865" s="815">
        <f t="shared" si="2529"/>
        <v>0</v>
      </c>
      <c r="BO865" s="815">
        <f t="shared" si="2529"/>
        <v>0</v>
      </c>
      <c r="BP865" s="815">
        <f t="shared" si="2529"/>
        <v>0</v>
      </c>
      <c r="BQ865" s="815">
        <f t="shared" si="2529"/>
        <v>0</v>
      </c>
      <c r="BR865" s="815">
        <f t="shared" si="2529"/>
        <v>0</v>
      </c>
      <c r="BS865" s="815">
        <f t="shared" si="2529"/>
        <v>0</v>
      </c>
      <c r="BT865" s="815">
        <f t="shared" si="2529"/>
        <v>0</v>
      </c>
      <c r="BU865" s="814"/>
      <c r="BV865" s="1557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90"/>
        <v>8.6478426987233255E-4</v>
      </c>
      <c r="CA865" s="621">
        <f t="shared" si="2491"/>
        <v>3.9130659874299792E-3</v>
      </c>
      <c r="CB865" s="621">
        <f t="shared" si="2492"/>
        <v>7.0524648215450573E-3</v>
      </c>
      <c r="CC865" s="693">
        <f t="shared" si="2493"/>
        <v>1.2981704097163982E-2</v>
      </c>
      <c r="CD865" s="1351">
        <f t="shared" si="2494"/>
        <v>0</v>
      </c>
      <c r="CE865" s="1352">
        <f t="shared" si="2494"/>
        <v>0</v>
      </c>
      <c r="CF865" s="1353">
        <f t="shared" si="2494"/>
        <v>0</v>
      </c>
      <c r="CG865" s="1353">
        <f t="shared" si="2494"/>
        <v>0</v>
      </c>
      <c r="CH865" s="1353">
        <f t="shared" si="2494"/>
        <v>0</v>
      </c>
      <c r="CI865" s="1353">
        <f t="shared" si="2494"/>
        <v>0</v>
      </c>
      <c r="CJ865" s="1353">
        <f t="shared" si="2494"/>
        <v>0</v>
      </c>
      <c r="CK865" s="1354">
        <f t="shared" si="2494"/>
        <v>0</v>
      </c>
      <c r="CL865" s="1354">
        <f t="shared" si="2494"/>
        <v>5.2185257664709717E-3</v>
      </c>
      <c r="CM865" s="1354">
        <f t="shared" si="2494"/>
        <v>8.3496412263535554E-3</v>
      </c>
      <c r="CN865" s="1353">
        <f t="shared" si="2494"/>
        <v>1.0437051532941943E-2</v>
      </c>
      <c r="CO865" s="1353">
        <f t="shared" si="2494"/>
        <v>1.0437051532941943E-2</v>
      </c>
      <c r="CP865" s="1353">
        <f t="shared" si="2494"/>
        <v>1.0958904109589039E-2</v>
      </c>
      <c r="CQ865" s="1353">
        <f t="shared" si="2494"/>
        <v>1.5655577299412918E-2</v>
      </c>
      <c r="CR865" s="1353">
        <f t="shared" si="2494"/>
        <v>1.789208834218619E-2</v>
      </c>
      <c r="CS865" s="1352">
        <f t="shared" si="2494"/>
        <v>2.6838132513279288E-2</v>
      </c>
      <c r="CT865" s="1383">
        <f t="shared" si="2495"/>
        <v>3.1311154598825837E-2</v>
      </c>
      <c r="CU865" s="1436">
        <f t="shared" si="2496"/>
        <v>0</v>
      </c>
      <c r="CV865" s="1366">
        <f t="shared" si="2496"/>
        <v>0</v>
      </c>
      <c r="CW865" s="1367">
        <f t="shared" si="2496"/>
        <v>0</v>
      </c>
      <c r="CX865" s="1367">
        <f t="shared" si="2496"/>
        <v>0</v>
      </c>
      <c r="CY865" s="1367">
        <f t="shared" si="2496"/>
        <v>0</v>
      </c>
      <c r="CZ865" s="1367">
        <f t="shared" si="2496"/>
        <v>0</v>
      </c>
      <c r="DA865" s="1367">
        <f t="shared" si="2496"/>
        <v>0</v>
      </c>
      <c r="DB865" s="1368">
        <f t="shared" si="2496"/>
        <v>0</v>
      </c>
      <c r="DC865" s="1368">
        <f t="shared" si="2496"/>
        <v>0</v>
      </c>
      <c r="DD865" s="1368">
        <f t="shared" si="2496"/>
        <v>0</v>
      </c>
      <c r="DE865" s="1367">
        <f t="shared" si="2496"/>
        <v>8.9460441710930948E-3</v>
      </c>
      <c r="DF865" s="1367">
        <f t="shared" si="2496"/>
        <v>1.2524461839530331E-2</v>
      </c>
      <c r="DG865" s="1367">
        <f t="shared" si="2496"/>
        <v>2.5048923679060663E-2</v>
      </c>
      <c r="DH865" s="1367">
        <f t="shared" si="2496"/>
        <v>3.3398564905414221E-2</v>
      </c>
      <c r="DI865" s="1367">
        <f t="shared" si="2496"/>
        <v>5.2185257664709717E-2</v>
      </c>
      <c r="DJ865" s="1366">
        <f t="shared" si="2496"/>
        <v>6.2622309197651674E-2</v>
      </c>
      <c r="DK865" s="1436">
        <f t="shared" si="2497"/>
        <v>7.8277886497064575E-2</v>
      </c>
      <c r="DL865" s="654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530">SUM(C517)</f>
        <v>0</v>
      </c>
      <c r="D866" s="815">
        <f t="shared" si="2530"/>
        <v>4.10958904109589E-3</v>
      </c>
      <c r="E866" s="815">
        <f t="shared" si="2530"/>
        <v>0</v>
      </c>
      <c r="F866" s="815">
        <f t="shared" si="2530"/>
        <v>3.5225048923679059E-2</v>
      </c>
      <c r="G866" s="815">
        <f t="shared" si="2530"/>
        <v>0</v>
      </c>
      <c r="H866" s="815">
        <f t="shared" si="2530"/>
        <v>0.20352250489236792</v>
      </c>
      <c r="I866" s="815">
        <f t="shared" si="2530"/>
        <v>7.3268101761252452E-2</v>
      </c>
      <c r="J866" s="815">
        <f t="shared" si="2530"/>
        <v>0</v>
      </c>
      <c r="K866" s="815">
        <f t="shared" si="2530"/>
        <v>0</v>
      </c>
      <c r="L866" s="815">
        <f t="shared" si="2530"/>
        <v>0</v>
      </c>
      <c r="M866" s="815">
        <f t="shared" si="2530"/>
        <v>0</v>
      </c>
      <c r="N866" s="815">
        <f t="shared" si="2530"/>
        <v>0</v>
      </c>
      <c r="O866" s="815">
        <f t="shared" si="2530"/>
        <v>0</v>
      </c>
      <c r="P866" s="815">
        <f t="shared" si="2530"/>
        <v>0</v>
      </c>
      <c r="Q866" s="815">
        <f t="shared" si="2530"/>
        <v>0</v>
      </c>
      <c r="R866" s="815">
        <f t="shared" si="2530"/>
        <v>0</v>
      </c>
      <c r="S866" s="814"/>
      <c r="T866" s="815">
        <f>SUM(T517)</f>
        <v>1.5264187866927592E-2</v>
      </c>
      <c r="U866" s="815">
        <f t="shared" ref="U866:AJ866" si="2531">SUM(U517)</f>
        <v>0</v>
      </c>
      <c r="V866" s="815">
        <f t="shared" si="2531"/>
        <v>1.7612524461839529E-2</v>
      </c>
      <c r="W866" s="815">
        <f t="shared" si="2531"/>
        <v>2.6418786692759298E-2</v>
      </c>
      <c r="X866" s="815">
        <f t="shared" si="2531"/>
        <v>3.9138943248532287E-2</v>
      </c>
      <c r="Y866" s="815">
        <f t="shared" si="2531"/>
        <v>2.9354207436399216E-3</v>
      </c>
      <c r="Z866" s="815">
        <f t="shared" si="2531"/>
        <v>0</v>
      </c>
      <c r="AA866" s="815">
        <f t="shared" si="2531"/>
        <v>3.5225048923679059E-2</v>
      </c>
      <c r="AB866" s="815">
        <f t="shared" si="2531"/>
        <v>1.9726027397260266E-2</v>
      </c>
      <c r="AC866" s="815">
        <f t="shared" si="2531"/>
        <v>0</v>
      </c>
      <c r="AD866" s="815">
        <f t="shared" si="2531"/>
        <v>0</v>
      </c>
      <c r="AE866" s="815">
        <f t="shared" si="2531"/>
        <v>0</v>
      </c>
      <c r="AF866" s="815">
        <f t="shared" si="2531"/>
        <v>0</v>
      </c>
      <c r="AG866" s="815">
        <f t="shared" si="2531"/>
        <v>0</v>
      </c>
      <c r="AH866" s="815">
        <f t="shared" si="2531"/>
        <v>0</v>
      </c>
      <c r="AI866" s="815">
        <f t="shared" si="2531"/>
        <v>0</v>
      </c>
      <c r="AJ866" s="815">
        <f t="shared" si="2531"/>
        <v>0</v>
      </c>
      <c r="AK866" s="814"/>
      <c r="AL866" s="815">
        <f>SUM(AL517)</f>
        <v>4.4031311154598823E-2</v>
      </c>
      <c r="AM866" s="815">
        <f t="shared" ref="AM866:BB866" si="2532">SUM(AM517)</f>
        <v>2.3483365949119372E-2</v>
      </c>
      <c r="AN866" s="815">
        <f t="shared" si="2532"/>
        <v>4.5289348616158798E-2</v>
      </c>
      <c r="AO866" s="815">
        <f t="shared" si="2532"/>
        <v>8.072407045009786E-3</v>
      </c>
      <c r="AP866" s="815">
        <f t="shared" si="2532"/>
        <v>2.9354207436399219E-2</v>
      </c>
      <c r="AQ866" s="815">
        <f t="shared" si="2532"/>
        <v>7.0450097847358117E-2</v>
      </c>
      <c r="AR866" s="815">
        <f t="shared" si="2532"/>
        <v>2.6418786692759298E-2</v>
      </c>
      <c r="AS866" s="815">
        <f t="shared" si="2532"/>
        <v>2.9354207436399219E-2</v>
      </c>
      <c r="AT866" s="815">
        <f t="shared" si="2532"/>
        <v>4.0257198769918928E-2</v>
      </c>
      <c r="AU866" s="815">
        <f t="shared" si="2532"/>
        <v>0</v>
      </c>
      <c r="AV866" s="815">
        <f t="shared" si="2532"/>
        <v>0</v>
      </c>
      <c r="AW866" s="815">
        <f t="shared" si="2532"/>
        <v>0</v>
      </c>
      <c r="AX866" s="815">
        <f t="shared" si="2532"/>
        <v>0</v>
      </c>
      <c r="AY866" s="815">
        <f t="shared" si="2532"/>
        <v>0</v>
      </c>
      <c r="AZ866" s="815">
        <f t="shared" si="2532"/>
        <v>0</v>
      </c>
      <c r="BA866" s="815">
        <f t="shared" si="2532"/>
        <v>0</v>
      </c>
      <c r="BB866" s="815">
        <f t="shared" si="2532"/>
        <v>0</v>
      </c>
      <c r="BC866" s="814"/>
      <c r="BD866" s="815">
        <f>SUM(BD517)</f>
        <v>4.6966731898238745E-2</v>
      </c>
      <c r="BE866" s="815">
        <f t="shared" ref="BE866:BT866" si="2533">SUM(BE517)</f>
        <v>4.6966731898238745E-2</v>
      </c>
      <c r="BF866" s="815">
        <f t="shared" si="2533"/>
        <v>2.6418786692759298E-2</v>
      </c>
      <c r="BG866" s="815">
        <f t="shared" si="2533"/>
        <v>5.8708414872798438E-2</v>
      </c>
      <c r="BH866" s="815">
        <f t="shared" si="2533"/>
        <v>7.0450097847358117E-2</v>
      </c>
      <c r="BI866" s="815">
        <f t="shared" si="2533"/>
        <v>3.1702544031311154E-2</v>
      </c>
      <c r="BJ866" s="815">
        <f t="shared" si="2533"/>
        <v>5.032149846239866E-2</v>
      </c>
      <c r="BK866" s="815">
        <f t="shared" si="2533"/>
        <v>0</v>
      </c>
      <c r="BL866" s="815">
        <f t="shared" si="2533"/>
        <v>0</v>
      </c>
      <c r="BM866" s="815">
        <f t="shared" si="2533"/>
        <v>0</v>
      </c>
      <c r="BN866" s="815">
        <f t="shared" si="2533"/>
        <v>0</v>
      </c>
      <c r="BO866" s="815">
        <f t="shared" si="2533"/>
        <v>0</v>
      </c>
      <c r="BP866" s="815">
        <f t="shared" si="2533"/>
        <v>0</v>
      </c>
      <c r="BQ866" s="815">
        <f t="shared" si="2533"/>
        <v>0</v>
      </c>
      <c r="BR866" s="815">
        <f t="shared" si="2533"/>
        <v>0</v>
      </c>
      <c r="BS866" s="815">
        <f t="shared" si="2533"/>
        <v>0</v>
      </c>
      <c r="BT866" s="815">
        <f t="shared" si="2533"/>
        <v>0</v>
      </c>
      <c r="BU866" s="814"/>
      <c r="BV866" s="1557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90"/>
        <v>8.2896281800391384E-3</v>
      </c>
      <c r="CA866" s="621">
        <f t="shared" si="2491"/>
        <v>7.8121330724070437E-3</v>
      </c>
      <c r="CB866" s="621">
        <f t="shared" si="2492"/>
        <v>1.6417388873357568E-2</v>
      </c>
      <c r="CC866" s="693">
        <f t="shared" si="2493"/>
        <v>1.7405647190383001E-2</v>
      </c>
      <c r="CD866" s="1351">
        <f t="shared" si="2494"/>
        <v>0</v>
      </c>
      <c r="CE866" s="1352">
        <f t="shared" si="2494"/>
        <v>0</v>
      </c>
      <c r="CF866" s="1353">
        <f t="shared" si="2494"/>
        <v>0</v>
      </c>
      <c r="CG866" s="1353">
        <f t="shared" si="2494"/>
        <v>0</v>
      </c>
      <c r="CH866" s="1353">
        <f t="shared" si="2494"/>
        <v>0</v>
      </c>
      <c r="CI866" s="1353">
        <f t="shared" si="2494"/>
        <v>0</v>
      </c>
      <c r="CJ866" s="1353">
        <f t="shared" si="2494"/>
        <v>0</v>
      </c>
      <c r="CK866" s="1354">
        <f t="shared" si="2494"/>
        <v>0</v>
      </c>
      <c r="CL866" s="1354">
        <f t="shared" si="2494"/>
        <v>8.072407045009786E-3</v>
      </c>
      <c r="CM866" s="1354">
        <f t="shared" si="2494"/>
        <v>2.3483365949119372E-2</v>
      </c>
      <c r="CN866" s="1353">
        <f t="shared" si="2494"/>
        <v>2.6418786692759298E-2</v>
      </c>
      <c r="CO866" s="1353">
        <f t="shared" si="2494"/>
        <v>2.9354207436399219E-2</v>
      </c>
      <c r="CP866" s="1353">
        <f t="shared" si="2494"/>
        <v>2.9354207436399219E-2</v>
      </c>
      <c r="CQ866" s="1353">
        <f t="shared" si="2494"/>
        <v>4.0257198769918928E-2</v>
      </c>
      <c r="CR866" s="1353">
        <f t="shared" si="2494"/>
        <v>4.4031311154598823E-2</v>
      </c>
      <c r="CS866" s="1352">
        <f t="shared" si="2494"/>
        <v>4.5289348616158798E-2</v>
      </c>
      <c r="CT866" s="1383">
        <f t="shared" si="2495"/>
        <v>7.0450097847358117E-2</v>
      </c>
      <c r="CU866" s="1436">
        <f t="shared" si="2496"/>
        <v>0</v>
      </c>
      <c r="CV866" s="1366">
        <f t="shared" si="2496"/>
        <v>0</v>
      </c>
      <c r="CW866" s="1367">
        <f t="shared" si="2496"/>
        <v>0</v>
      </c>
      <c r="CX866" s="1367">
        <f t="shared" si="2496"/>
        <v>0</v>
      </c>
      <c r="CY866" s="1367">
        <f t="shared" si="2496"/>
        <v>0</v>
      </c>
      <c r="CZ866" s="1367">
        <f t="shared" si="2496"/>
        <v>0</v>
      </c>
      <c r="DA866" s="1367">
        <f t="shared" si="2496"/>
        <v>0</v>
      </c>
      <c r="DB866" s="1368">
        <f t="shared" si="2496"/>
        <v>0</v>
      </c>
      <c r="DC866" s="1368">
        <f t="shared" si="2496"/>
        <v>0</v>
      </c>
      <c r="DD866" s="1368">
        <f t="shared" si="2496"/>
        <v>0</v>
      </c>
      <c r="DE866" s="1367">
        <f t="shared" si="2496"/>
        <v>2.6418786692759298E-2</v>
      </c>
      <c r="DF866" s="1367">
        <f t="shared" si="2496"/>
        <v>3.1702544031311154E-2</v>
      </c>
      <c r="DG866" s="1367">
        <f t="shared" si="2496"/>
        <v>4.6966731898238745E-2</v>
      </c>
      <c r="DH866" s="1367">
        <f t="shared" si="2496"/>
        <v>4.6966731898238745E-2</v>
      </c>
      <c r="DI866" s="1367">
        <f t="shared" si="2496"/>
        <v>5.032149846239866E-2</v>
      </c>
      <c r="DJ866" s="1366">
        <f t="shared" si="2496"/>
        <v>5.8708414872798438E-2</v>
      </c>
      <c r="DK866" s="1436">
        <f t="shared" si="2497"/>
        <v>7.0450097847358117E-2</v>
      </c>
      <c r="DL866" s="654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34">SUM(C523)</f>
        <v>0</v>
      </c>
      <c r="D867" s="815">
        <f t="shared" si="2534"/>
        <v>0</v>
      </c>
      <c r="E867" s="815">
        <f t="shared" si="2534"/>
        <v>0</v>
      </c>
      <c r="F867" s="815">
        <f t="shared" si="2534"/>
        <v>0</v>
      </c>
      <c r="G867" s="815">
        <f t="shared" si="2534"/>
        <v>0</v>
      </c>
      <c r="H867" s="815">
        <f t="shared" si="2534"/>
        <v>0</v>
      </c>
      <c r="I867" s="815">
        <f t="shared" si="2534"/>
        <v>0</v>
      </c>
      <c r="J867" s="815">
        <f t="shared" si="2534"/>
        <v>0</v>
      </c>
      <c r="K867" s="815">
        <f t="shared" si="2534"/>
        <v>0</v>
      </c>
      <c r="L867" s="815">
        <f t="shared" si="2534"/>
        <v>0</v>
      </c>
      <c r="M867" s="815">
        <f t="shared" si="2534"/>
        <v>0</v>
      </c>
      <c r="N867" s="815">
        <f t="shared" si="2534"/>
        <v>0</v>
      </c>
      <c r="O867" s="815">
        <f t="shared" si="2534"/>
        <v>0</v>
      </c>
      <c r="P867" s="815">
        <f t="shared" si="2534"/>
        <v>0</v>
      </c>
      <c r="Q867" s="815">
        <f t="shared" si="2534"/>
        <v>0</v>
      </c>
      <c r="R867" s="815">
        <f t="shared" si="2534"/>
        <v>0</v>
      </c>
      <c r="S867" s="814"/>
      <c r="T867" s="815">
        <f t="shared" ref="T867:AJ867" si="2535">SUM(T523)</f>
        <v>0</v>
      </c>
      <c r="U867" s="815">
        <f t="shared" si="2535"/>
        <v>0</v>
      </c>
      <c r="V867" s="815">
        <f t="shared" si="2535"/>
        <v>0</v>
      </c>
      <c r="W867" s="815">
        <f t="shared" si="2535"/>
        <v>0</v>
      </c>
      <c r="X867" s="815">
        <f t="shared" si="2535"/>
        <v>0</v>
      </c>
      <c r="Y867" s="815">
        <f t="shared" si="2535"/>
        <v>0</v>
      </c>
      <c r="Z867" s="815">
        <f t="shared" si="2535"/>
        <v>0</v>
      </c>
      <c r="AA867" s="815">
        <f t="shared" si="2535"/>
        <v>0</v>
      </c>
      <c r="AB867" s="815">
        <f t="shared" si="2535"/>
        <v>0</v>
      </c>
      <c r="AC867" s="815">
        <f t="shared" si="2535"/>
        <v>0</v>
      </c>
      <c r="AD867" s="815">
        <f t="shared" si="2535"/>
        <v>0</v>
      </c>
      <c r="AE867" s="815">
        <f t="shared" si="2535"/>
        <v>0</v>
      </c>
      <c r="AF867" s="815">
        <f t="shared" si="2535"/>
        <v>0</v>
      </c>
      <c r="AG867" s="815">
        <f t="shared" si="2535"/>
        <v>0</v>
      </c>
      <c r="AH867" s="815">
        <f t="shared" si="2535"/>
        <v>0</v>
      </c>
      <c r="AI867" s="815">
        <f t="shared" si="2535"/>
        <v>0</v>
      </c>
      <c r="AJ867" s="815">
        <f t="shared" si="2535"/>
        <v>0</v>
      </c>
      <c r="AK867" s="814"/>
      <c r="AL867" s="815">
        <f t="shared" ref="AL867:BB867" si="2536">SUM(AL523)</f>
        <v>0</v>
      </c>
      <c r="AM867" s="815">
        <f t="shared" si="2536"/>
        <v>0</v>
      </c>
      <c r="AN867" s="815">
        <f t="shared" si="2536"/>
        <v>0</v>
      </c>
      <c r="AO867" s="815">
        <f t="shared" si="2536"/>
        <v>0</v>
      </c>
      <c r="AP867" s="815">
        <f t="shared" si="2536"/>
        <v>0</v>
      </c>
      <c r="AQ867" s="815">
        <f t="shared" si="2536"/>
        <v>0</v>
      </c>
      <c r="AR867" s="815">
        <f t="shared" si="2536"/>
        <v>0</v>
      </c>
      <c r="AS867" s="815">
        <f t="shared" si="2536"/>
        <v>0</v>
      </c>
      <c r="AT867" s="815">
        <f t="shared" si="2536"/>
        <v>0</v>
      </c>
      <c r="AU867" s="815">
        <f t="shared" si="2536"/>
        <v>0</v>
      </c>
      <c r="AV867" s="815">
        <f t="shared" si="2536"/>
        <v>0</v>
      </c>
      <c r="AW867" s="815">
        <f t="shared" si="2536"/>
        <v>0</v>
      </c>
      <c r="AX867" s="815">
        <f t="shared" si="2536"/>
        <v>0</v>
      </c>
      <c r="AY867" s="815">
        <f t="shared" si="2536"/>
        <v>0</v>
      </c>
      <c r="AZ867" s="815">
        <f t="shared" si="2536"/>
        <v>0</v>
      </c>
      <c r="BA867" s="815">
        <f t="shared" si="2536"/>
        <v>0</v>
      </c>
      <c r="BB867" s="815">
        <f t="shared" si="2536"/>
        <v>0</v>
      </c>
      <c r="BC867" s="814"/>
      <c r="BD867" s="815">
        <f t="shared" ref="BD867:BT867" si="2537">SUM(BD523)</f>
        <v>0</v>
      </c>
      <c r="BE867" s="815">
        <f t="shared" si="2537"/>
        <v>0</v>
      </c>
      <c r="BF867" s="815">
        <f t="shared" si="2537"/>
        <v>0</v>
      </c>
      <c r="BG867" s="815">
        <f t="shared" si="2537"/>
        <v>0</v>
      </c>
      <c r="BH867" s="815">
        <f t="shared" si="2537"/>
        <v>0</v>
      </c>
      <c r="BI867" s="815">
        <f t="shared" si="2537"/>
        <v>0</v>
      </c>
      <c r="BJ867" s="815">
        <f t="shared" si="2537"/>
        <v>0</v>
      </c>
      <c r="BK867" s="815">
        <f t="shared" si="2537"/>
        <v>0</v>
      </c>
      <c r="BL867" s="815">
        <f t="shared" si="2537"/>
        <v>0</v>
      </c>
      <c r="BM867" s="815">
        <f t="shared" si="2537"/>
        <v>0</v>
      </c>
      <c r="BN867" s="815">
        <f t="shared" si="2537"/>
        <v>0</v>
      </c>
      <c r="BO867" s="815">
        <f t="shared" si="2537"/>
        <v>0</v>
      </c>
      <c r="BP867" s="815">
        <f t="shared" si="2537"/>
        <v>0</v>
      </c>
      <c r="BQ867" s="815">
        <f t="shared" si="2537"/>
        <v>0</v>
      </c>
      <c r="BR867" s="815">
        <f t="shared" si="2537"/>
        <v>0</v>
      </c>
      <c r="BS867" s="815">
        <f t="shared" si="2537"/>
        <v>0</v>
      </c>
      <c r="BT867" s="815">
        <f t="shared" si="2537"/>
        <v>0</v>
      </c>
      <c r="BU867" s="814"/>
      <c r="BV867" s="1557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90"/>
        <v>0</v>
      </c>
      <c r="CA867" s="621">
        <f t="shared" si="2491"/>
        <v>0</v>
      </c>
      <c r="CB867" s="621">
        <f t="shared" si="2492"/>
        <v>0</v>
      </c>
      <c r="CC867" s="693">
        <f t="shared" si="2493"/>
        <v>0</v>
      </c>
      <c r="CD867" s="1351">
        <f t="shared" si="2494"/>
        <v>0</v>
      </c>
      <c r="CE867" s="1352">
        <f t="shared" si="2494"/>
        <v>0</v>
      </c>
      <c r="CF867" s="1353">
        <f t="shared" si="2494"/>
        <v>0</v>
      </c>
      <c r="CG867" s="1353">
        <f t="shared" si="2494"/>
        <v>0</v>
      </c>
      <c r="CH867" s="1353">
        <f t="shared" si="2494"/>
        <v>0</v>
      </c>
      <c r="CI867" s="1353">
        <f t="shared" si="2494"/>
        <v>0</v>
      </c>
      <c r="CJ867" s="1353">
        <f t="shared" si="2494"/>
        <v>0</v>
      </c>
      <c r="CK867" s="1354">
        <f t="shared" si="2494"/>
        <v>0</v>
      </c>
      <c r="CL867" s="1354">
        <f t="shared" si="2494"/>
        <v>0</v>
      </c>
      <c r="CM867" s="1354">
        <f t="shared" si="2494"/>
        <v>0</v>
      </c>
      <c r="CN867" s="1353">
        <f t="shared" si="2494"/>
        <v>0</v>
      </c>
      <c r="CO867" s="1353">
        <f t="shared" si="2494"/>
        <v>0</v>
      </c>
      <c r="CP867" s="1353">
        <f t="shared" si="2494"/>
        <v>0</v>
      </c>
      <c r="CQ867" s="1353">
        <f t="shared" si="2494"/>
        <v>0</v>
      </c>
      <c r="CR867" s="1353">
        <f t="shared" si="2494"/>
        <v>0</v>
      </c>
      <c r="CS867" s="1352">
        <f t="shared" si="2494"/>
        <v>0</v>
      </c>
      <c r="CT867" s="1383">
        <f t="shared" si="2495"/>
        <v>0</v>
      </c>
      <c r="CU867" s="1436">
        <f t="shared" si="2496"/>
        <v>0</v>
      </c>
      <c r="CV867" s="1366">
        <f t="shared" si="2496"/>
        <v>0</v>
      </c>
      <c r="CW867" s="1367">
        <f t="shared" si="2496"/>
        <v>0</v>
      </c>
      <c r="CX867" s="1367">
        <f t="shared" si="2496"/>
        <v>0</v>
      </c>
      <c r="CY867" s="1367">
        <f t="shared" si="2496"/>
        <v>0</v>
      </c>
      <c r="CZ867" s="1367">
        <f t="shared" si="2496"/>
        <v>0</v>
      </c>
      <c r="DA867" s="1367">
        <f t="shared" si="2496"/>
        <v>0</v>
      </c>
      <c r="DB867" s="1368">
        <f t="shared" si="2496"/>
        <v>0</v>
      </c>
      <c r="DC867" s="1368">
        <f t="shared" si="2496"/>
        <v>0</v>
      </c>
      <c r="DD867" s="1368">
        <f t="shared" si="2496"/>
        <v>0</v>
      </c>
      <c r="DE867" s="1367">
        <f t="shared" si="2496"/>
        <v>0</v>
      </c>
      <c r="DF867" s="1367">
        <f t="shared" si="2496"/>
        <v>0</v>
      </c>
      <c r="DG867" s="1367">
        <f t="shared" si="2496"/>
        <v>0</v>
      </c>
      <c r="DH867" s="1367">
        <f t="shared" si="2496"/>
        <v>0</v>
      </c>
      <c r="DI867" s="1367">
        <f t="shared" si="2496"/>
        <v>0</v>
      </c>
      <c r="DJ867" s="1366">
        <f t="shared" si="2496"/>
        <v>0</v>
      </c>
      <c r="DK867" s="1436">
        <f t="shared" si="2497"/>
        <v>0</v>
      </c>
      <c r="DL867" s="654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38">SUM(D529)</f>
        <v>0</v>
      </c>
      <c r="E868" s="1134">
        <f t="shared" si="2538"/>
        <v>0</v>
      </c>
      <c r="F868" s="1134">
        <f t="shared" si="2538"/>
        <v>0</v>
      </c>
      <c r="G868" s="1134">
        <f t="shared" si="2538"/>
        <v>0</v>
      </c>
      <c r="H868" s="1134">
        <f t="shared" si="2538"/>
        <v>0</v>
      </c>
      <c r="I868" s="1134">
        <f t="shared" si="2538"/>
        <v>0</v>
      </c>
      <c r="J868" s="1134">
        <f t="shared" si="2538"/>
        <v>0</v>
      </c>
      <c r="K868" s="1134">
        <f t="shared" si="2538"/>
        <v>0</v>
      </c>
      <c r="L868" s="1134">
        <f t="shared" si="2538"/>
        <v>0</v>
      </c>
      <c r="M868" s="1134">
        <f t="shared" si="2538"/>
        <v>0</v>
      </c>
      <c r="N868" s="1134">
        <f t="shared" si="2538"/>
        <v>0</v>
      </c>
      <c r="O868" s="1134">
        <f t="shared" si="2538"/>
        <v>0</v>
      </c>
      <c r="P868" s="1134">
        <f t="shared" si="2538"/>
        <v>0</v>
      </c>
      <c r="Q868" s="1134">
        <f t="shared" si="2538"/>
        <v>0</v>
      </c>
      <c r="R868" s="1134">
        <f t="shared" si="2538"/>
        <v>0</v>
      </c>
      <c r="S868" s="814"/>
      <c r="T868" s="1134">
        <f>SUM(T529)</f>
        <v>0</v>
      </c>
      <c r="U868" s="1134">
        <f>SUM(U529)</f>
        <v>0</v>
      </c>
      <c r="V868" s="1134">
        <f t="shared" ref="V868:AJ868" si="2539">SUM(V529)</f>
        <v>0</v>
      </c>
      <c r="W868" s="1134">
        <f t="shared" si="2539"/>
        <v>0</v>
      </c>
      <c r="X868" s="1134">
        <f t="shared" si="2539"/>
        <v>0</v>
      </c>
      <c r="Y868" s="1134">
        <f t="shared" si="2539"/>
        <v>0</v>
      </c>
      <c r="Z868" s="1134">
        <f t="shared" si="2539"/>
        <v>0</v>
      </c>
      <c r="AA868" s="1134">
        <f t="shared" si="2539"/>
        <v>0</v>
      </c>
      <c r="AB868" s="1134">
        <f t="shared" si="2539"/>
        <v>0</v>
      </c>
      <c r="AC868" s="1134">
        <f t="shared" si="2539"/>
        <v>0</v>
      </c>
      <c r="AD868" s="1134">
        <f t="shared" si="2539"/>
        <v>0</v>
      </c>
      <c r="AE868" s="1134">
        <f t="shared" si="2539"/>
        <v>0</v>
      </c>
      <c r="AF868" s="1134">
        <f t="shared" si="2539"/>
        <v>0</v>
      </c>
      <c r="AG868" s="1134">
        <f t="shared" si="2539"/>
        <v>0</v>
      </c>
      <c r="AH868" s="1134">
        <f t="shared" si="2539"/>
        <v>0</v>
      </c>
      <c r="AI868" s="1134">
        <f t="shared" si="2539"/>
        <v>0</v>
      </c>
      <c r="AJ868" s="1134">
        <f t="shared" si="2539"/>
        <v>0</v>
      </c>
      <c r="AK868" s="814"/>
      <c r="AL868" s="1134">
        <f>SUM(AL529)</f>
        <v>0</v>
      </c>
      <c r="AM868" s="1134">
        <f>SUM(AM529)</f>
        <v>0</v>
      </c>
      <c r="AN868" s="1134">
        <f t="shared" ref="AN868:BB868" si="2540">SUM(AN529)</f>
        <v>0</v>
      </c>
      <c r="AO868" s="1134">
        <f t="shared" si="2540"/>
        <v>0</v>
      </c>
      <c r="AP868" s="1134">
        <f t="shared" si="2540"/>
        <v>0</v>
      </c>
      <c r="AQ868" s="1134">
        <f t="shared" si="2540"/>
        <v>0</v>
      </c>
      <c r="AR868" s="1134">
        <f t="shared" si="2540"/>
        <v>0</v>
      </c>
      <c r="AS868" s="1134">
        <f t="shared" si="2540"/>
        <v>0</v>
      </c>
      <c r="AT868" s="1134">
        <f t="shared" si="2540"/>
        <v>0</v>
      </c>
      <c r="AU868" s="1134">
        <f t="shared" si="2540"/>
        <v>0</v>
      </c>
      <c r="AV868" s="1134">
        <f t="shared" si="2540"/>
        <v>0</v>
      </c>
      <c r="AW868" s="1134">
        <f t="shared" si="2540"/>
        <v>0</v>
      </c>
      <c r="AX868" s="1134">
        <f t="shared" si="2540"/>
        <v>0</v>
      </c>
      <c r="AY868" s="1134">
        <f t="shared" si="2540"/>
        <v>0</v>
      </c>
      <c r="AZ868" s="1134">
        <f t="shared" si="2540"/>
        <v>0</v>
      </c>
      <c r="BA868" s="1134">
        <f t="shared" si="2540"/>
        <v>0</v>
      </c>
      <c r="BB868" s="1134">
        <f t="shared" si="2540"/>
        <v>0</v>
      </c>
      <c r="BC868" s="814"/>
      <c r="BD868" s="1134">
        <f>SUM(BD529)</f>
        <v>0</v>
      </c>
      <c r="BE868" s="1134">
        <f>SUM(BE529)</f>
        <v>0</v>
      </c>
      <c r="BF868" s="1134">
        <f t="shared" ref="BF868:BT868" si="2541">SUM(BF529)</f>
        <v>0</v>
      </c>
      <c r="BG868" s="1134">
        <f t="shared" si="2541"/>
        <v>0</v>
      </c>
      <c r="BH868" s="1134">
        <f t="shared" si="2541"/>
        <v>0</v>
      </c>
      <c r="BI868" s="1134">
        <f t="shared" si="2541"/>
        <v>0</v>
      </c>
      <c r="BJ868" s="1134">
        <f t="shared" si="2541"/>
        <v>0</v>
      </c>
      <c r="BK868" s="1134">
        <f t="shared" si="2541"/>
        <v>0</v>
      </c>
      <c r="BL868" s="1134">
        <f t="shared" si="2541"/>
        <v>0</v>
      </c>
      <c r="BM868" s="1134">
        <f t="shared" si="2541"/>
        <v>0</v>
      </c>
      <c r="BN868" s="1134">
        <f t="shared" si="2541"/>
        <v>0</v>
      </c>
      <c r="BO868" s="1134">
        <f t="shared" si="2541"/>
        <v>0</v>
      </c>
      <c r="BP868" s="1134">
        <f t="shared" si="2541"/>
        <v>0</v>
      </c>
      <c r="BQ868" s="1134">
        <f t="shared" si="2541"/>
        <v>0</v>
      </c>
      <c r="BR868" s="1134">
        <f t="shared" si="2541"/>
        <v>0</v>
      </c>
      <c r="BS868" s="1134">
        <f t="shared" si="2541"/>
        <v>0</v>
      </c>
      <c r="BT868" s="1134">
        <f t="shared" si="2541"/>
        <v>0</v>
      </c>
      <c r="BU868" s="814"/>
      <c r="BV868" s="1556">
        <f t="shared" ref="BV868:BY868" si="2542">SUM(BV529)</f>
        <v>0</v>
      </c>
      <c r="BW868" s="1134">
        <f t="shared" si="2542"/>
        <v>0</v>
      </c>
      <c r="BX868" s="1134">
        <f t="shared" si="2542"/>
        <v>0</v>
      </c>
      <c r="BY868" s="1134">
        <f t="shared" si="2542"/>
        <v>0</v>
      </c>
      <c r="BZ868" s="621">
        <f t="shared" si="2490"/>
        <v>0</v>
      </c>
      <c r="CA868" s="621">
        <f t="shared" si="2491"/>
        <v>0</v>
      </c>
      <c r="CB868" s="621">
        <f t="shared" si="2492"/>
        <v>0</v>
      </c>
      <c r="CC868" s="693">
        <f t="shared" si="2493"/>
        <v>0</v>
      </c>
      <c r="CD868" s="1351">
        <f t="shared" si="2494"/>
        <v>0</v>
      </c>
      <c r="CE868" s="1352">
        <f t="shared" si="2494"/>
        <v>0</v>
      </c>
      <c r="CF868" s="1353">
        <f t="shared" si="2494"/>
        <v>0</v>
      </c>
      <c r="CG868" s="1353">
        <f t="shared" si="2494"/>
        <v>0</v>
      </c>
      <c r="CH868" s="1353">
        <f t="shared" si="2494"/>
        <v>0</v>
      </c>
      <c r="CI868" s="1353">
        <f t="shared" si="2494"/>
        <v>0</v>
      </c>
      <c r="CJ868" s="1353">
        <f t="shared" si="2494"/>
        <v>0</v>
      </c>
      <c r="CK868" s="1354">
        <f t="shared" si="2494"/>
        <v>0</v>
      </c>
      <c r="CL868" s="1354">
        <f t="shared" si="2494"/>
        <v>0</v>
      </c>
      <c r="CM868" s="1354">
        <f t="shared" si="2494"/>
        <v>0</v>
      </c>
      <c r="CN868" s="1353">
        <f t="shared" si="2494"/>
        <v>0</v>
      </c>
      <c r="CO868" s="1353">
        <f t="shared" si="2494"/>
        <v>0</v>
      </c>
      <c r="CP868" s="1353">
        <f t="shared" si="2494"/>
        <v>0</v>
      </c>
      <c r="CQ868" s="1353">
        <f t="shared" si="2494"/>
        <v>0</v>
      </c>
      <c r="CR868" s="1353">
        <f t="shared" si="2494"/>
        <v>0</v>
      </c>
      <c r="CS868" s="1352">
        <f t="shared" si="2494"/>
        <v>0</v>
      </c>
      <c r="CT868" s="1383">
        <f t="shared" si="2495"/>
        <v>0</v>
      </c>
      <c r="CU868" s="1436">
        <f t="shared" si="2496"/>
        <v>0</v>
      </c>
      <c r="CV868" s="1366">
        <f t="shared" si="2496"/>
        <v>0</v>
      </c>
      <c r="CW868" s="1367">
        <f t="shared" si="2496"/>
        <v>0</v>
      </c>
      <c r="CX868" s="1367">
        <f t="shared" si="2496"/>
        <v>0</v>
      </c>
      <c r="CY868" s="1367">
        <f t="shared" si="2496"/>
        <v>0</v>
      </c>
      <c r="CZ868" s="1367">
        <f t="shared" si="2496"/>
        <v>0</v>
      </c>
      <c r="DA868" s="1367">
        <f t="shared" si="2496"/>
        <v>0</v>
      </c>
      <c r="DB868" s="1368">
        <f t="shared" si="2496"/>
        <v>0</v>
      </c>
      <c r="DC868" s="1368">
        <f t="shared" si="2496"/>
        <v>0</v>
      </c>
      <c r="DD868" s="1368">
        <f t="shared" si="2496"/>
        <v>0</v>
      </c>
      <c r="DE868" s="1367">
        <f t="shared" si="2496"/>
        <v>0</v>
      </c>
      <c r="DF868" s="1367">
        <f t="shared" si="2496"/>
        <v>0</v>
      </c>
      <c r="DG868" s="1367">
        <f t="shared" si="2496"/>
        <v>0</v>
      </c>
      <c r="DH868" s="1367">
        <f t="shared" si="2496"/>
        <v>0</v>
      </c>
      <c r="DI868" s="1367">
        <f t="shared" si="2496"/>
        <v>0</v>
      </c>
      <c r="DJ868" s="1366">
        <f t="shared" si="2496"/>
        <v>0</v>
      </c>
      <c r="DK868" s="1436">
        <f t="shared" si="2497"/>
        <v>0</v>
      </c>
      <c r="DL868" s="654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43">SUM(D535)</f>
        <v>0</v>
      </c>
      <c r="E869" s="1134">
        <f t="shared" si="2543"/>
        <v>0</v>
      </c>
      <c r="F869" s="1134">
        <f t="shared" si="2543"/>
        <v>0</v>
      </c>
      <c r="G869" s="1134">
        <f t="shared" si="2543"/>
        <v>0</v>
      </c>
      <c r="H869" s="1134">
        <f t="shared" si="2543"/>
        <v>0</v>
      </c>
      <c r="I869" s="1134">
        <f t="shared" si="2543"/>
        <v>0</v>
      </c>
      <c r="J869" s="1134">
        <f t="shared" si="2543"/>
        <v>0</v>
      </c>
      <c r="K869" s="1134">
        <f t="shared" si="2543"/>
        <v>0</v>
      </c>
      <c r="L869" s="1134">
        <f t="shared" si="2543"/>
        <v>0</v>
      </c>
      <c r="M869" s="1134">
        <f t="shared" si="2543"/>
        <v>0</v>
      </c>
      <c r="N869" s="1134">
        <f t="shared" si="2543"/>
        <v>0</v>
      </c>
      <c r="O869" s="1134">
        <f t="shared" si="2543"/>
        <v>0</v>
      </c>
      <c r="P869" s="1134">
        <f t="shared" si="2543"/>
        <v>0</v>
      </c>
      <c r="Q869" s="1134">
        <f t="shared" si="2543"/>
        <v>0</v>
      </c>
      <c r="R869" s="1134">
        <f t="shared" si="2543"/>
        <v>0</v>
      </c>
      <c r="S869" s="814"/>
      <c r="T869" s="1134">
        <f>SUM(T535)</f>
        <v>0</v>
      </c>
      <c r="U869" s="1134">
        <f>SUM(U535)</f>
        <v>0</v>
      </c>
      <c r="V869" s="1134">
        <f t="shared" ref="V869:AJ869" si="2544">SUM(V535)</f>
        <v>0</v>
      </c>
      <c r="W869" s="1134">
        <f t="shared" si="2544"/>
        <v>0</v>
      </c>
      <c r="X869" s="1134">
        <f t="shared" si="2544"/>
        <v>0</v>
      </c>
      <c r="Y869" s="1134">
        <f t="shared" si="2544"/>
        <v>0</v>
      </c>
      <c r="Z869" s="1134">
        <f t="shared" si="2544"/>
        <v>0</v>
      </c>
      <c r="AA869" s="1134">
        <f t="shared" si="2544"/>
        <v>0</v>
      </c>
      <c r="AB869" s="1134">
        <f t="shared" si="2544"/>
        <v>0</v>
      </c>
      <c r="AC869" s="1134">
        <f t="shared" si="2544"/>
        <v>0</v>
      </c>
      <c r="AD869" s="1134">
        <f t="shared" si="2544"/>
        <v>0</v>
      </c>
      <c r="AE869" s="1134">
        <f t="shared" si="2544"/>
        <v>0</v>
      </c>
      <c r="AF869" s="1134">
        <f t="shared" si="2544"/>
        <v>0</v>
      </c>
      <c r="AG869" s="1134">
        <f t="shared" si="2544"/>
        <v>0</v>
      </c>
      <c r="AH869" s="1134">
        <f t="shared" si="2544"/>
        <v>0</v>
      </c>
      <c r="AI869" s="1134">
        <f t="shared" si="2544"/>
        <v>0</v>
      </c>
      <c r="AJ869" s="1134">
        <f t="shared" si="2544"/>
        <v>0</v>
      </c>
      <c r="AK869" s="814"/>
      <c r="AL869" s="1134">
        <f>SUM(AL535)</f>
        <v>0</v>
      </c>
      <c r="AM869" s="1134">
        <f>SUM(AM535)</f>
        <v>5.5968688845401174E-4</v>
      </c>
      <c r="AN869" s="1134">
        <f t="shared" ref="AN869:BB869" si="2545">SUM(AN535)</f>
        <v>0</v>
      </c>
      <c r="AO869" s="1134">
        <f t="shared" si="2545"/>
        <v>0</v>
      </c>
      <c r="AP869" s="1134">
        <f t="shared" si="2545"/>
        <v>0</v>
      </c>
      <c r="AQ869" s="1134">
        <f t="shared" si="2545"/>
        <v>0</v>
      </c>
      <c r="AR869" s="1134">
        <f t="shared" si="2545"/>
        <v>0</v>
      </c>
      <c r="AS869" s="1134">
        <f t="shared" si="2545"/>
        <v>0</v>
      </c>
      <c r="AT869" s="1134">
        <f t="shared" si="2545"/>
        <v>0</v>
      </c>
      <c r="AU869" s="1134">
        <f t="shared" si="2545"/>
        <v>0</v>
      </c>
      <c r="AV869" s="1134">
        <f t="shared" si="2545"/>
        <v>0</v>
      </c>
      <c r="AW869" s="1134">
        <f t="shared" si="2545"/>
        <v>0</v>
      </c>
      <c r="AX869" s="1134">
        <f t="shared" si="2545"/>
        <v>0</v>
      </c>
      <c r="AY869" s="1134">
        <f t="shared" si="2545"/>
        <v>0</v>
      </c>
      <c r="AZ869" s="1134">
        <f t="shared" si="2545"/>
        <v>0</v>
      </c>
      <c r="BA869" s="1134">
        <f t="shared" si="2545"/>
        <v>0</v>
      </c>
      <c r="BB869" s="1134">
        <f t="shared" si="2545"/>
        <v>0</v>
      </c>
      <c r="BC869" s="814"/>
      <c r="BD869" s="1134">
        <f>SUM(BD535)</f>
        <v>0</v>
      </c>
      <c r="BE869" s="1134">
        <f>SUM(BE535)</f>
        <v>0</v>
      </c>
      <c r="BF869" s="1134">
        <f t="shared" ref="BF869:BT869" si="2546">SUM(BF535)</f>
        <v>0</v>
      </c>
      <c r="BG869" s="1134">
        <f t="shared" si="2546"/>
        <v>0</v>
      </c>
      <c r="BH869" s="1134">
        <f t="shared" si="2546"/>
        <v>0</v>
      </c>
      <c r="BI869" s="1134">
        <f t="shared" si="2546"/>
        <v>0</v>
      </c>
      <c r="BJ869" s="1134">
        <f t="shared" si="2546"/>
        <v>0</v>
      </c>
      <c r="BK869" s="1134">
        <f t="shared" si="2546"/>
        <v>0</v>
      </c>
      <c r="BL869" s="1134">
        <f t="shared" si="2546"/>
        <v>0</v>
      </c>
      <c r="BM869" s="1134">
        <f t="shared" si="2546"/>
        <v>0</v>
      </c>
      <c r="BN869" s="1134">
        <f t="shared" si="2546"/>
        <v>0</v>
      </c>
      <c r="BO869" s="1134">
        <f t="shared" si="2546"/>
        <v>0</v>
      </c>
      <c r="BP869" s="1134">
        <f t="shared" si="2546"/>
        <v>0</v>
      </c>
      <c r="BQ869" s="1134">
        <f t="shared" si="2546"/>
        <v>0</v>
      </c>
      <c r="BR869" s="1134">
        <f t="shared" si="2546"/>
        <v>0</v>
      </c>
      <c r="BS869" s="1134">
        <f t="shared" si="2546"/>
        <v>0</v>
      </c>
      <c r="BT869" s="1134">
        <f t="shared" si="2546"/>
        <v>0</v>
      </c>
      <c r="BU869" s="814"/>
      <c r="BV869" s="1556">
        <f t="shared" ref="BV869:BY869" si="2547">SUM(BV535)</f>
        <v>0</v>
      </c>
      <c r="BW869" s="1134">
        <f t="shared" si="2547"/>
        <v>0</v>
      </c>
      <c r="BX869" s="1134">
        <f t="shared" si="2547"/>
        <v>0</v>
      </c>
      <c r="BY869" s="1134">
        <f t="shared" si="2547"/>
        <v>0</v>
      </c>
      <c r="BZ869" s="621">
        <f t="shared" si="2490"/>
        <v>0</v>
      </c>
      <c r="CA869" s="621">
        <f t="shared" si="2491"/>
        <v>0</v>
      </c>
      <c r="CB869" s="621">
        <f t="shared" si="2492"/>
        <v>0</v>
      </c>
      <c r="CC869" s="693">
        <f t="shared" si="2493"/>
        <v>0</v>
      </c>
      <c r="CD869" s="1351">
        <f t="shared" si="2494"/>
        <v>0</v>
      </c>
      <c r="CE869" s="1352">
        <f t="shared" si="2494"/>
        <v>0</v>
      </c>
      <c r="CF869" s="1353">
        <f t="shared" si="2494"/>
        <v>0</v>
      </c>
      <c r="CG869" s="1353">
        <f t="shared" si="2494"/>
        <v>0</v>
      </c>
      <c r="CH869" s="1353">
        <f t="shared" si="2494"/>
        <v>0</v>
      </c>
      <c r="CI869" s="1353">
        <f t="shared" si="2494"/>
        <v>0</v>
      </c>
      <c r="CJ869" s="1353">
        <f t="shared" si="2494"/>
        <v>0</v>
      </c>
      <c r="CK869" s="1354">
        <f t="shared" si="2494"/>
        <v>0</v>
      </c>
      <c r="CL869" s="1354">
        <f t="shared" si="2494"/>
        <v>0</v>
      </c>
      <c r="CM869" s="1354">
        <f t="shared" si="2494"/>
        <v>0</v>
      </c>
      <c r="CN869" s="1353">
        <f t="shared" si="2494"/>
        <v>0</v>
      </c>
      <c r="CO869" s="1353">
        <f t="shared" si="2494"/>
        <v>0</v>
      </c>
      <c r="CP869" s="1353">
        <f t="shared" si="2494"/>
        <v>0</v>
      </c>
      <c r="CQ869" s="1353">
        <f t="shared" si="2494"/>
        <v>0</v>
      </c>
      <c r="CR869" s="1353">
        <f t="shared" si="2494"/>
        <v>0</v>
      </c>
      <c r="CS869" s="1352">
        <f t="shared" si="2494"/>
        <v>0</v>
      </c>
      <c r="CT869" s="1383">
        <f t="shared" si="2495"/>
        <v>5.5968688845401174E-4</v>
      </c>
      <c r="CU869" s="1436">
        <f t="shared" si="2496"/>
        <v>0</v>
      </c>
      <c r="CV869" s="1366">
        <f t="shared" si="2496"/>
        <v>0</v>
      </c>
      <c r="CW869" s="1367">
        <f t="shared" si="2496"/>
        <v>0</v>
      </c>
      <c r="CX869" s="1367">
        <f t="shared" si="2496"/>
        <v>0</v>
      </c>
      <c r="CY869" s="1367">
        <f t="shared" si="2496"/>
        <v>0</v>
      </c>
      <c r="CZ869" s="1367">
        <f t="shared" si="2496"/>
        <v>0</v>
      </c>
      <c r="DA869" s="1367">
        <f t="shared" si="2496"/>
        <v>0</v>
      </c>
      <c r="DB869" s="1368">
        <f t="shared" si="2496"/>
        <v>0</v>
      </c>
      <c r="DC869" s="1368">
        <f t="shared" si="2496"/>
        <v>0</v>
      </c>
      <c r="DD869" s="1368">
        <f t="shared" si="2496"/>
        <v>0</v>
      </c>
      <c r="DE869" s="1367">
        <f t="shared" si="2496"/>
        <v>0</v>
      </c>
      <c r="DF869" s="1367">
        <f t="shared" si="2496"/>
        <v>0</v>
      </c>
      <c r="DG869" s="1367">
        <f t="shared" si="2496"/>
        <v>0</v>
      </c>
      <c r="DH869" s="1367">
        <f t="shared" si="2496"/>
        <v>0</v>
      </c>
      <c r="DI869" s="1367">
        <f t="shared" si="2496"/>
        <v>0</v>
      </c>
      <c r="DJ869" s="1366">
        <f t="shared" si="2496"/>
        <v>0</v>
      </c>
      <c r="DK869" s="1436">
        <f t="shared" si="2497"/>
        <v>0</v>
      </c>
      <c r="DL869" s="654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48">SUM(D541)</f>
        <v>0</v>
      </c>
      <c r="E870" s="1134">
        <f t="shared" si="2548"/>
        <v>0</v>
      </c>
      <c r="F870" s="1134">
        <f t="shared" si="2548"/>
        <v>0</v>
      </c>
      <c r="G870" s="1134">
        <f t="shared" si="2548"/>
        <v>0</v>
      </c>
      <c r="H870" s="1134">
        <f t="shared" si="2548"/>
        <v>0</v>
      </c>
      <c r="I870" s="1134">
        <f t="shared" si="2548"/>
        <v>0</v>
      </c>
      <c r="J870" s="1134">
        <f t="shared" si="2548"/>
        <v>0</v>
      </c>
      <c r="K870" s="1134">
        <f t="shared" si="2548"/>
        <v>0</v>
      </c>
      <c r="L870" s="1134">
        <f t="shared" si="2548"/>
        <v>0</v>
      </c>
      <c r="M870" s="1134">
        <f t="shared" si="2548"/>
        <v>0</v>
      </c>
      <c r="N870" s="1134">
        <f t="shared" si="2548"/>
        <v>0</v>
      </c>
      <c r="O870" s="1134">
        <f t="shared" si="2548"/>
        <v>0</v>
      </c>
      <c r="P870" s="1134">
        <f t="shared" si="2548"/>
        <v>0</v>
      </c>
      <c r="Q870" s="1134">
        <f t="shared" si="2548"/>
        <v>0</v>
      </c>
      <c r="R870" s="1134">
        <f t="shared" si="2548"/>
        <v>0</v>
      </c>
      <c r="S870" s="814"/>
      <c r="T870" s="1134">
        <f>SUM(T541)</f>
        <v>0</v>
      </c>
      <c r="U870" s="1134">
        <f>SUM(U541)</f>
        <v>0</v>
      </c>
      <c r="V870" s="1134">
        <f t="shared" ref="V870:AJ870" si="2549">SUM(V541)</f>
        <v>0</v>
      </c>
      <c r="W870" s="1134">
        <f t="shared" si="2549"/>
        <v>0</v>
      </c>
      <c r="X870" s="1134">
        <f t="shared" si="2549"/>
        <v>0</v>
      </c>
      <c r="Y870" s="1134">
        <f t="shared" si="2549"/>
        <v>0</v>
      </c>
      <c r="Z870" s="1134">
        <f t="shared" si="2549"/>
        <v>0</v>
      </c>
      <c r="AA870" s="1134">
        <f t="shared" si="2549"/>
        <v>0</v>
      </c>
      <c r="AB870" s="1134">
        <f t="shared" si="2549"/>
        <v>0</v>
      </c>
      <c r="AC870" s="1134">
        <f t="shared" si="2549"/>
        <v>0</v>
      </c>
      <c r="AD870" s="1134">
        <f t="shared" si="2549"/>
        <v>0</v>
      </c>
      <c r="AE870" s="1134">
        <f t="shared" si="2549"/>
        <v>0</v>
      </c>
      <c r="AF870" s="1134">
        <f t="shared" si="2549"/>
        <v>0</v>
      </c>
      <c r="AG870" s="1134">
        <f t="shared" si="2549"/>
        <v>0</v>
      </c>
      <c r="AH870" s="1134">
        <f t="shared" si="2549"/>
        <v>0</v>
      </c>
      <c r="AI870" s="1134">
        <f t="shared" si="2549"/>
        <v>0</v>
      </c>
      <c r="AJ870" s="1134">
        <f t="shared" si="2549"/>
        <v>0</v>
      </c>
      <c r="AK870" s="814"/>
      <c r="AL870" s="1134">
        <f>SUM(AL541)</f>
        <v>4.023972602739726E-3</v>
      </c>
      <c r="AM870" s="1134">
        <f>SUM(AM541)</f>
        <v>6.1317677756033925E-4</v>
      </c>
      <c r="AN870" s="1134">
        <f t="shared" ref="AN870:BB870" si="2550">SUM(AN541)</f>
        <v>1.0511601901034385E-2</v>
      </c>
      <c r="AO870" s="1134">
        <f t="shared" si="2550"/>
        <v>0</v>
      </c>
      <c r="AP870" s="1134">
        <f t="shared" si="2550"/>
        <v>0</v>
      </c>
      <c r="AQ870" s="1134">
        <f t="shared" si="2550"/>
        <v>2.2994129158512722E-3</v>
      </c>
      <c r="AR870" s="1134">
        <f t="shared" si="2550"/>
        <v>0</v>
      </c>
      <c r="AS870" s="1134">
        <f t="shared" si="2550"/>
        <v>0</v>
      </c>
      <c r="AT870" s="1134">
        <f t="shared" si="2550"/>
        <v>0</v>
      </c>
      <c r="AU870" s="1134">
        <f t="shared" si="2550"/>
        <v>0</v>
      </c>
      <c r="AV870" s="1134">
        <f t="shared" si="2550"/>
        <v>0</v>
      </c>
      <c r="AW870" s="1134">
        <f t="shared" si="2550"/>
        <v>0</v>
      </c>
      <c r="AX870" s="1134">
        <f t="shared" si="2550"/>
        <v>0</v>
      </c>
      <c r="AY870" s="1134">
        <f t="shared" si="2550"/>
        <v>0</v>
      </c>
      <c r="AZ870" s="1134">
        <f t="shared" si="2550"/>
        <v>0</v>
      </c>
      <c r="BA870" s="1134">
        <f t="shared" si="2550"/>
        <v>0</v>
      </c>
      <c r="BB870" s="1134">
        <f t="shared" si="2550"/>
        <v>0</v>
      </c>
      <c r="BC870" s="814"/>
      <c r="BD870" s="1134">
        <f>SUM(BD541)</f>
        <v>0</v>
      </c>
      <c r="BE870" s="1134">
        <f>SUM(BE541)</f>
        <v>0</v>
      </c>
      <c r="BF870" s="1134">
        <f t="shared" ref="BF870:BT870" si="2551">SUM(BF541)</f>
        <v>0</v>
      </c>
      <c r="BG870" s="1134">
        <f t="shared" si="2551"/>
        <v>7.6647097195042405E-3</v>
      </c>
      <c r="BH870" s="1134">
        <f t="shared" si="2551"/>
        <v>0</v>
      </c>
      <c r="BI870" s="1134">
        <f t="shared" si="2551"/>
        <v>0</v>
      </c>
      <c r="BJ870" s="1134">
        <f t="shared" si="2551"/>
        <v>0</v>
      </c>
      <c r="BK870" s="1134">
        <f t="shared" si="2551"/>
        <v>0</v>
      </c>
      <c r="BL870" s="1134">
        <f t="shared" si="2551"/>
        <v>0</v>
      </c>
      <c r="BM870" s="1134">
        <f t="shared" si="2551"/>
        <v>0</v>
      </c>
      <c r="BN870" s="1134">
        <f t="shared" si="2551"/>
        <v>0</v>
      </c>
      <c r="BO870" s="1134">
        <f t="shared" si="2551"/>
        <v>0</v>
      </c>
      <c r="BP870" s="1134">
        <f t="shared" si="2551"/>
        <v>0</v>
      </c>
      <c r="BQ870" s="1134">
        <f t="shared" si="2551"/>
        <v>0</v>
      </c>
      <c r="BR870" s="1134">
        <f t="shared" si="2551"/>
        <v>0</v>
      </c>
      <c r="BS870" s="1134">
        <f t="shared" si="2551"/>
        <v>0</v>
      </c>
      <c r="BT870" s="1134">
        <f t="shared" si="2551"/>
        <v>0</v>
      </c>
      <c r="BU870" s="814"/>
      <c r="BV870" s="1556">
        <f t="shared" ref="BV870:BY870" si="2552">SUM(BV541)</f>
        <v>0</v>
      </c>
      <c r="BW870" s="1134">
        <f t="shared" si="2552"/>
        <v>0</v>
      </c>
      <c r="BX870" s="1134">
        <f t="shared" si="2552"/>
        <v>4.5988258317025445E-3</v>
      </c>
      <c r="BY870" s="1134">
        <f t="shared" si="2552"/>
        <v>1.0219612959338986E-2</v>
      </c>
      <c r="BZ870" s="621">
        <f t="shared" si="2490"/>
        <v>0</v>
      </c>
      <c r="CA870" s="621">
        <f t="shared" si="2491"/>
        <v>0</v>
      </c>
      <c r="CB870" s="621">
        <f t="shared" si="2492"/>
        <v>4.6243748641008908E-4</v>
      </c>
      <c r="CC870" s="693">
        <f t="shared" si="2493"/>
        <v>0</v>
      </c>
      <c r="CD870" s="1351">
        <f t="shared" si="2494"/>
        <v>0</v>
      </c>
      <c r="CE870" s="1352">
        <f t="shared" si="2494"/>
        <v>0</v>
      </c>
      <c r="CF870" s="1353">
        <f t="shared" si="2494"/>
        <v>0</v>
      </c>
      <c r="CG870" s="1353">
        <f t="shared" si="2494"/>
        <v>0</v>
      </c>
      <c r="CH870" s="1353">
        <f t="shared" si="2494"/>
        <v>0</v>
      </c>
      <c r="CI870" s="1353">
        <f t="shared" si="2494"/>
        <v>0</v>
      </c>
      <c r="CJ870" s="1353">
        <f t="shared" si="2494"/>
        <v>0</v>
      </c>
      <c r="CK870" s="1354">
        <f t="shared" si="2494"/>
        <v>0</v>
      </c>
      <c r="CL870" s="1354">
        <f t="shared" si="2494"/>
        <v>0</v>
      </c>
      <c r="CM870" s="1354">
        <f t="shared" si="2494"/>
        <v>0</v>
      </c>
      <c r="CN870" s="1353">
        <f t="shared" si="2494"/>
        <v>0</v>
      </c>
      <c r="CO870" s="1353">
        <f t="shared" si="2494"/>
        <v>0</v>
      </c>
      <c r="CP870" s="1353">
        <f t="shared" si="2494"/>
        <v>0</v>
      </c>
      <c r="CQ870" s="1353">
        <f t="shared" si="2494"/>
        <v>6.1317677756033925E-4</v>
      </c>
      <c r="CR870" s="1353">
        <f t="shared" si="2494"/>
        <v>2.2994129158512722E-3</v>
      </c>
      <c r="CS870" s="1352">
        <f t="shared" si="2494"/>
        <v>4.023972602739726E-3</v>
      </c>
      <c r="CT870" s="1383">
        <f t="shared" si="2495"/>
        <v>1.0511601901034385E-2</v>
      </c>
      <c r="CU870" s="1436">
        <f t="shared" si="2496"/>
        <v>0</v>
      </c>
      <c r="CV870" s="1366">
        <f t="shared" si="2496"/>
        <v>0</v>
      </c>
      <c r="CW870" s="1367">
        <f t="shared" si="2496"/>
        <v>0</v>
      </c>
      <c r="CX870" s="1367">
        <f t="shared" si="2496"/>
        <v>0</v>
      </c>
      <c r="CY870" s="1367">
        <f t="shared" si="2496"/>
        <v>0</v>
      </c>
      <c r="CZ870" s="1367">
        <f t="shared" si="2496"/>
        <v>0</v>
      </c>
      <c r="DA870" s="1367">
        <f t="shared" si="2496"/>
        <v>0</v>
      </c>
      <c r="DB870" s="1368">
        <f t="shared" si="2496"/>
        <v>0</v>
      </c>
      <c r="DC870" s="1368">
        <f t="shared" si="2496"/>
        <v>0</v>
      </c>
      <c r="DD870" s="1368">
        <f t="shared" si="2496"/>
        <v>0</v>
      </c>
      <c r="DE870" s="1367">
        <f t="shared" si="2496"/>
        <v>0</v>
      </c>
      <c r="DF870" s="1367">
        <f t="shared" si="2496"/>
        <v>0</v>
      </c>
      <c r="DG870" s="1367">
        <f t="shared" si="2496"/>
        <v>0</v>
      </c>
      <c r="DH870" s="1367">
        <f t="shared" si="2496"/>
        <v>0</v>
      </c>
      <c r="DI870" s="1367">
        <f t="shared" si="2496"/>
        <v>0</v>
      </c>
      <c r="DJ870" s="1366">
        <f t="shared" si="2496"/>
        <v>0</v>
      </c>
      <c r="DK870" s="1436">
        <f t="shared" si="2497"/>
        <v>7.6647097195042405E-3</v>
      </c>
      <c r="DL870" s="654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53">SUM(D547)</f>
        <v>0</v>
      </c>
      <c r="E871" s="1134">
        <f t="shared" si="2553"/>
        <v>0</v>
      </c>
      <c r="F871" s="1134">
        <f t="shared" si="2553"/>
        <v>0</v>
      </c>
      <c r="G871" s="1134">
        <f t="shared" si="2553"/>
        <v>0</v>
      </c>
      <c r="H871" s="1134">
        <f t="shared" si="2553"/>
        <v>0</v>
      </c>
      <c r="I871" s="1134">
        <f t="shared" si="2553"/>
        <v>0</v>
      </c>
      <c r="J871" s="1134">
        <f t="shared" si="2553"/>
        <v>0</v>
      </c>
      <c r="K871" s="1134">
        <f t="shared" si="2553"/>
        <v>0</v>
      </c>
      <c r="L871" s="1134">
        <f t="shared" si="2553"/>
        <v>0</v>
      </c>
      <c r="M871" s="1134">
        <f t="shared" si="2553"/>
        <v>0</v>
      </c>
      <c r="N871" s="1134">
        <f t="shared" si="2553"/>
        <v>0</v>
      </c>
      <c r="O871" s="1134">
        <f t="shared" si="2553"/>
        <v>0</v>
      </c>
      <c r="P871" s="1134">
        <f t="shared" si="2553"/>
        <v>0</v>
      </c>
      <c r="Q871" s="1134">
        <f t="shared" si="2553"/>
        <v>0</v>
      </c>
      <c r="R871" s="1134">
        <f t="shared" si="2553"/>
        <v>0</v>
      </c>
      <c r="S871" s="814"/>
      <c r="T871" s="1134">
        <f>SUM(T547)</f>
        <v>0</v>
      </c>
      <c r="U871" s="1134">
        <f>SUM(U547)</f>
        <v>0</v>
      </c>
      <c r="V871" s="1134">
        <f t="shared" ref="V871:AJ871" si="2554">SUM(V547)</f>
        <v>0</v>
      </c>
      <c r="W871" s="1134">
        <f t="shared" si="2554"/>
        <v>0</v>
      </c>
      <c r="X871" s="1134">
        <f t="shared" si="2554"/>
        <v>0</v>
      </c>
      <c r="Y871" s="1134">
        <f t="shared" si="2554"/>
        <v>0</v>
      </c>
      <c r="Z871" s="1134">
        <f t="shared" si="2554"/>
        <v>0</v>
      </c>
      <c r="AA871" s="1134">
        <f t="shared" si="2554"/>
        <v>0</v>
      </c>
      <c r="AB871" s="1134">
        <f t="shared" si="2554"/>
        <v>0</v>
      </c>
      <c r="AC871" s="1134">
        <f t="shared" si="2554"/>
        <v>0</v>
      </c>
      <c r="AD871" s="1134">
        <f t="shared" si="2554"/>
        <v>0</v>
      </c>
      <c r="AE871" s="1134">
        <f t="shared" si="2554"/>
        <v>0</v>
      </c>
      <c r="AF871" s="1134">
        <f t="shared" si="2554"/>
        <v>0</v>
      </c>
      <c r="AG871" s="1134">
        <f t="shared" si="2554"/>
        <v>0</v>
      </c>
      <c r="AH871" s="1134">
        <f t="shared" si="2554"/>
        <v>0</v>
      </c>
      <c r="AI871" s="1134">
        <f t="shared" si="2554"/>
        <v>0</v>
      </c>
      <c r="AJ871" s="1134">
        <f t="shared" si="2554"/>
        <v>0</v>
      </c>
      <c r="AK871" s="814"/>
      <c r="AL871" s="1134">
        <f>SUM(AL547)</f>
        <v>0</v>
      </c>
      <c r="AM871" s="1134">
        <f>SUM(AM547)</f>
        <v>0</v>
      </c>
      <c r="AN871" s="1134">
        <f t="shared" ref="AN871:BB871" si="2555">SUM(AN547)</f>
        <v>0</v>
      </c>
      <c r="AO871" s="1134">
        <f t="shared" si="2555"/>
        <v>0</v>
      </c>
      <c r="AP871" s="1134">
        <f t="shared" si="2555"/>
        <v>0</v>
      </c>
      <c r="AQ871" s="1134">
        <f t="shared" si="2555"/>
        <v>0</v>
      </c>
      <c r="AR871" s="1134">
        <f t="shared" si="2555"/>
        <v>0</v>
      </c>
      <c r="AS871" s="1134">
        <f t="shared" si="2555"/>
        <v>0</v>
      </c>
      <c r="AT871" s="1134">
        <f t="shared" si="2555"/>
        <v>0</v>
      </c>
      <c r="AU871" s="1134">
        <f t="shared" si="2555"/>
        <v>0</v>
      </c>
      <c r="AV871" s="1134">
        <f t="shared" si="2555"/>
        <v>0</v>
      </c>
      <c r="AW871" s="1134">
        <f t="shared" si="2555"/>
        <v>0</v>
      </c>
      <c r="AX871" s="1134">
        <f t="shared" si="2555"/>
        <v>0</v>
      </c>
      <c r="AY871" s="1134">
        <f t="shared" si="2555"/>
        <v>0</v>
      </c>
      <c r="AZ871" s="1134">
        <f t="shared" si="2555"/>
        <v>0</v>
      </c>
      <c r="BA871" s="1134">
        <f t="shared" si="2555"/>
        <v>0</v>
      </c>
      <c r="BB871" s="1134">
        <f t="shared" si="2555"/>
        <v>0</v>
      </c>
      <c r="BC871" s="814"/>
      <c r="BD871" s="1134">
        <f>SUM(BD547)</f>
        <v>0</v>
      </c>
      <c r="BE871" s="1134">
        <f>SUM(BE547)</f>
        <v>0</v>
      </c>
      <c r="BF871" s="1134">
        <f t="shared" ref="BF871:BT871" si="2556">SUM(BF547)</f>
        <v>0</v>
      </c>
      <c r="BG871" s="1134">
        <f t="shared" si="2556"/>
        <v>0</v>
      </c>
      <c r="BH871" s="1134">
        <f t="shared" si="2556"/>
        <v>0</v>
      </c>
      <c r="BI871" s="1134">
        <f t="shared" si="2556"/>
        <v>0</v>
      </c>
      <c r="BJ871" s="1134">
        <f t="shared" si="2556"/>
        <v>0</v>
      </c>
      <c r="BK871" s="1134">
        <f t="shared" si="2556"/>
        <v>0</v>
      </c>
      <c r="BL871" s="1134">
        <f t="shared" si="2556"/>
        <v>0</v>
      </c>
      <c r="BM871" s="1134">
        <f t="shared" si="2556"/>
        <v>0</v>
      </c>
      <c r="BN871" s="1134">
        <f t="shared" si="2556"/>
        <v>0</v>
      </c>
      <c r="BO871" s="1134">
        <f t="shared" si="2556"/>
        <v>0</v>
      </c>
      <c r="BP871" s="1134">
        <f t="shared" si="2556"/>
        <v>0</v>
      </c>
      <c r="BQ871" s="1134">
        <f t="shared" si="2556"/>
        <v>0</v>
      </c>
      <c r="BR871" s="1134">
        <f t="shared" si="2556"/>
        <v>0</v>
      </c>
      <c r="BS871" s="1134">
        <f t="shared" si="2556"/>
        <v>0</v>
      </c>
      <c r="BT871" s="1134">
        <f t="shared" si="2556"/>
        <v>0</v>
      </c>
      <c r="BU871" s="814"/>
      <c r="BV871" s="1556">
        <f t="shared" ref="BV871:BY871" si="2557">SUM(BV547)</f>
        <v>0</v>
      </c>
      <c r="BW871" s="1134">
        <f t="shared" si="2557"/>
        <v>0</v>
      </c>
      <c r="BX871" s="1134">
        <f t="shared" si="2557"/>
        <v>0</v>
      </c>
      <c r="BY871" s="1134">
        <f t="shared" si="2557"/>
        <v>0</v>
      </c>
      <c r="BZ871" s="621">
        <f t="shared" si="2490"/>
        <v>0</v>
      </c>
      <c r="CA871" s="621">
        <f t="shared" si="2491"/>
        <v>0</v>
      </c>
      <c r="CB871" s="621">
        <f t="shared" si="2492"/>
        <v>0</v>
      </c>
      <c r="CC871" s="693">
        <f t="shared" si="2493"/>
        <v>0</v>
      </c>
      <c r="CD871" s="1351">
        <f t="shared" si="2494"/>
        <v>0</v>
      </c>
      <c r="CE871" s="1352">
        <f t="shared" si="2494"/>
        <v>0</v>
      </c>
      <c r="CF871" s="1353">
        <f t="shared" si="2494"/>
        <v>0</v>
      </c>
      <c r="CG871" s="1353">
        <f t="shared" si="2494"/>
        <v>0</v>
      </c>
      <c r="CH871" s="1353">
        <f t="shared" si="2494"/>
        <v>0</v>
      </c>
      <c r="CI871" s="1353">
        <f t="shared" si="2494"/>
        <v>0</v>
      </c>
      <c r="CJ871" s="1353">
        <f t="shared" si="2494"/>
        <v>0</v>
      </c>
      <c r="CK871" s="1354">
        <f t="shared" si="2494"/>
        <v>0</v>
      </c>
      <c r="CL871" s="1354">
        <f t="shared" si="2494"/>
        <v>0</v>
      </c>
      <c r="CM871" s="1354">
        <f t="shared" si="2494"/>
        <v>0</v>
      </c>
      <c r="CN871" s="1353">
        <f t="shared" si="2494"/>
        <v>0</v>
      </c>
      <c r="CO871" s="1353">
        <f t="shared" si="2494"/>
        <v>0</v>
      </c>
      <c r="CP871" s="1353">
        <f t="shared" si="2494"/>
        <v>0</v>
      </c>
      <c r="CQ871" s="1353">
        <f t="shared" si="2494"/>
        <v>0</v>
      </c>
      <c r="CR871" s="1353">
        <f t="shared" si="2494"/>
        <v>0</v>
      </c>
      <c r="CS871" s="1352">
        <f t="shared" si="2494"/>
        <v>0</v>
      </c>
      <c r="CT871" s="1383">
        <f t="shared" si="2495"/>
        <v>0</v>
      </c>
      <c r="CU871" s="1436">
        <f t="shared" si="2496"/>
        <v>0</v>
      </c>
      <c r="CV871" s="1366">
        <f t="shared" si="2496"/>
        <v>0</v>
      </c>
      <c r="CW871" s="1367">
        <f t="shared" si="2496"/>
        <v>0</v>
      </c>
      <c r="CX871" s="1367">
        <f t="shared" si="2496"/>
        <v>0</v>
      </c>
      <c r="CY871" s="1367">
        <f t="shared" si="2496"/>
        <v>0</v>
      </c>
      <c r="CZ871" s="1367">
        <f t="shared" si="2496"/>
        <v>0</v>
      </c>
      <c r="DA871" s="1367">
        <f t="shared" si="2496"/>
        <v>0</v>
      </c>
      <c r="DB871" s="1368">
        <f t="shared" si="2496"/>
        <v>0</v>
      </c>
      <c r="DC871" s="1368">
        <f t="shared" si="2496"/>
        <v>0</v>
      </c>
      <c r="DD871" s="1368">
        <f t="shared" si="2496"/>
        <v>0</v>
      </c>
      <c r="DE871" s="1367">
        <f t="shared" si="2496"/>
        <v>0</v>
      </c>
      <c r="DF871" s="1367">
        <f t="shared" si="2496"/>
        <v>0</v>
      </c>
      <c r="DG871" s="1367">
        <f t="shared" si="2496"/>
        <v>0</v>
      </c>
      <c r="DH871" s="1367">
        <f t="shared" si="2496"/>
        <v>0</v>
      </c>
      <c r="DI871" s="1367">
        <f t="shared" si="2496"/>
        <v>0</v>
      </c>
      <c r="DJ871" s="1366">
        <f t="shared" si="2496"/>
        <v>0</v>
      </c>
      <c r="DK871" s="1436">
        <f t="shared" si="2497"/>
        <v>0</v>
      </c>
      <c r="DL871" s="654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558">SUM(D553)</f>
        <v>0</v>
      </c>
      <c r="E872" s="1134">
        <f t="shared" si="2558"/>
        <v>0</v>
      </c>
      <c r="F872" s="1134">
        <f t="shared" si="2558"/>
        <v>0</v>
      </c>
      <c r="G872" s="1134">
        <f t="shared" si="2558"/>
        <v>0</v>
      </c>
      <c r="H872" s="1134">
        <f t="shared" si="2558"/>
        <v>0</v>
      </c>
      <c r="I872" s="1134">
        <f t="shared" si="2558"/>
        <v>0</v>
      </c>
      <c r="J872" s="1134">
        <f t="shared" si="2558"/>
        <v>0</v>
      </c>
      <c r="K872" s="1134">
        <f t="shared" si="2558"/>
        <v>0</v>
      </c>
      <c r="L872" s="1134">
        <f t="shared" si="2558"/>
        <v>0</v>
      </c>
      <c r="M872" s="1134">
        <f t="shared" si="2558"/>
        <v>0</v>
      </c>
      <c r="N872" s="1134">
        <f t="shared" si="2558"/>
        <v>0</v>
      </c>
      <c r="O872" s="1134">
        <f t="shared" si="2558"/>
        <v>0</v>
      </c>
      <c r="P872" s="1134">
        <f t="shared" si="2558"/>
        <v>0</v>
      </c>
      <c r="Q872" s="1134">
        <f t="shared" si="2558"/>
        <v>0</v>
      </c>
      <c r="R872" s="1134">
        <f t="shared" si="2558"/>
        <v>0</v>
      </c>
      <c r="S872" s="814"/>
      <c r="T872" s="1134">
        <f>SUM(T553)</f>
        <v>0</v>
      </c>
      <c r="U872" s="1134">
        <f>SUM(U553)</f>
        <v>0</v>
      </c>
      <c r="V872" s="1134">
        <f t="shared" ref="V872:AJ872" si="2559">SUM(V553)</f>
        <v>0</v>
      </c>
      <c r="W872" s="1134">
        <f t="shared" si="2559"/>
        <v>0</v>
      </c>
      <c r="X872" s="1134">
        <f t="shared" si="2559"/>
        <v>0</v>
      </c>
      <c r="Y872" s="1134">
        <f t="shared" si="2559"/>
        <v>0</v>
      </c>
      <c r="Z872" s="1134">
        <f t="shared" si="2559"/>
        <v>0</v>
      </c>
      <c r="AA872" s="1134">
        <f t="shared" si="2559"/>
        <v>0</v>
      </c>
      <c r="AB872" s="1134">
        <f t="shared" si="2559"/>
        <v>0</v>
      </c>
      <c r="AC872" s="1134">
        <f t="shared" si="2559"/>
        <v>0</v>
      </c>
      <c r="AD872" s="1134">
        <f t="shared" si="2559"/>
        <v>0</v>
      </c>
      <c r="AE872" s="1134">
        <f t="shared" si="2559"/>
        <v>0</v>
      </c>
      <c r="AF872" s="1134">
        <f t="shared" si="2559"/>
        <v>0</v>
      </c>
      <c r="AG872" s="1134">
        <f t="shared" si="2559"/>
        <v>0</v>
      </c>
      <c r="AH872" s="1134">
        <f t="shared" si="2559"/>
        <v>0</v>
      </c>
      <c r="AI872" s="1134">
        <f t="shared" si="2559"/>
        <v>0</v>
      </c>
      <c r="AJ872" s="1134">
        <f t="shared" si="2559"/>
        <v>0</v>
      </c>
      <c r="AK872" s="814"/>
      <c r="AL872" s="1134">
        <f>SUM(AL553)</f>
        <v>0</v>
      </c>
      <c r="AM872" s="1134">
        <f>SUM(AM553)</f>
        <v>0</v>
      </c>
      <c r="AN872" s="1134">
        <f t="shared" ref="AN872:BB872" si="2560">SUM(AN553)</f>
        <v>0</v>
      </c>
      <c r="AO872" s="1134">
        <f t="shared" si="2560"/>
        <v>0</v>
      </c>
      <c r="AP872" s="1134">
        <f t="shared" si="2560"/>
        <v>0</v>
      </c>
      <c r="AQ872" s="1134">
        <f t="shared" si="2560"/>
        <v>0</v>
      </c>
      <c r="AR872" s="1134">
        <f t="shared" si="2560"/>
        <v>0</v>
      </c>
      <c r="AS872" s="1134">
        <f t="shared" si="2560"/>
        <v>0</v>
      </c>
      <c r="AT872" s="1134">
        <f t="shared" si="2560"/>
        <v>0</v>
      </c>
      <c r="AU872" s="1134">
        <f t="shared" si="2560"/>
        <v>0</v>
      </c>
      <c r="AV872" s="1134">
        <f t="shared" si="2560"/>
        <v>0</v>
      </c>
      <c r="AW872" s="1134">
        <f t="shared" si="2560"/>
        <v>0</v>
      </c>
      <c r="AX872" s="1134">
        <f t="shared" si="2560"/>
        <v>0</v>
      </c>
      <c r="AY872" s="1134">
        <f t="shared" si="2560"/>
        <v>0</v>
      </c>
      <c r="AZ872" s="1134">
        <f t="shared" si="2560"/>
        <v>0</v>
      </c>
      <c r="BA872" s="1134">
        <f t="shared" si="2560"/>
        <v>0</v>
      </c>
      <c r="BB872" s="1134">
        <f t="shared" si="2560"/>
        <v>0</v>
      </c>
      <c r="BC872" s="814"/>
      <c r="BD872" s="1134">
        <f>SUM(BD553)</f>
        <v>0</v>
      </c>
      <c r="BE872" s="1134">
        <f>SUM(BE553)</f>
        <v>0</v>
      </c>
      <c r="BF872" s="1134">
        <f t="shared" ref="BF872:BT872" si="2561">SUM(BF553)</f>
        <v>0</v>
      </c>
      <c r="BG872" s="1134">
        <f t="shared" si="2561"/>
        <v>0</v>
      </c>
      <c r="BH872" s="1134">
        <f t="shared" si="2561"/>
        <v>0</v>
      </c>
      <c r="BI872" s="1134">
        <f t="shared" si="2561"/>
        <v>0</v>
      </c>
      <c r="BJ872" s="1134">
        <f t="shared" si="2561"/>
        <v>0</v>
      </c>
      <c r="BK872" s="1134">
        <f t="shared" si="2561"/>
        <v>0</v>
      </c>
      <c r="BL872" s="1134">
        <f t="shared" si="2561"/>
        <v>0</v>
      </c>
      <c r="BM872" s="1134">
        <f t="shared" si="2561"/>
        <v>0</v>
      </c>
      <c r="BN872" s="1134">
        <f t="shared" si="2561"/>
        <v>0</v>
      </c>
      <c r="BO872" s="1134">
        <f t="shared" si="2561"/>
        <v>0</v>
      </c>
      <c r="BP872" s="1134">
        <f t="shared" si="2561"/>
        <v>0</v>
      </c>
      <c r="BQ872" s="1134">
        <f t="shared" si="2561"/>
        <v>0</v>
      </c>
      <c r="BR872" s="1134">
        <f t="shared" si="2561"/>
        <v>0</v>
      </c>
      <c r="BS872" s="1134">
        <f t="shared" si="2561"/>
        <v>0</v>
      </c>
      <c r="BT872" s="1134">
        <f t="shared" si="2561"/>
        <v>0</v>
      </c>
      <c r="BU872" s="814"/>
      <c r="BV872" s="1556">
        <f t="shared" ref="BV872:BY872" si="2562">SUM(BV553)</f>
        <v>0</v>
      </c>
      <c r="BW872" s="1134">
        <f t="shared" si="2562"/>
        <v>0</v>
      </c>
      <c r="BX872" s="1134">
        <f t="shared" si="2562"/>
        <v>0</v>
      </c>
      <c r="BY872" s="1134">
        <f t="shared" si="2562"/>
        <v>0</v>
      </c>
      <c r="BZ872" s="621">
        <f t="shared" si="2490"/>
        <v>0</v>
      </c>
      <c r="CA872" s="621">
        <f t="shared" si="2491"/>
        <v>0</v>
      </c>
      <c r="CB872" s="621">
        <f t="shared" si="2492"/>
        <v>0</v>
      </c>
      <c r="CC872" s="693">
        <f t="shared" si="2493"/>
        <v>0</v>
      </c>
      <c r="CD872" s="1351">
        <f t="shared" si="2494"/>
        <v>0</v>
      </c>
      <c r="CE872" s="1352">
        <f t="shared" si="2494"/>
        <v>0</v>
      </c>
      <c r="CF872" s="1353">
        <f t="shared" si="2494"/>
        <v>0</v>
      </c>
      <c r="CG872" s="1353">
        <f t="shared" si="2494"/>
        <v>0</v>
      </c>
      <c r="CH872" s="1353">
        <f t="shared" si="2494"/>
        <v>0</v>
      </c>
      <c r="CI872" s="1353">
        <f t="shared" si="2494"/>
        <v>0</v>
      </c>
      <c r="CJ872" s="1353">
        <f t="shared" si="2494"/>
        <v>0</v>
      </c>
      <c r="CK872" s="1354">
        <f t="shared" si="2494"/>
        <v>0</v>
      </c>
      <c r="CL872" s="1354">
        <f t="shared" si="2494"/>
        <v>0</v>
      </c>
      <c r="CM872" s="1354">
        <f t="shared" si="2494"/>
        <v>0</v>
      </c>
      <c r="CN872" s="1353">
        <f t="shared" si="2494"/>
        <v>0</v>
      </c>
      <c r="CO872" s="1353">
        <f t="shared" si="2494"/>
        <v>0</v>
      </c>
      <c r="CP872" s="1353">
        <f t="shared" si="2494"/>
        <v>0</v>
      </c>
      <c r="CQ872" s="1353">
        <f t="shared" si="2494"/>
        <v>0</v>
      </c>
      <c r="CR872" s="1353">
        <f t="shared" si="2494"/>
        <v>0</v>
      </c>
      <c r="CS872" s="1352">
        <f t="shared" si="2494"/>
        <v>0</v>
      </c>
      <c r="CT872" s="1383">
        <f t="shared" si="2495"/>
        <v>0</v>
      </c>
      <c r="CU872" s="1436">
        <f t="shared" si="2496"/>
        <v>0</v>
      </c>
      <c r="CV872" s="1366">
        <f t="shared" si="2496"/>
        <v>0</v>
      </c>
      <c r="CW872" s="1367">
        <f t="shared" si="2496"/>
        <v>0</v>
      </c>
      <c r="CX872" s="1367">
        <f t="shared" si="2496"/>
        <v>0</v>
      </c>
      <c r="CY872" s="1367">
        <f t="shared" si="2496"/>
        <v>0</v>
      </c>
      <c r="CZ872" s="1367">
        <f t="shared" si="2496"/>
        <v>0</v>
      </c>
      <c r="DA872" s="1367">
        <f t="shared" si="2496"/>
        <v>0</v>
      </c>
      <c r="DB872" s="1368">
        <f t="shared" si="2496"/>
        <v>0</v>
      </c>
      <c r="DC872" s="1368">
        <f t="shared" si="2496"/>
        <v>0</v>
      </c>
      <c r="DD872" s="1368">
        <f t="shared" si="2496"/>
        <v>0</v>
      </c>
      <c r="DE872" s="1367">
        <f t="shared" si="2496"/>
        <v>0</v>
      </c>
      <c r="DF872" s="1367">
        <f t="shared" si="2496"/>
        <v>0</v>
      </c>
      <c r="DG872" s="1367">
        <f t="shared" si="2496"/>
        <v>0</v>
      </c>
      <c r="DH872" s="1367">
        <f t="shared" si="2496"/>
        <v>0</v>
      </c>
      <c r="DI872" s="1367">
        <f t="shared" si="2496"/>
        <v>0</v>
      </c>
      <c r="DJ872" s="1366">
        <f t="shared" si="2496"/>
        <v>0</v>
      </c>
      <c r="DK872" s="1436">
        <f t="shared" si="2497"/>
        <v>0</v>
      </c>
      <c r="DL872" s="654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63">SUM(D559)</f>
        <v>0</v>
      </c>
      <c r="E873" s="1134">
        <f t="shared" si="2563"/>
        <v>0</v>
      </c>
      <c r="F873" s="1134">
        <f t="shared" si="2563"/>
        <v>6.2622309197651665E-4</v>
      </c>
      <c r="G873" s="1134">
        <f t="shared" si="2563"/>
        <v>0</v>
      </c>
      <c r="H873" s="1134">
        <f t="shared" si="2563"/>
        <v>0</v>
      </c>
      <c r="I873" s="1134">
        <f t="shared" si="2563"/>
        <v>0</v>
      </c>
      <c r="J873" s="1134">
        <f t="shared" si="2563"/>
        <v>0</v>
      </c>
      <c r="K873" s="1134">
        <f t="shared" si="2563"/>
        <v>0</v>
      </c>
      <c r="L873" s="1134">
        <f t="shared" si="2563"/>
        <v>0</v>
      </c>
      <c r="M873" s="1134">
        <f t="shared" si="2563"/>
        <v>0</v>
      </c>
      <c r="N873" s="1134">
        <f t="shared" si="2563"/>
        <v>0</v>
      </c>
      <c r="O873" s="1134">
        <f t="shared" si="2563"/>
        <v>0</v>
      </c>
      <c r="P873" s="1134">
        <f t="shared" si="2563"/>
        <v>0</v>
      </c>
      <c r="Q873" s="1134">
        <f t="shared" si="2563"/>
        <v>0</v>
      </c>
      <c r="R873" s="1134">
        <f t="shared" si="2563"/>
        <v>0</v>
      </c>
      <c r="S873" s="814"/>
      <c r="T873" s="1134">
        <f>SUM(T559)</f>
        <v>0</v>
      </c>
      <c r="U873" s="1134">
        <f>SUM(U559)</f>
        <v>0</v>
      </c>
      <c r="V873" s="1134">
        <f t="shared" ref="V873:AJ873" si="2564">SUM(V559)</f>
        <v>0</v>
      </c>
      <c r="W873" s="1134">
        <f t="shared" si="2564"/>
        <v>0</v>
      </c>
      <c r="X873" s="1134">
        <f t="shared" si="2564"/>
        <v>6.9580343552946302E-4</v>
      </c>
      <c r="Y873" s="1134">
        <f t="shared" si="2564"/>
        <v>0</v>
      </c>
      <c r="Z873" s="1134">
        <f t="shared" si="2564"/>
        <v>0</v>
      </c>
      <c r="AA873" s="1134">
        <f t="shared" si="2564"/>
        <v>0</v>
      </c>
      <c r="AB873" s="1134">
        <f t="shared" si="2564"/>
        <v>3.1311154598825833E-4</v>
      </c>
      <c r="AC873" s="1134">
        <f t="shared" si="2564"/>
        <v>0</v>
      </c>
      <c r="AD873" s="1134">
        <f t="shared" si="2564"/>
        <v>0</v>
      </c>
      <c r="AE873" s="1134">
        <f t="shared" si="2564"/>
        <v>0</v>
      </c>
      <c r="AF873" s="1134">
        <f t="shared" si="2564"/>
        <v>0</v>
      </c>
      <c r="AG873" s="1134">
        <f t="shared" si="2564"/>
        <v>0</v>
      </c>
      <c r="AH873" s="1134">
        <f t="shared" si="2564"/>
        <v>0</v>
      </c>
      <c r="AI873" s="1134">
        <f t="shared" si="2564"/>
        <v>0</v>
      </c>
      <c r="AJ873" s="1134">
        <f t="shared" si="2564"/>
        <v>0</v>
      </c>
      <c r="AK873" s="814"/>
      <c r="AL873" s="1134">
        <f>SUM(AL559)</f>
        <v>4.1748206131767771E-4</v>
      </c>
      <c r="AM873" s="1134">
        <f>SUM(AM559)</f>
        <v>8.3496412263535543E-4</v>
      </c>
      <c r="AN873" s="1134">
        <f t="shared" ref="AN873:BB873" si="2565">SUM(AN559)</f>
        <v>6.2622309197651665E-4</v>
      </c>
      <c r="AO873" s="1134">
        <f t="shared" si="2565"/>
        <v>1.0437051532941944E-3</v>
      </c>
      <c r="AP873" s="1134">
        <f t="shared" si="2565"/>
        <v>6.5231572080887146E-4</v>
      </c>
      <c r="AQ873" s="1134">
        <f t="shared" si="2565"/>
        <v>3.9138943248532285E-4</v>
      </c>
      <c r="AR873" s="1134">
        <f t="shared" si="2565"/>
        <v>1.2720156555772995E-3</v>
      </c>
      <c r="AS873" s="1134">
        <f t="shared" si="2565"/>
        <v>0</v>
      </c>
      <c r="AT873" s="1134">
        <f t="shared" si="2565"/>
        <v>3.5784176684372379E-4</v>
      </c>
      <c r="AU873" s="1134">
        <f t="shared" si="2565"/>
        <v>0</v>
      </c>
      <c r="AV873" s="1134">
        <f t="shared" si="2565"/>
        <v>0</v>
      </c>
      <c r="AW873" s="1134">
        <f t="shared" si="2565"/>
        <v>0</v>
      </c>
      <c r="AX873" s="1134">
        <f t="shared" si="2565"/>
        <v>0</v>
      </c>
      <c r="AY873" s="1134">
        <f t="shared" si="2565"/>
        <v>0</v>
      </c>
      <c r="AZ873" s="1134">
        <f t="shared" si="2565"/>
        <v>0</v>
      </c>
      <c r="BA873" s="1134">
        <f t="shared" si="2565"/>
        <v>0</v>
      </c>
      <c r="BB873" s="1134">
        <f t="shared" si="2565"/>
        <v>0</v>
      </c>
      <c r="BC873" s="814"/>
      <c r="BD873" s="1134">
        <f>SUM(BD559)</f>
        <v>0</v>
      </c>
      <c r="BE873" s="1134">
        <f>SUM(BE559)</f>
        <v>0</v>
      </c>
      <c r="BF873" s="1134">
        <f t="shared" ref="BF873:BT873" si="2566">SUM(BF559)</f>
        <v>0</v>
      </c>
      <c r="BG873" s="1134">
        <f t="shared" si="2566"/>
        <v>2.609262883235486E-4</v>
      </c>
      <c r="BH873" s="1134">
        <f t="shared" si="2566"/>
        <v>0</v>
      </c>
      <c r="BI873" s="1134">
        <f t="shared" si="2566"/>
        <v>0</v>
      </c>
      <c r="BJ873" s="1134">
        <f t="shared" si="2566"/>
        <v>8.9460441710930946E-4</v>
      </c>
      <c r="BK873" s="1134">
        <f t="shared" si="2566"/>
        <v>0</v>
      </c>
      <c r="BL873" s="1134">
        <f t="shared" si="2566"/>
        <v>1.8786692759295497E-3</v>
      </c>
      <c r="BM873" s="1134">
        <f t="shared" si="2566"/>
        <v>0</v>
      </c>
      <c r="BN873" s="1134">
        <f t="shared" si="2566"/>
        <v>0</v>
      </c>
      <c r="BO873" s="1134">
        <f t="shared" si="2566"/>
        <v>0</v>
      </c>
      <c r="BP873" s="1134">
        <f t="shared" si="2566"/>
        <v>0</v>
      </c>
      <c r="BQ873" s="1134">
        <f t="shared" si="2566"/>
        <v>0</v>
      </c>
      <c r="BR873" s="1134">
        <f t="shared" si="2566"/>
        <v>0</v>
      </c>
      <c r="BS873" s="1134">
        <f t="shared" si="2566"/>
        <v>0</v>
      </c>
      <c r="BT873" s="1134">
        <f t="shared" si="2566"/>
        <v>0</v>
      </c>
      <c r="BU873" s="814"/>
      <c r="BV873" s="1556">
        <f t="shared" ref="BV873:BY873" si="2567">SUM(BV559)</f>
        <v>8.9460441710930946E-4</v>
      </c>
      <c r="BW873" s="1134">
        <f t="shared" si="2567"/>
        <v>7.8277886497064571E-4</v>
      </c>
      <c r="BX873" s="1134">
        <f t="shared" si="2567"/>
        <v>6.2622309197651665E-4</v>
      </c>
      <c r="BY873" s="1134">
        <f t="shared" si="2567"/>
        <v>6.9580343552946302E-4</v>
      </c>
      <c r="BZ873" s="621">
        <f t="shared" si="2490"/>
        <v>0</v>
      </c>
      <c r="CA873" s="621">
        <f t="shared" si="2491"/>
        <v>2.0874103065883888E-5</v>
      </c>
      <c r="CB873" s="621">
        <f t="shared" si="2492"/>
        <v>2.8826142329077748E-4</v>
      </c>
      <c r="CC873" s="693">
        <f t="shared" si="2493"/>
        <v>7.7035380362190526E-5</v>
      </c>
      <c r="CD873" s="1351">
        <f t="shared" si="2494"/>
        <v>0</v>
      </c>
      <c r="CE873" s="1352">
        <f t="shared" si="2494"/>
        <v>0</v>
      </c>
      <c r="CF873" s="1353">
        <f t="shared" si="2494"/>
        <v>0</v>
      </c>
      <c r="CG873" s="1353">
        <f t="shared" si="2494"/>
        <v>0</v>
      </c>
      <c r="CH873" s="1353">
        <f t="shared" si="2494"/>
        <v>0</v>
      </c>
      <c r="CI873" s="1353">
        <f t="shared" si="2494"/>
        <v>0</v>
      </c>
      <c r="CJ873" s="1353">
        <f t="shared" si="2494"/>
        <v>0</v>
      </c>
      <c r="CK873" s="1354">
        <f t="shared" si="2494"/>
        <v>0</v>
      </c>
      <c r="CL873" s="1354">
        <f t="shared" si="2494"/>
        <v>0</v>
      </c>
      <c r="CM873" s="1354">
        <f t="shared" si="2494"/>
        <v>3.5784176684372379E-4</v>
      </c>
      <c r="CN873" s="1353">
        <f t="shared" si="2494"/>
        <v>3.9138943248532285E-4</v>
      </c>
      <c r="CO873" s="1353">
        <f t="shared" si="2494"/>
        <v>4.1748206131767771E-4</v>
      </c>
      <c r="CP873" s="1353">
        <f t="shared" si="2494"/>
        <v>6.2622309197651665E-4</v>
      </c>
      <c r="CQ873" s="1353">
        <f t="shared" si="2494"/>
        <v>6.5231572080887146E-4</v>
      </c>
      <c r="CR873" s="1353">
        <f t="shared" si="2494"/>
        <v>8.3496412263535543E-4</v>
      </c>
      <c r="CS873" s="1352">
        <f t="shared" ref="CS873:CS886" si="256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3">
        <f t="shared" si="2495"/>
        <v>1.2720156555772995E-3</v>
      </c>
      <c r="CU873" s="1436">
        <f t="shared" si="2496"/>
        <v>0</v>
      </c>
      <c r="CV873" s="1366">
        <f t="shared" si="2496"/>
        <v>0</v>
      </c>
      <c r="CW873" s="1367">
        <f t="shared" si="2496"/>
        <v>0</v>
      </c>
      <c r="CX873" s="1367">
        <f t="shared" si="2496"/>
        <v>0</v>
      </c>
      <c r="CY873" s="1367">
        <f t="shared" si="2496"/>
        <v>0</v>
      </c>
      <c r="CZ873" s="1367">
        <f t="shared" si="2496"/>
        <v>0</v>
      </c>
      <c r="DA873" s="1367">
        <f t="shared" si="2496"/>
        <v>0</v>
      </c>
      <c r="DB873" s="1368">
        <f t="shared" si="2496"/>
        <v>0</v>
      </c>
      <c r="DC873" s="1368">
        <f t="shared" si="2496"/>
        <v>0</v>
      </c>
      <c r="DD873" s="1368">
        <f t="shared" si="2496"/>
        <v>0</v>
      </c>
      <c r="DE873" s="1367">
        <f t="shared" si="2496"/>
        <v>0</v>
      </c>
      <c r="DF873" s="1367">
        <f t="shared" si="2496"/>
        <v>0</v>
      </c>
      <c r="DG873" s="1367">
        <f t="shared" si="2496"/>
        <v>0</v>
      </c>
      <c r="DH873" s="1367">
        <f t="shared" si="2496"/>
        <v>0</v>
      </c>
      <c r="DI873" s="1367">
        <f t="shared" si="2496"/>
        <v>2.609262883235486E-4</v>
      </c>
      <c r="DJ873" s="1366">
        <f t="shared" ref="DJ873:DJ886" si="256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6">
        <f t="shared" si="2497"/>
        <v>1.8786692759295497E-3</v>
      </c>
      <c r="DL873" s="654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70">SUM(D565)</f>
        <v>0</v>
      </c>
      <c r="E874" s="1134">
        <f t="shared" si="2570"/>
        <v>0</v>
      </c>
      <c r="F874" s="1134">
        <f t="shared" si="2570"/>
        <v>7.5146771037181998E-4</v>
      </c>
      <c r="G874" s="1134">
        <f t="shared" si="2570"/>
        <v>0</v>
      </c>
      <c r="H874" s="1134">
        <f t="shared" si="2570"/>
        <v>0</v>
      </c>
      <c r="I874" s="1134">
        <f t="shared" si="2570"/>
        <v>0</v>
      </c>
      <c r="J874" s="1134">
        <f t="shared" si="2570"/>
        <v>0</v>
      </c>
      <c r="K874" s="1134">
        <f t="shared" si="2570"/>
        <v>0</v>
      </c>
      <c r="L874" s="1134">
        <f t="shared" si="2570"/>
        <v>0</v>
      </c>
      <c r="M874" s="1134">
        <f t="shared" si="2570"/>
        <v>0</v>
      </c>
      <c r="N874" s="1134">
        <f t="shared" si="2570"/>
        <v>0</v>
      </c>
      <c r="O874" s="1134">
        <f t="shared" si="2570"/>
        <v>0</v>
      </c>
      <c r="P874" s="1134">
        <f t="shared" si="2570"/>
        <v>0</v>
      </c>
      <c r="Q874" s="1134">
        <f t="shared" si="2570"/>
        <v>0</v>
      </c>
      <c r="R874" s="1134">
        <f t="shared" si="2570"/>
        <v>0</v>
      </c>
      <c r="S874" s="814"/>
      <c r="T874" s="1134">
        <f>SUM(T565)</f>
        <v>0</v>
      </c>
      <c r="U874" s="1134">
        <f>SUM(U565)</f>
        <v>0</v>
      </c>
      <c r="V874" s="1134">
        <f t="shared" ref="V874:AJ874" si="2571">SUM(V565)</f>
        <v>0</v>
      </c>
      <c r="W874" s="1134">
        <f t="shared" si="2571"/>
        <v>1.4090019569471625E-4</v>
      </c>
      <c r="X874" s="1134">
        <f t="shared" si="2571"/>
        <v>1.0019569471624264E-3</v>
      </c>
      <c r="Y874" s="1134">
        <f t="shared" si="2571"/>
        <v>0</v>
      </c>
      <c r="Z874" s="1134">
        <f t="shared" si="2571"/>
        <v>0</v>
      </c>
      <c r="AA874" s="1134">
        <f t="shared" si="2571"/>
        <v>0</v>
      </c>
      <c r="AB874" s="1134">
        <f t="shared" si="2571"/>
        <v>0</v>
      </c>
      <c r="AC874" s="1134">
        <f t="shared" si="2571"/>
        <v>0</v>
      </c>
      <c r="AD874" s="1134">
        <f t="shared" si="2571"/>
        <v>0</v>
      </c>
      <c r="AE874" s="1134">
        <f t="shared" si="2571"/>
        <v>0</v>
      </c>
      <c r="AF874" s="1134">
        <f t="shared" si="2571"/>
        <v>0</v>
      </c>
      <c r="AG874" s="1134">
        <f t="shared" si="2571"/>
        <v>0</v>
      </c>
      <c r="AH874" s="1134">
        <f t="shared" si="2571"/>
        <v>0</v>
      </c>
      <c r="AI874" s="1134">
        <f t="shared" si="2571"/>
        <v>0</v>
      </c>
      <c r="AJ874" s="1134">
        <f t="shared" si="2571"/>
        <v>0</v>
      </c>
      <c r="AK874" s="814"/>
      <c r="AL874" s="1134">
        <f>SUM(AL565)</f>
        <v>3.7573385518590999E-4</v>
      </c>
      <c r="AM874" s="1134">
        <f>SUM(AM565)</f>
        <v>2.0039138943248529E-3</v>
      </c>
      <c r="AN874" s="1134">
        <f t="shared" ref="AN874:BB874" si="2572">SUM(AN565)</f>
        <v>1.0735253005311715E-4</v>
      </c>
      <c r="AO874" s="1134">
        <f t="shared" si="2572"/>
        <v>9.3933463796477487E-4</v>
      </c>
      <c r="AP874" s="1134">
        <f t="shared" si="2572"/>
        <v>0</v>
      </c>
      <c r="AQ874" s="1134">
        <f t="shared" si="2572"/>
        <v>9.3933463796477487E-4</v>
      </c>
      <c r="AR874" s="1134">
        <f t="shared" si="2572"/>
        <v>0</v>
      </c>
      <c r="AS874" s="1134">
        <f t="shared" si="2572"/>
        <v>0</v>
      </c>
      <c r="AT874" s="1134">
        <f t="shared" si="2572"/>
        <v>1.2882303606374058E-3</v>
      </c>
      <c r="AU874" s="1134">
        <f t="shared" si="2572"/>
        <v>0</v>
      </c>
      <c r="AV874" s="1134">
        <f t="shared" si="2572"/>
        <v>0</v>
      </c>
      <c r="AW874" s="1134">
        <f t="shared" si="2572"/>
        <v>0</v>
      </c>
      <c r="AX874" s="1134">
        <f t="shared" si="2572"/>
        <v>0</v>
      </c>
      <c r="AY874" s="1134">
        <f t="shared" si="2572"/>
        <v>0</v>
      </c>
      <c r="AZ874" s="1134">
        <f t="shared" si="2572"/>
        <v>0</v>
      </c>
      <c r="BA874" s="1134">
        <f t="shared" si="2572"/>
        <v>0</v>
      </c>
      <c r="BB874" s="1134">
        <f t="shared" si="2572"/>
        <v>0</v>
      </c>
      <c r="BC874" s="814"/>
      <c r="BD874" s="1134">
        <f>SUM(BD565)</f>
        <v>0</v>
      </c>
      <c r="BE874" s="1134">
        <f>SUM(BE565)</f>
        <v>0</v>
      </c>
      <c r="BF874" s="1134">
        <f t="shared" ref="BF874:BT874" si="2573">SUM(BF565)</f>
        <v>0</v>
      </c>
      <c r="BG874" s="1134">
        <f t="shared" si="2573"/>
        <v>9.3933463796477487E-4</v>
      </c>
      <c r="BH874" s="1134">
        <f t="shared" si="2573"/>
        <v>2.2544031311154598E-2</v>
      </c>
      <c r="BI874" s="1134">
        <f t="shared" si="2573"/>
        <v>0</v>
      </c>
      <c r="BJ874" s="1134">
        <f t="shared" si="2573"/>
        <v>1.2882303606374058E-3</v>
      </c>
      <c r="BK874" s="1134">
        <f t="shared" si="2573"/>
        <v>0</v>
      </c>
      <c r="BL874" s="1134">
        <f t="shared" si="2573"/>
        <v>0</v>
      </c>
      <c r="BM874" s="1134">
        <f t="shared" si="2573"/>
        <v>0</v>
      </c>
      <c r="BN874" s="1134">
        <f t="shared" si="2573"/>
        <v>0</v>
      </c>
      <c r="BO874" s="1134">
        <f t="shared" si="2573"/>
        <v>0</v>
      </c>
      <c r="BP874" s="1134">
        <f t="shared" si="2573"/>
        <v>0</v>
      </c>
      <c r="BQ874" s="1134">
        <f t="shared" si="2573"/>
        <v>0</v>
      </c>
      <c r="BR874" s="1134">
        <f t="shared" si="2573"/>
        <v>0</v>
      </c>
      <c r="BS874" s="1134">
        <f t="shared" si="2573"/>
        <v>0</v>
      </c>
      <c r="BT874" s="1134">
        <f t="shared" si="2573"/>
        <v>0</v>
      </c>
      <c r="BU874" s="814"/>
      <c r="BV874" s="1556">
        <f t="shared" ref="BV874:BY874" si="2574">SUM(BV565)</f>
        <v>0</v>
      </c>
      <c r="BW874" s="1134">
        <f t="shared" si="2574"/>
        <v>1.5655577299412916E-4</v>
      </c>
      <c r="BX874" s="1134">
        <f t="shared" si="2574"/>
        <v>7.5146771037181998E-4</v>
      </c>
      <c r="BY874" s="1134">
        <f t="shared" si="2574"/>
        <v>1.2524461839530333E-3</v>
      </c>
      <c r="BZ874" s="621">
        <f t="shared" si="2490"/>
        <v>0</v>
      </c>
      <c r="CA874" s="621">
        <f t="shared" si="2491"/>
        <v>9.3933463796477542E-6</v>
      </c>
      <c r="CB874" s="621">
        <f t="shared" si="2492"/>
        <v>2.4333240145373218E-4</v>
      </c>
      <c r="CC874" s="693">
        <f t="shared" si="2493"/>
        <v>1.4850433324014543E-4</v>
      </c>
      <c r="CD874" s="1351">
        <f t="shared" ref="CD874:CR886" si="257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575"/>
        <v>0</v>
      </c>
      <c r="CF874" s="1353">
        <f t="shared" si="2575"/>
        <v>0</v>
      </c>
      <c r="CG874" s="1353">
        <f t="shared" si="2575"/>
        <v>0</v>
      </c>
      <c r="CH874" s="1353">
        <f t="shared" si="2575"/>
        <v>0</v>
      </c>
      <c r="CI874" s="1353">
        <f t="shared" si="2575"/>
        <v>0</v>
      </c>
      <c r="CJ874" s="1353">
        <f t="shared" si="2575"/>
        <v>0</v>
      </c>
      <c r="CK874" s="1354">
        <f t="shared" si="2575"/>
        <v>0</v>
      </c>
      <c r="CL874" s="1354">
        <f t="shared" si="2575"/>
        <v>0</v>
      </c>
      <c r="CM874" s="1354">
        <f t="shared" si="2575"/>
        <v>0</v>
      </c>
      <c r="CN874" s="1353">
        <f t="shared" si="2575"/>
        <v>0</v>
      </c>
      <c r="CO874" s="1353">
        <f t="shared" si="2575"/>
        <v>1.0735253005311715E-4</v>
      </c>
      <c r="CP874" s="1353">
        <f t="shared" si="2575"/>
        <v>3.7573385518590999E-4</v>
      </c>
      <c r="CQ874" s="1353">
        <f t="shared" si="2575"/>
        <v>9.3933463796477487E-4</v>
      </c>
      <c r="CR874" s="1353">
        <f t="shared" si="2575"/>
        <v>9.3933463796477487E-4</v>
      </c>
      <c r="CS874" s="1352">
        <f t="shared" si="2568"/>
        <v>1.2882303606374058E-3</v>
      </c>
      <c r="CT874" s="1383">
        <f t="shared" si="2495"/>
        <v>2.0039138943248529E-3</v>
      </c>
      <c r="CU874" s="1436">
        <f t="shared" ref="CU874:DI886" si="257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576"/>
        <v>0</v>
      </c>
      <c r="CW874" s="1367">
        <f t="shared" si="2576"/>
        <v>0</v>
      </c>
      <c r="CX874" s="1367">
        <f t="shared" si="2576"/>
        <v>0</v>
      </c>
      <c r="CY874" s="1367">
        <f t="shared" si="2576"/>
        <v>0</v>
      </c>
      <c r="CZ874" s="1367">
        <f t="shared" si="2576"/>
        <v>0</v>
      </c>
      <c r="DA874" s="1367">
        <f t="shared" si="2576"/>
        <v>0</v>
      </c>
      <c r="DB874" s="1368">
        <f t="shared" si="2576"/>
        <v>0</v>
      </c>
      <c r="DC874" s="1368">
        <f t="shared" si="2576"/>
        <v>0</v>
      </c>
      <c r="DD874" s="1368">
        <f t="shared" si="2576"/>
        <v>0</v>
      </c>
      <c r="DE874" s="1367">
        <f t="shared" si="2576"/>
        <v>0</v>
      </c>
      <c r="DF874" s="1367">
        <f t="shared" si="2576"/>
        <v>0</v>
      </c>
      <c r="DG874" s="1367">
        <f t="shared" si="2576"/>
        <v>0</v>
      </c>
      <c r="DH874" s="1367">
        <f t="shared" si="2576"/>
        <v>0</v>
      </c>
      <c r="DI874" s="1367">
        <f t="shared" si="2576"/>
        <v>9.3933463796477487E-4</v>
      </c>
      <c r="DJ874" s="1366">
        <f t="shared" si="2569"/>
        <v>1.2882303606374058E-3</v>
      </c>
      <c r="DK874" s="1436">
        <f t="shared" si="2497"/>
        <v>2.2544031311154598E-2</v>
      </c>
      <c r="DL874" s="654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77">SUM(D571)</f>
        <v>0</v>
      </c>
      <c r="E875" s="1134">
        <f t="shared" si="2577"/>
        <v>0</v>
      </c>
      <c r="F875" s="1134">
        <f t="shared" si="2577"/>
        <v>0</v>
      </c>
      <c r="G875" s="1134">
        <f t="shared" si="2577"/>
        <v>0</v>
      </c>
      <c r="H875" s="1134">
        <f t="shared" si="2577"/>
        <v>0</v>
      </c>
      <c r="I875" s="1134">
        <f t="shared" si="2577"/>
        <v>0</v>
      </c>
      <c r="J875" s="1134">
        <f t="shared" si="2577"/>
        <v>0</v>
      </c>
      <c r="K875" s="1134">
        <f t="shared" si="2577"/>
        <v>0</v>
      </c>
      <c r="L875" s="1134">
        <f t="shared" si="2577"/>
        <v>0</v>
      </c>
      <c r="M875" s="1134">
        <f t="shared" si="2577"/>
        <v>0</v>
      </c>
      <c r="N875" s="1134">
        <f t="shared" si="2577"/>
        <v>0</v>
      </c>
      <c r="O875" s="1134">
        <f t="shared" si="2577"/>
        <v>0</v>
      </c>
      <c r="P875" s="1134">
        <f t="shared" si="2577"/>
        <v>0</v>
      </c>
      <c r="Q875" s="1134">
        <f t="shared" si="2577"/>
        <v>0</v>
      </c>
      <c r="R875" s="1134">
        <f t="shared" si="2577"/>
        <v>0</v>
      </c>
      <c r="S875" s="814"/>
      <c r="T875" s="1134">
        <f>SUM(T571)</f>
        <v>0</v>
      </c>
      <c r="U875" s="1134">
        <f>SUM(U571)</f>
        <v>0</v>
      </c>
      <c r="V875" s="1134">
        <f t="shared" ref="V875:AJ875" si="2578">SUM(V571)</f>
        <v>0</v>
      </c>
      <c r="W875" s="1134">
        <f t="shared" si="2578"/>
        <v>0</v>
      </c>
      <c r="X875" s="1134">
        <f t="shared" si="2578"/>
        <v>0</v>
      </c>
      <c r="Y875" s="1134">
        <f t="shared" si="2578"/>
        <v>0</v>
      </c>
      <c r="Z875" s="1134">
        <f t="shared" si="2578"/>
        <v>0</v>
      </c>
      <c r="AA875" s="1134">
        <f t="shared" si="2578"/>
        <v>0</v>
      </c>
      <c r="AB875" s="1134">
        <f t="shared" si="2578"/>
        <v>0</v>
      </c>
      <c r="AC875" s="1134">
        <f t="shared" si="2578"/>
        <v>0</v>
      </c>
      <c r="AD875" s="1134">
        <f t="shared" si="2578"/>
        <v>0</v>
      </c>
      <c r="AE875" s="1134">
        <f t="shared" si="2578"/>
        <v>0</v>
      </c>
      <c r="AF875" s="1134">
        <f t="shared" si="2578"/>
        <v>0</v>
      </c>
      <c r="AG875" s="1134">
        <f t="shared" si="2578"/>
        <v>0</v>
      </c>
      <c r="AH875" s="1134">
        <f t="shared" si="2578"/>
        <v>0</v>
      </c>
      <c r="AI875" s="1134">
        <f t="shared" si="2578"/>
        <v>0</v>
      </c>
      <c r="AJ875" s="1134">
        <f t="shared" si="2578"/>
        <v>0</v>
      </c>
      <c r="AK875" s="814"/>
      <c r="AL875" s="1134">
        <f>SUM(AL571)</f>
        <v>0</v>
      </c>
      <c r="AM875" s="1134">
        <f>SUM(AM571)</f>
        <v>0</v>
      </c>
      <c r="AN875" s="1134">
        <f t="shared" ref="AN875:BB875" si="2579">SUM(AN571)</f>
        <v>0</v>
      </c>
      <c r="AO875" s="1134">
        <f t="shared" si="2579"/>
        <v>0</v>
      </c>
      <c r="AP875" s="1134">
        <f t="shared" si="2579"/>
        <v>0</v>
      </c>
      <c r="AQ875" s="1134">
        <f t="shared" si="2579"/>
        <v>0</v>
      </c>
      <c r="AR875" s="1134">
        <f t="shared" si="2579"/>
        <v>0</v>
      </c>
      <c r="AS875" s="1134">
        <f t="shared" si="2579"/>
        <v>0</v>
      </c>
      <c r="AT875" s="1134">
        <f t="shared" si="2579"/>
        <v>0</v>
      </c>
      <c r="AU875" s="1134">
        <f t="shared" si="2579"/>
        <v>0</v>
      </c>
      <c r="AV875" s="1134">
        <f t="shared" si="2579"/>
        <v>0</v>
      </c>
      <c r="AW875" s="1134">
        <f t="shared" si="2579"/>
        <v>0</v>
      </c>
      <c r="AX875" s="1134">
        <f t="shared" si="2579"/>
        <v>0</v>
      </c>
      <c r="AY875" s="1134">
        <f t="shared" si="2579"/>
        <v>0</v>
      </c>
      <c r="AZ875" s="1134">
        <f t="shared" si="2579"/>
        <v>0</v>
      </c>
      <c r="BA875" s="1134">
        <f t="shared" si="2579"/>
        <v>0</v>
      </c>
      <c r="BB875" s="1134">
        <f t="shared" si="2579"/>
        <v>0</v>
      </c>
      <c r="BC875" s="814"/>
      <c r="BD875" s="1134">
        <f>SUM(BD571)</f>
        <v>0</v>
      </c>
      <c r="BE875" s="1134">
        <f>SUM(BE571)</f>
        <v>0</v>
      </c>
      <c r="BF875" s="1134">
        <f t="shared" ref="BF875:BT875" si="2580">SUM(BF571)</f>
        <v>0</v>
      </c>
      <c r="BG875" s="1134">
        <f t="shared" si="2580"/>
        <v>0</v>
      </c>
      <c r="BH875" s="1134">
        <f t="shared" si="2580"/>
        <v>0</v>
      </c>
      <c r="BI875" s="1134">
        <f t="shared" si="2580"/>
        <v>0</v>
      </c>
      <c r="BJ875" s="1134">
        <f t="shared" si="2580"/>
        <v>0</v>
      </c>
      <c r="BK875" s="1134">
        <f t="shared" si="2580"/>
        <v>0</v>
      </c>
      <c r="BL875" s="1134">
        <f t="shared" si="2580"/>
        <v>0</v>
      </c>
      <c r="BM875" s="1134">
        <f t="shared" si="2580"/>
        <v>0</v>
      </c>
      <c r="BN875" s="1134">
        <f t="shared" si="2580"/>
        <v>0</v>
      </c>
      <c r="BO875" s="1134">
        <f t="shared" si="2580"/>
        <v>0</v>
      </c>
      <c r="BP875" s="1134">
        <f t="shared" si="2580"/>
        <v>0</v>
      </c>
      <c r="BQ875" s="1134">
        <f t="shared" si="2580"/>
        <v>0</v>
      </c>
      <c r="BR875" s="1134">
        <f t="shared" si="2580"/>
        <v>0</v>
      </c>
      <c r="BS875" s="1134">
        <f t="shared" si="2580"/>
        <v>0</v>
      </c>
      <c r="BT875" s="1134">
        <f t="shared" si="2580"/>
        <v>0</v>
      </c>
      <c r="BU875" s="814"/>
      <c r="BV875" s="1556">
        <f t="shared" ref="BV875:BY875" si="2581">SUM(BV571)</f>
        <v>0</v>
      </c>
      <c r="BW875" s="1134">
        <f t="shared" si="2581"/>
        <v>0</v>
      </c>
      <c r="BX875" s="1134">
        <f t="shared" si="2581"/>
        <v>0</v>
      </c>
      <c r="BY875" s="1134">
        <f t="shared" si="2581"/>
        <v>0</v>
      </c>
      <c r="BZ875" s="621">
        <f t="shared" si="2490"/>
        <v>0</v>
      </c>
      <c r="CA875" s="621">
        <f t="shared" si="2491"/>
        <v>0</v>
      </c>
      <c r="CB875" s="621">
        <f t="shared" si="2492"/>
        <v>0</v>
      </c>
      <c r="CC875" s="693">
        <f t="shared" si="2493"/>
        <v>0</v>
      </c>
      <c r="CD875" s="1351">
        <f t="shared" si="2575"/>
        <v>0</v>
      </c>
      <c r="CE875" s="1352">
        <f t="shared" si="2575"/>
        <v>0</v>
      </c>
      <c r="CF875" s="1353">
        <f t="shared" si="2575"/>
        <v>0</v>
      </c>
      <c r="CG875" s="1353">
        <f t="shared" si="2575"/>
        <v>0</v>
      </c>
      <c r="CH875" s="1353">
        <f t="shared" si="2575"/>
        <v>0</v>
      </c>
      <c r="CI875" s="1353">
        <f t="shared" si="2575"/>
        <v>0</v>
      </c>
      <c r="CJ875" s="1353">
        <f t="shared" si="2575"/>
        <v>0</v>
      </c>
      <c r="CK875" s="1354">
        <f t="shared" si="2575"/>
        <v>0</v>
      </c>
      <c r="CL875" s="1354">
        <f t="shared" si="2575"/>
        <v>0</v>
      </c>
      <c r="CM875" s="1354">
        <f t="shared" si="2575"/>
        <v>0</v>
      </c>
      <c r="CN875" s="1353">
        <f t="shared" si="2575"/>
        <v>0</v>
      </c>
      <c r="CO875" s="1353">
        <f t="shared" si="2575"/>
        <v>0</v>
      </c>
      <c r="CP875" s="1353">
        <f t="shared" si="2575"/>
        <v>0</v>
      </c>
      <c r="CQ875" s="1353">
        <f t="shared" si="2575"/>
        <v>0</v>
      </c>
      <c r="CR875" s="1353">
        <f t="shared" si="2575"/>
        <v>0</v>
      </c>
      <c r="CS875" s="1352">
        <f t="shared" si="2568"/>
        <v>0</v>
      </c>
      <c r="CT875" s="1383">
        <f t="shared" si="2495"/>
        <v>0</v>
      </c>
      <c r="CU875" s="1436">
        <f t="shared" si="2576"/>
        <v>0</v>
      </c>
      <c r="CV875" s="1366">
        <f t="shared" si="2576"/>
        <v>0</v>
      </c>
      <c r="CW875" s="1367">
        <f t="shared" si="2576"/>
        <v>0</v>
      </c>
      <c r="CX875" s="1367">
        <f t="shared" si="2576"/>
        <v>0</v>
      </c>
      <c r="CY875" s="1367">
        <f t="shared" si="2576"/>
        <v>0</v>
      </c>
      <c r="CZ875" s="1367">
        <f t="shared" si="2576"/>
        <v>0</v>
      </c>
      <c r="DA875" s="1367">
        <f t="shared" si="2576"/>
        <v>0</v>
      </c>
      <c r="DB875" s="1368">
        <f t="shared" si="2576"/>
        <v>0</v>
      </c>
      <c r="DC875" s="1368">
        <f t="shared" si="2576"/>
        <v>0</v>
      </c>
      <c r="DD875" s="1368">
        <f t="shared" si="2576"/>
        <v>0</v>
      </c>
      <c r="DE875" s="1367">
        <f t="shared" si="2576"/>
        <v>0</v>
      </c>
      <c r="DF875" s="1367">
        <f t="shared" si="2576"/>
        <v>0</v>
      </c>
      <c r="DG875" s="1367">
        <f t="shared" si="2576"/>
        <v>0</v>
      </c>
      <c r="DH875" s="1367">
        <f t="shared" si="2576"/>
        <v>0</v>
      </c>
      <c r="DI875" s="1367">
        <f t="shared" si="2576"/>
        <v>0</v>
      </c>
      <c r="DJ875" s="1366">
        <f t="shared" si="2569"/>
        <v>0</v>
      </c>
      <c r="DK875" s="1436">
        <f t="shared" si="2497"/>
        <v>0</v>
      </c>
      <c r="DL875" s="654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82">SUM(D577)</f>
        <v>0</v>
      </c>
      <c r="E876" s="1134">
        <f t="shared" si="2582"/>
        <v>0</v>
      </c>
      <c r="F876" s="1134">
        <f t="shared" si="2582"/>
        <v>0</v>
      </c>
      <c r="G876" s="1134">
        <f t="shared" si="2582"/>
        <v>0</v>
      </c>
      <c r="H876" s="1134">
        <f t="shared" si="2582"/>
        <v>0</v>
      </c>
      <c r="I876" s="1134">
        <f t="shared" si="2582"/>
        <v>0</v>
      </c>
      <c r="J876" s="1134">
        <f t="shared" si="2582"/>
        <v>0</v>
      </c>
      <c r="K876" s="1134">
        <f t="shared" si="2582"/>
        <v>0</v>
      </c>
      <c r="L876" s="1134">
        <f t="shared" si="2582"/>
        <v>0</v>
      </c>
      <c r="M876" s="1134">
        <f t="shared" si="2582"/>
        <v>0</v>
      </c>
      <c r="N876" s="1134">
        <f t="shared" si="2582"/>
        <v>0</v>
      </c>
      <c r="O876" s="1134">
        <f t="shared" si="2582"/>
        <v>0</v>
      </c>
      <c r="P876" s="1134">
        <f t="shared" si="2582"/>
        <v>0</v>
      </c>
      <c r="Q876" s="1134">
        <f t="shared" si="2582"/>
        <v>0</v>
      </c>
      <c r="R876" s="1134">
        <f t="shared" si="2582"/>
        <v>0</v>
      </c>
      <c r="S876" s="814"/>
      <c r="T876" s="1134">
        <f>SUM(T577)</f>
        <v>0</v>
      </c>
      <c r="U876" s="1134">
        <f>SUM(U577)</f>
        <v>0</v>
      </c>
      <c r="V876" s="1134">
        <f t="shared" ref="V876:AJ876" si="2583">SUM(V577)</f>
        <v>0</v>
      </c>
      <c r="W876" s="1134">
        <f t="shared" si="2583"/>
        <v>0</v>
      </c>
      <c r="X876" s="1134">
        <f t="shared" si="2583"/>
        <v>0</v>
      </c>
      <c r="Y876" s="1134">
        <f t="shared" si="2583"/>
        <v>0</v>
      </c>
      <c r="Z876" s="1134">
        <f t="shared" si="2583"/>
        <v>0</v>
      </c>
      <c r="AA876" s="1134">
        <f t="shared" si="2583"/>
        <v>0</v>
      </c>
      <c r="AB876" s="1134">
        <f t="shared" si="2583"/>
        <v>0</v>
      </c>
      <c r="AC876" s="1134">
        <f t="shared" si="2583"/>
        <v>0</v>
      </c>
      <c r="AD876" s="1134">
        <f t="shared" si="2583"/>
        <v>0</v>
      </c>
      <c r="AE876" s="1134">
        <f t="shared" si="2583"/>
        <v>0</v>
      </c>
      <c r="AF876" s="1134">
        <f t="shared" si="2583"/>
        <v>0</v>
      </c>
      <c r="AG876" s="1134">
        <f t="shared" si="2583"/>
        <v>0</v>
      </c>
      <c r="AH876" s="1134">
        <f t="shared" si="2583"/>
        <v>0</v>
      </c>
      <c r="AI876" s="1134">
        <f t="shared" si="2583"/>
        <v>0</v>
      </c>
      <c r="AJ876" s="1134">
        <f t="shared" si="2583"/>
        <v>0</v>
      </c>
      <c r="AK876" s="814"/>
      <c r="AL876" s="1134">
        <f>SUM(AL577)</f>
        <v>0</v>
      </c>
      <c r="AM876" s="1134">
        <f>SUM(AM577)</f>
        <v>0</v>
      </c>
      <c r="AN876" s="1134">
        <f t="shared" ref="AN876:BB876" si="2584">SUM(AN577)</f>
        <v>0</v>
      </c>
      <c r="AO876" s="1134">
        <f t="shared" si="2584"/>
        <v>0</v>
      </c>
      <c r="AP876" s="1134">
        <f t="shared" si="2584"/>
        <v>0</v>
      </c>
      <c r="AQ876" s="1134">
        <f t="shared" si="2584"/>
        <v>0</v>
      </c>
      <c r="AR876" s="1134">
        <f t="shared" si="2584"/>
        <v>0</v>
      </c>
      <c r="AS876" s="1134">
        <f t="shared" si="2584"/>
        <v>0</v>
      </c>
      <c r="AT876" s="1134">
        <f t="shared" si="2584"/>
        <v>0</v>
      </c>
      <c r="AU876" s="1134">
        <f t="shared" si="2584"/>
        <v>0</v>
      </c>
      <c r="AV876" s="1134">
        <f t="shared" si="2584"/>
        <v>0</v>
      </c>
      <c r="AW876" s="1134">
        <f t="shared" si="2584"/>
        <v>0</v>
      </c>
      <c r="AX876" s="1134">
        <f t="shared" si="2584"/>
        <v>0</v>
      </c>
      <c r="AY876" s="1134">
        <f t="shared" si="2584"/>
        <v>0</v>
      </c>
      <c r="AZ876" s="1134">
        <f t="shared" si="2584"/>
        <v>0</v>
      </c>
      <c r="BA876" s="1134">
        <f t="shared" si="2584"/>
        <v>0</v>
      </c>
      <c r="BB876" s="1134">
        <f t="shared" si="2584"/>
        <v>0</v>
      </c>
      <c r="BC876" s="814"/>
      <c r="BD876" s="1134">
        <f>SUM(BD577)</f>
        <v>0</v>
      </c>
      <c r="BE876" s="1134">
        <f>SUM(BE577)</f>
        <v>0</v>
      </c>
      <c r="BF876" s="1134">
        <f t="shared" ref="BF876:BT876" si="2585">SUM(BF577)</f>
        <v>0</v>
      </c>
      <c r="BG876" s="1134">
        <f t="shared" si="2585"/>
        <v>0</v>
      </c>
      <c r="BH876" s="1134">
        <f t="shared" si="2585"/>
        <v>0</v>
      </c>
      <c r="BI876" s="1134">
        <f t="shared" si="2585"/>
        <v>0</v>
      </c>
      <c r="BJ876" s="1134">
        <f t="shared" si="2585"/>
        <v>0</v>
      </c>
      <c r="BK876" s="1134">
        <f t="shared" si="2585"/>
        <v>0</v>
      </c>
      <c r="BL876" s="1134">
        <f t="shared" si="2585"/>
        <v>0</v>
      </c>
      <c r="BM876" s="1134">
        <f t="shared" si="2585"/>
        <v>0</v>
      </c>
      <c r="BN876" s="1134">
        <f t="shared" si="2585"/>
        <v>0</v>
      </c>
      <c r="BO876" s="1134">
        <f t="shared" si="2585"/>
        <v>0</v>
      </c>
      <c r="BP876" s="1134">
        <f t="shared" si="2585"/>
        <v>0</v>
      </c>
      <c r="BQ876" s="1134">
        <f t="shared" si="2585"/>
        <v>0</v>
      </c>
      <c r="BR876" s="1134">
        <f t="shared" si="2585"/>
        <v>0</v>
      </c>
      <c r="BS876" s="1134">
        <f t="shared" si="2585"/>
        <v>0</v>
      </c>
      <c r="BT876" s="1134">
        <f t="shared" si="2585"/>
        <v>0</v>
      </c>
      <c r="BU876" s="814"/>
      <c r="BV876" s="1556">
        <f t="shared" ref="BV876:BY876" si="2586">SUM(BV577)</f>
        <v>0</v>
      </c>
      <c r="BW876" s="1134">
        <f t="shared" si="2586"/>
        <v>0</v>
      </c>
      <c r="BX876" s="1134">
        <f t="shared" si="2586"/>
        <v>0</v>
      </c>
      <c r="BY876" s="1134">
        <f t="shared" si="2586"/>
        <v>0</v>
      </c>
      <c r="BZ876" s="621">
        <f t="shared" si="2490"/>
        <v>0</v>
      </c>
      <c r="CA876" s="621">
        <f t="shared" si="2491"/>
        <v>0</v>
      </c>
      <c r="CB876" s="621">
        <f t="shared" si="2492"/>
        <v>0</v>
      </c>
      <c r="CC876" s="693">
        <f t="shared" si="2493"/>
        <v>0</v>
      </c>
      <c r="CD876" s="1351">
        <f t="shared" si="2575"/>
        <v>0</v>
      </c>
      <c r="CE876" s="1352">
        <f t="shared" si="2575"/>
        <v>0</v>
      </c>
      <c r="CF876" s="1353">
        <f t="shared" si="2575"/>
        <v>0</v>
      </c>
      <c r="CG876" s="1353">
        <f t="shared" si="2575"/>
        <v>0</v>
      </c>
      <c r="CH876" s="1353">
        <f t="shared" si="2575"/>
        <v>0</v>
      </c>
      <c r="CI876" s="1353">
        <f t="shared" si="2575"/>
        <v>0</v>
      </c>
      <c r="CJ876" s="1353">
        <f t="shared" si="2575"/>
        <v>0</v>
      </c>
      <c r="CK876" s="1354">
        <f t="shared" si="2575"/>
        <v>0</v>
      </c>
      <c r="CL876" s="1354">
        <f t="shared" si="2575"/>
        <v>0</v>
      </c>
      <c r="CM876" s="1354">
        <f t="shared" si="2575"/>
        <v>0</v>
      </c>
      <c r="CN876" s="1353">
        <f t="shared" si="2575"/>
        <v>0</v>
      </c>
      <c r="CO876" s="1353">
        <f t="shared" si="2575"/>
        <v>0</v>
      </c>
      <c r="CP876" s="1353">
        <f t="shared" si="2575"/>
        <v>0</v>
      </c>
      <c r="CQ876" s="1353">
        <f t="shared" si="2575"/>
        <v>0</v>
      </c>
      <c r="CR876" s="1353">
        <f t="shared" si="2575"/>
        <v>0</v>
      </c>
      <c r="CS876" s="1352">
        <f t="shared" si="2568"/>
        <v>0</v>
      </c>
      <c r="CT876" s="1383">
        <f t="shared" si="2495"/>
        <v>0</v>
      </c>
      <c r="CU876" s="1436">
        <f t="shared" si="2576"/>
        <v>0</v>
      </c>
      <c r="CV876" s="1366">
        <f t="shared" si="2576"/>
        <v>0</v>
      </c>
      <c r="CW876" s="1367">
        <f t="shared" si="2576"/>
        <v>0</v>
      </c>
      <c r="CX876" s="1367">
        <f t="shared" si="2576"/>
        <v>0</v>
      </c>
      <c r="CY876" s="1367">
        <f t="shared" si="2576"/>
        <v>0</v>
      </c>
      <c r="CZ876" s="1367">
        <f t="shared" si="2576"/>
        <v>0</v>
      </c>
      <c r="DA876" s="1367">
        <f t="shared" si="2576"/>
        <v>0</v>
      </c>
      <c r="DB876" s="1368">
        <f t="shared" si="2576"/>
        <v>0</v>
      </c>
      <c r="DC876" s="1368">
        <f t="shared" si="2576"/>
        <v>0</v>
      </c>
      <c r="DD876" s="1368">
        <f t="shared" si="2576"/>
        <v>0</v>
      </c>
      <c r="DE876" s="1367">
        <f t="shared" si="2576"/>
        <v>0</v>
      </c>
      <c r="DF876" s="1367">
        <f t="shared" si="2576"/>
        <v>0</v>
      </c>
      <c r="DG876" s="1367">
        <f t="shared" si="2576"/>
        <v>0</v>
      </c>
      <c r="DH876" s="1367">
        <f t="shared" si="2576"/>
        <v>0</v>
      </c>
      <c r="DI876" s="1367">
        <f t="shared" si="2576"/>
        <v>0</v>
      </c>
      <c r="DJ876" s="1366">
        <f t="shared" si="2569"/>
        <v>0</v>
      </c>
      <c r="DK876" s="1436">
        <f t="shared" si="2497"/>
        <v>0</v>
      </c>
      <c r="DL876" s="654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87">SUM(D583)</f>
        <v>0</v>
      </c>
      <c r="E877" s="1134">
        <f t="shared" si="2587"/>
        <v>0</v>
      </c>
      <c r="F877" s="1134">
        <f t="shared" si="2587"/>
        <v>0</v>
      </c>
      <c r="G877" s="1134">
        <f t="shared" si="2587"/>
        <v>0</v>
      </c>
      <c r="H877" s="1134">
        <f t="shared" si="2587"/>
        <v>0</v>
      </c>
      <c r="I877" s="1134">
        <f t="shared" si="2587"/>
        <v>0</v>
      </c>
      <c r="J877" s="1134">
        <f t="shared" si="2587"/>
        <v>0</v>
      </c>
      <c r="K877" s="1134">
        <f t="shared" si="2587"/>
        <v>0</v>
      </c>
      <c r="L877" s="1134">
        <f t="shared" si="2587"/>
        <v>0</v>
      </c>
      <c r="M877" s="1134">
        <f t="shared" si="2587"/>
        <v>0</v>
      </c>
      <c r="N877" s="1134">
        <f t="shared" si="2587"/>
        <v>0</v>
      </c>
      <c r="O877" s="1134">
        <f t="shared" si="2587"/>
        <v>0</v>
      </c>
      <c r="P877" s="1134">
        <f t="shared" si="2587"/>
        <v>0</v>
      </c>
      <c r="Q877" s="1134">
        <f t="shared" si="2587"/>
        <v>0</v>
      </c>
      <c r="R877" s="1134">
        <f t="shared" si="2587"/>
        <v>0</v>
      </c>
      <c r="S877" s="814"/>
      <c r="T877" s="1134">
        <f>SUM(T583)</f>
        <v>0</v>
      </c>
      <c r="U877" s="1134">
        <f>SUM(U583)</f>
        <v>0</v>
      </c>
      <c r="V877" s="1134">
        <f t="shared" ref="V877:AJ877" si="2588">SUM(V583)</f>
        <v>0</v>
      </c>
      <c r="W877" s="1134">
        <f t="shared" si="2588"/>
        <v>0</v>
      </c>
      <c r="X877" s="1134">
        <f t="shared" si="2588"/>
        <v>0</v>
      </c>
      <c r="Y877" s="1134">
        <f t="shared" si="2588"/>
        <v>0</v>
      </c>
      <c r="Z877" s="1134">
        <f t="shared" si="2588"/>
        <v>0</v>
      </c>
      <c r="AA877" s="1134">
        <f t="shared" si="2588"/>
        <v>0</v>
      </c>
      <c r="AB877" s="1134">
        <f t="shared" si="2588"/>
        <v>0</v>
      </c>
      <c r="AC877" s="1134">
        <f t="shared" si="2588"/>
        <v>0</v>
      </c>
      <c r="AD877" s="1134">
        <f t="shared" si="2588"/>
        <v>0</v>
      </c>
      <c r="AE877" s="1134">
        <f t="shared" si="2588"/>
        <v>0</v>
      </c>
      <c r="AF877" s="1134">
        <f t="shared" si="2588"/>
        <v>0</v>
      </c>
      <c r="AG877" s="1134">
        <f t="shared" si="2588"/>
        <v>0</v>
      </c>
      <c r="AH877" s="1134">
        <f t="shared" si="2588"/>
        <v>0</v>
      </c>
      <c r="AI877" s="1134">
        <f t="shared" si="2588"/>
        <v>0</v>
      </c>
      <c r="AJ877" s="1134">
        <f t="shared" si="2588"/>
        <v>0</v>
      </c>
      <c r="AK877" s="814"/>
      <c r="AL877" s="1134">
        <f>SUM(AL583)</f>
        <v>0</v>
      </c>
      <c r="AM877" s="1134">
        <f>SUM(AM583)</f>
        <v>0</v>
      </c>
      <c r="AN877" s="1134">
        <f t="shared" ref="AN877:BB877" si="2589">SUM(AN583)</f>
        <v>0</v>
      </c>
      <c r="AO877" s="1134">
        <f t="shared" si="2589"/>
        <v>0</v>
      </c>
      <c r="AP877" s="1134">
        <f t="shared" si="2589"/>
        <v>0</v>
      </c>
      <c r="AQ877" s="1134">
        <f t="shared" si="2589"/>
        <v>0</v>
      </c>
      <c r="AR877" s="1134">
        <f t="shared" si="2589"/>
        <v>0</v>
      </c>
      <c r="AS877" s="1134">
        <f t="shared" si="2589"/>
        <v>0</v>
      </c>
      <c r="AT877" s="1134">
        <f t="shared" si="2589"/>
        <v>0</v>
      </c>
      <c r="AU877" s="1134">
        <f t="shared" si="2589"/>
        <v>0</v>
      </c>
      <c r="AV877" s="1134">
        <f t="shared" si="2589"/>
        <v>0</v>
      </c>
      <c r="AW877" s="1134">
        <f t="shared" si="2589"/>
        <v>0</v>
      </c>
      <c r="AX877" s="1134">
        <f t="shared" si="2589"/>
        <v>0</v>
      </c>
      <c r="AY877" s="1134">
        <f t="shared" si="2589"/>
        <v>0</v>
      </c>
      <c r="AZ877" s="1134">
        <f t="shared" si="2589"/>
        <v>0</v>
      </c>
      <c r="BA877" s="1134">
        <f t="shared" si="2589"/>
        <v>0</v>
      </c>
      <c r="BB877" s="1134">
        <f t="shared" si="2589"/>
        <v>0</v>
      </c>
      <c r="BC877" s="814"/>
      <c r="BD877" s="1134">
        <f>SUM(BD583)</f>
        <v>0</v>
      </c>
      <c r="BE877" s="1134">
        <f>SUM(BE583)</f>
        <v>0</v>
      </c>
      <c r="BF877" s="1134">
        <f t="shared" ref="BF877:BT877" si="2590">SUM(BF583)</f>
        <v>0</v>
      </c>
      <c r="BG877" s="1134">
        <f t="shared" si="2590"/>
        <v>0</v>
      </c>
      <c r="BH877" s="1134">
        <f t="shared" si="2590"/>
        <v>0</v>
      </c>
      <c r="BI877" s="1134">
        <f t="shared" si="2590"/>
        <v>0</v>
      </c>
      <c r="BJ877" s="1134">
        <f t="shared" si="2590"/>
        <v>0</v>
      </c>
      <c r="BK877" s="1134">
        <f t="shared" si="2590"/>
        <v>0</v>
      </c>
      <c r="BL877" s="1134">
        <f t="shared" si="2590"/>
        <v>0</v>
      </c>
      <c r="BM877" s="1134">
        <f t="shared" si="2590"/>
        <v>0</v>
      </c>
      <c r="BN877" s="1134">
        <f t="shared" si="2590"/>
        <v>0</v>
      </c>
      <c r="BO877" s="1134">
        <f t="shared" si="2590"/>
        <v>0</v>
      </c>
      <c r="BP877" s="1134">
        <f t="shared" si="2590"/>
        <v>0</v>
      </c>
      <c r="BQ877" s="1134">
        <f t="shared" si="2590"/>
        <v>0</v>
      </c>
      <c r="BR877" s="1134">
        <f t="shared" si="2590"/>
        <v>0</v>
      </c>
      <c r="BS877" s="1134">
        <f t="shared" si="2590"/>
        <v>0</v>
      </c>
      <c r="BT877" s="1134">
        <f t="shared" si="2590"/>
        <v>0</v>
      </c>
      <c r="BU877" s="814"/>
      <c r="BV877" s="1134">
        <f t="shared" ref="BV877:BY877" si="2591">SUM(BV583)</f>
        <v>0</v>
      </c>
      <c r="BW877" s="1134">
        <f t="shared" si="2591"/>
        <v>0</v>
      </c>
      <c r="BX877" s="1134">
        <f t="shared" si="2591"/>
        <v>0</v>
      </c>
      <c r="BY877" s="1134">
        <f t="shared" si="2591"/>
        <v>0</v>
      </c>
      <c r="BZ877" s="621">
        <f t="shared" si="2490"/>
        <v>0</v>
      </c>
      <c r="CA877" s="621">
        <f t="shared" si="2491"/>
        <v>0</v>
      </c>
      <c r="CB877" s="621">
        <f t="shared" si="2492"/>
        <v>0</v>
      </c>
      <c r="CC877" s="693">
        <f t="shared" si="2493"/>
        <v>0</v>
      </c>
      <c r="CD877" s="1351">
        <f t="shared" si="2575"/>
        <v>0</v>
      </c>
      <c r="CE877" s="1352">
        <f t="shared" si="2575"/>
        <v>0</v>
      </c>
      <c r="CF877" s="1353">
        <f t="shared" si="2575"/>
        <v>0</v>
      </c>
      <c r="CG877" s="1353">
        <f t="shared" si="2575"/>
        <v>0</v>
      </c>
      <c r="CH877" s="1353">
        <f t="shared" si="2575"/>
        <v>0</v>
      </c>
      <c r="CI877" s="1353">
        <f t="shared" si="2575"/>
        <v>0</v>
      </c>
      <c r="CJ877" s="1353">
        <f t="shared" si="2575"/>
        <v>0</v>
      </c>
      <c r="CK877" s="1354">
        <f t="shared" si="2575"/>
        <v>0</v>
      </c>
      <c r="CL877" s="1354">
        <f t="shared" si="2575"/>
        <v>0</v>
      </c>
      <c r="CM877" s="1354">
        <f t="shared" si="2575"/>
        <v>0</v>
      </c>
      <c r="CN877" s="1353">
        <f t="shared" si="2575"/>
        <v>0</v>
      </c>
      <c r="CO877" s="1353">
        <f t="shared" si="2575"/>
        <v>0</v>
      </c>
      <c r="CP877" s="1353">
        <f t="shared" si="2575"/>
        <v>0</v>
      </c>
      <c r="CQ877" s="1353">
        <f t="shared" si="2575"/>
        <v>0</v>
      </c>
      <c r="CR877" s="1353">
        <f t="shared" si="2575"/>
        <v>0</v>
      </c>
      <c r="CS877" s="1352">
        <f t="shared" si="2568"/>
        <v>0</v>
      </c>
      <c r="CT877" s="1383">
        <f t="shared" si="2495"/>
        <v>0</v>
      </c>
      <c r="CU877" s="1436">
        <f t="shared" si="2576"/>
        <v>0</v>
      </c>
      <c r="CV877" s="1366">
        <f t="shared" si="2576"/>
        <v>0</v>
      </c>
      <c r="CW877" s="1367">
        <f t="shared" si="2576"/>
        <v>0</v>
      </c>
      <c r="CX877" s="1367">
        <f t="shared" si="2576"/>
        <v>0</v>
      </c>
      <c r="CY877" s="1367">
        <f t="shared" si="2576"/>
        <v>0</v>
      </c>
      <c r="CZ877" s="1367">
        <f t="shared" si="2576"/>
        <v>0</v>
      </c>
      <c r="DA877" s="1367">
        <f t="shared" si="2576"/>
        <v>0</v>
      </c>
      <c r="DB877" s="1368">
        <f t="shared" si="2576"/>
        <v>0</v>
      </c>
      <c r="DC877" s="1368">
        <f t="shared" si="2576"/>
        <v>0</v>
      </c>
      <c r="DD877" s="1368">
        <f t="shared" si="2576"/>
        <v>0</v>
      </c>
      <c r="DE877" s="1367">
        <f t="shared" si="2576"/>
        <v>0</v>
      </c>
      <c r="DF877" s="1367">
        <f t="shared" si="2576"/>
        <v>0</v>
      </c>
      <c r="DG877" s="1367">
        <f t="shared" si="2576"/>
        <v>0</v>
      </c>
      <c r="DH877" s="1367">
        <f t="shared" si="2576"/>
        <v>0</v>
      </c>
      <c r="DI877" s="1367">
        <f t="shared" si="2576"/>
        <v>0</v>
      </c>
      <c r="DJ877" s="1366">
        <f t="shared" si="2569"/>
        <v>0</v>
      </c>
      <c r="DK877" s="1436">
        <f t="shared" si="2497"/>
        <v>0</v>
      </c>
      <c r="DL877" s="654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92">SUM(D589)</f>
        <v>0</v>
      </c>
      <c r="E878" s="1134">
        <f t="shared" si="2592"/>
        <v>0</v>
      </c>
      <c r="F878" s="1134">
        <f t="shared" si="2592"/>
        <v>0</v>
      </c>
      <c r="G878" s="1134">
        <f t="shared" si="2592"/>
        <v>0</v>
      </c>
      <c r="H878" s="1134">
        <f t="shared" si="2592"/>
        <v>0</v>
      </c>
      <c r="I878" s="1134">
        <f t="shared" si="2592"/>
        <v>0</v>
      </c>
      <c r="J878" s="1134">
        <f t="shared" si="2592"/>
        <v>0</v>
      </c>
      <c r="K878" s="1134">
        <f t="shared" si="2592"/>
        <v>0</v>
      </c>
      <c r="L878" s="1134">
        <f t="shared" si="2592"/>
        <v>0</v>
      </c>
      <c r="M878" s="1134">
        <f t="shared" si="2592"/>
        <v>0</v>
      </c>
      <c r="N878" s="1134">
        <f t="shared" si="2592"/>
        <v>0</v>
      </c>
      <c r="O878" s="1134">
        <f t="shared" si="2592"/>
        <v>0</v>
      </c>
      <c r="P878" s="1134">
        <f t="shared" si="2592"/>
        <v>0</v>
      </c>
      <c r="Q878" s="1134">
        <f t="shared" si="2592"/>
        <v>0</v>
      </c>
      <c r="R878" s="1134">
        <f t="shared" si="2592"/>
        <v>0</v>
      </c>
      <c r="S878" s="814"/>
      <c r="T878" s="1134">
        <f>SUM(T589)</f>
        <v>0</v>
      </c>
      <c r="U878" s="1134">
        <f>SUM(U589)</f>
        <v>0</v>
      </c>
      <c r="V878" s="1134">
        <f t="shared" ref="V878:AJ878" si="2593">SUM(V589)</f>
        <v>0</v>
      </c>
      <c r="W878" s="1134">
        <f t="shared" si="2593"/>
        <v>0</v>
      </c>
      <c r="X878" s="1134">
        <f t="shared" si="2593"/>
        <v>0</v>
      </c>
      <c r="Y878" s="1134">
        <f t="shared" si="2593"/>
        <v>0</v>
      </c>
      <c r="Z878" s="1134">
        <f t="shared" si="2593"/>
        <v>0</v>
      </c>
      <c r="AA878" s="1134">
        <f t="shared" si="2593"/>
        <v>0</v>
      </c>
      <c r="AB878" s="1134">
        <f t="shared" si="2593"/>
        <v>0</v>
      </c>
      <c r="AC878" s="1134">
        <f t="shared" si="2593"/>
        <v>0</v>
      </c>
      <c r="AD878" s="1134">
        <f t="shared" si="2593"/>
        <v>0</v>
      </c>
      <c r="AE878" s="1134">
        <f t="shared" si="2593"/>
        <v>0</v>
      </c>
      <c r="AF878" s="1134">
        <f t="shared" si="2593"/>
        <v>0</v>
      </c>
      <c r="AG878" s="1134">
        <f t="shared" si="2593"/>
        <v>0</v>
      </c>
      <c r="AH878" s="1134">
        <f t="shared" si="2593"/>
        <v>0</v>
      </c>
      <c r="AI878" s="1134">
        <f t="shared" si="2593"/>
        <v>0</v>
      </c>
      <c r="AJ878" s="1134">
        <f t="shared" si="2593"/>
        <v>0</v>
      </c>
      <c r="AK878" s="814"/>
      <c r="AL878" s="1134">
        <f>SUM(AL589)</f>
        <v>0</v>
      </c>
      <c r="AM878" s="1134">
        <f>SUM(AM589)</f>
        <v>0</v>
      </c>
      <c r="AN878" s="1134">
        <f t="shared" ref="AN878:BB878" si="2594">SUM(AN589)</f>
        <v>0</v>
      </c>
      <c r="AO878" s="1134">
        <f t="shared" si="2594"/>
        <v>0</v>
      </c>
      <c r="AP878" s="1134">
        <f t="shared" si="2594"/>
        <v>0</v>
      </c>
      <c r="AQ878" s="1134">
        <f t="shared" si="2594"/>
        <v>0</v>
      </c>
      <c r="AR878" s="1134">
        <f t="shared" si="2594"/>
        <v>0</v>
      </c>
      <c r="AS878" s="1134">
        <f t="shared" si="2594"/>
        <v>0</v>
      </c>
      <c r="AT878" s="1134">
        <f t="shared" si="2594"/>
        <v>0</v>
      </c>
      <c r="AU878" s="1134">
        <f t="shared" si="2594"/>
        <v>0</v>
      </c>
      <c r="AV878" s="1134">
        <f t="shared" si="2594"/>
        <v>0</v>
      </c>
      <c r="AW878" s="1134">
        <f t="shared" si="2594"/>
        <v>0</v>
      </c>
      <c r="AX878" s="1134">
        <f t="shared" si="2594"/>
        <v>0</v>
      </c>
      <c r="AY878" s="1134">
        <f t="shared" si="2594"/>
        <v>0</v>
      </c>
      <c r="AZ878" s="1134">
        <f t="shared" si="2594"/>
        <v>0</v>
      </c>
      <c r="BA878" s="1134">
        <f t="shared" si="2594"/>
        <v>0</v>
      </c>
      <c r="BB878" s="1134">
        <f t="shared" si="2594"/>
        <v>0</v>
      </c>
      <c r="BC878" s="814"/>
      <c r="BD878" s="1134">
        <f>SUM(BD589)</f>
        <v>0</v>
      </c>
      <c r="BE878" s="1134">
        <f>SUM(BE589)</f>
        <v>0</v>
      </c>
      <c r="BF878" s="1134">
        <f t="shared" ref="BF878:BT878" si="2595">SUM(BF589)</f>
        <v>0</v>
      </c>
      <c r="BG878" s="1134">
        <f t="shared" si="2595"/>
        <v>0</v>
      </c>
      <c r="BH878" s="1134">
        <f t="shared" si="2595"/>
        <v>0</v>
      </c>
      <c r="BI878" s="1134">
        <f t="shared" si="2595"/>
        <v>0</v>
      </c>
      <c r="BJ878" s="1134">
        <f t="shared" si="2595"/>
        <v>0</v>
      </c>
      <c r="BK878" s="1134">
        <f t="shared" si="2595"/>
        <v>0</v>
      </c>
      <c r="BL878" s="1134">
        <f t="shared" si="2595"/>
        <v>0</v>
      </c>
      <c r="BM878" s="1134">
        <f t="shared" si="2595"/>
        <v>0</v>
      </c>
      <c r="BN878" s="1134">
        <f t="shared" si="2595"/>
        <v>0</v>
      </c>
      <c r="BO878" s="1134">
        <f t="shared" si="2595"/>
        <v>0</v>
      </c>
      <c r="BP878" s="1134">
        <f t="shared" si="2595"/>
        <v>0</v>
      </c>
      <c r="BQ878" s="1134">
        <f t="shared" si="2595"/>
        <v>0</v>
      </c>
      <c r="BR878" s="1134">
        <f t="shared" si="2595"/>
        <v>0</v>
      </c>
      <c r="BS878" s="1134">
        <f t="shared" si="2595"/>
        <v>0</v>
      </c>
      <c r="BT878" s="1134">
        <f t="shared" si="2595"/>
        <v>0</v>
      </c>
      <c r="BU878" s="814"/>
      <c r="BV878" s="1134">
        <f t="shared" ref="BV878:BY878" si="2596">SUM(BV589)</f>
        <v>0</v>
      </c>
      <c r="BW878" s="1134">
        <f t="shared" si="2596"/>
        <v>0</v>
      </c>
      <c r="BX878" s="1134">
        <f t="shared" si="2596"/>
        <v>0</v>
      </c>
      <c r="BY878" s="1134">
        <f t="shared" si="2596"/>
        <v>0</v>
      </c>
      <c r="BZ878" s="621">
        <f t="shared" si="2490"/>
        <v>0</v>
      </c>
      <c r="CA878" s="621">
        <f t="shared" si="2491"/>
        <v>0</v>
      </c>
      <c r="CB878" s="621">
        <f t="shared" si="2492"/>
        <v>0</v>
      </c>
      <c r="CC878" s="693">
        <f t="shared" si="2493"/>
        <v>0</v>
      </c>
      <c r="CD878" s="1351">
        <f t="shared" si="2575"/>
        <v>0</v>
      </c>
      <c r="CE878" s="1352">
        <f t="shared" si="2575"/>
        <v>0</v>
      </c>
      <c r="CF878" s="1353">
        <f t="shared" si="2575"/>
        <v>0</v>
      </c>
      <c r="CG878" s="1353">
        <f t="shared" si="2575"/>
        <v>0</v>
      </c>
      <c r="CH878" s="1353">
        <f t="shared" si="2575"/>
        <v>0</v>
      </c>
      <c r="CI878" s="1353">
        <f t="shared" si="2575"/>
        <v>0</v>
      </c>
      <c r="CJ878" s="1353">
        <f t="shared" si="2575"/>
        <v>0</v>
      </c>
      <c r="CK878" s="1354">
        <f t="shared" si="2575"/>
        <v>0</v>
      </c>
      <c r="CL878" s="1354">
        <f t="shared" si="2575"/>
        <v>0</v>
      </c>
      <c r="CM878" s="1354">
        <f t="shared" si="2575"/>
        <v>0</v>
      </c>
      <c r="CN878" s="1353">
        <f t="shared" si="2575"/>
        <v>0</v>
      </c>
      <c r="CO878" s="1353">
        <f t="shared" si="2575"/>
        <v>0</v>
      </c>
      <c r="CP878" s="1353">
        <f t="shared" si="2575"/>
        <v>0</v>
      </c>
      <c r="CQ878" s="1353">
        <f t="shared" si="2575"/>
        <v>0</v>
      </c>
      <c r="CR878" s="1353">
        <f t="shared" si="2575"/>
        <v>0</v>
      </c>
      <c r="CS878" s="1352">
        <f t="shared" si="2568"/>
        <v>0</v>
      </c>
      <c r="CT878" s="1383">
        <f t="shared" si="2495"/>
        <v>0</v>
      </c>
      <c r="CU878" s="1436">
        <f t="shared" si="2576"/>
        <v>0</v>
      </c>
      <c r="CV878" s="1366">
        <f t="shared" si="2576"/>
        <v>0</v>
      </c>
      <c r="CW878" s="1367">
        <f t="shared" si="2576"/>
        <v>0</v>
      </c>
      <c r="CX878" s="1367">
        <f t="shared" si="2576"/>
        <v>0</v>
      </c>
      <c r="CY878" s="1367">
        <f t="shared" si="2576"/>
        <v>0</v>
      </c>
      <c r="CZ878" s="1367">
        <f t="shared" si="2576"/>
        <v>0</v>
      </c>
      <c r="DA878" s="1367">
        <f t="shared" si="2576"/>
        <v>0</v>
      </c>
      <c r="DB878" s="1368">
        <f t="shared" si="2576"/>
        <v>0</v>
      </c>
      <c r="DC878" s="1368">
        <f t="shared" si="2576"/>
        <v>0</v>
      </c>
      <c r="DD878" s="1368">
        <f t="shared" si="2576"/>
        <v>0</v>
      </c>
      <c r="DE878" s="1367">
        <f t="shared" si="2576"/>
        <v>0</v>
      </c>
      <c r="DF878" s="1367">
        <f t="shared" si="2576"/>
        <v>0</v>
      </c>
      <c r="DG878" s="1367">
        <f t="shared" si="2576"/>
        <v>0</v>
      </c>
      <c r="DH878" s="1367">
        <f t="shared" si="2576"/>
        <v>0</v>
      </c>
      <c r="DI878" s="1367">
        <f t="shared" si="2576"/>
        <v>0</v>
      </c>
      <c r="DJ878" s="1366">
        <f t="shared" si="2569"/>
        <v>0</v>
      </c>
      <c r="DK878" s="1436">
        <f t="shared" si="2497"/>
        <v>0</v>
      </c>
      <c r="DL878" s="654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97">SUM(C596)</f>
        <v>0</v>
      </c>
      <c r="D879" s="815">
        <f t="shared" si="2597"/>
        <v>0</v>
      </c>
      <c r="E879" s="815">
        <f t="shared" si="2597"/>
        <v>0</v>
      </c>
      <c r="F879" s="815">
        <f t="shared" si="2597"/>
        <v>1.2399217221135029E-2</v>
      </c>
      <c r="G879" s="815">
        <f t="shared" si="2597"/>
        <v>0</v>
      </c>
      <c r="H879" s="815">
        <f t="shared" si="2597"/>
        <v>0</v>
      </c>
      <c r="I879" s="815">
        <f t="shared" si="2597"/>
        <v>8.9549902152641879E-3</v>
      </c>
      <c r="J879" s="815">
        <f t="shared" si="2597"/>
        <v>0</v>
      </c>
      <c r="K879" s="815">
        <f t="shared" si="2597"/>
        <v>0</v>
      </c>
      <c r="L879" s="815">
        <f t="shared" si="2597"/>
        <v>0</v>
      </c>
      <c r="M879" s="815">
        <f t="shared" si="2597"/>
        <v>0</v>
      </c>
      <c r="N879" s="815">
        <f t="shared" si="2597"/>
        <v>0</v>
      </c>
      <c r="O879" s="815">
        <f t="shared" si="2597"/>
        <v>0</v>
      </c>
      <c r="P879" s="815">
        <f t="shared" si="2597"/>
        <v>0</v>
      </c>
      <c r="Q879" s="815">
        <f t="shared" si="2597"/>
        <v>0</v>
      </c>
      <c r="R879" s="815">
        <f t="shared" si="2597"/>
        <v>0</v>
      </c>
      <c r="S879" s="814"/>
      <c r="T879" s="815">
        <f>SUM(T596)</f>
        <v>0</v>
      </c>
      <c r="U879" s="815">
        <f t="shared" ref="U879:AJ879" si="2598">SUM(U596)</f>
        <v>0</v>
      </c>
      <c r="V879" s="815">
        <f t="shared" si="2598"/>
        <v>0</v>
      </c>
      <c r="W879" s="815">
        <f t="shared" si="2598"/>
        <v>0</v>
      </c>
      <c r="X879" s="815">
        <f t="shared" si="2598"/>
        <v>4.6497064579256358E-3</v>
      </c>
      <c r="Y879" s="815">
        <f t="shared" si="2598"/>
        <v>0</v>
      </c>
      <c r="Z879" s="815">
        <f t="shared" si="2598"/>
        <v>5.1663405088062629E-3</v>
      </c>
      <c r="AA879" s="815">
        <f t="shared" si="2598"/>
        <v>3.8747553816046963E-3</v>
      </c>
      <c r="AB879" s="815">
        <f t="shared" si="2598"/>
        <v>5.1663405088062618E-4</v>
      </c>
      <c r="AC879" s="815">
        <f t="shared" si="2598"/>
        <v>0</v>
      </c>
      <c r="AD879" s="815">
        <f t="shared" si="2598"/>
        <v>0</v>
      </c>
      <c r="AE879" s="815">
        <f t="shared" si="2598"/>
        <v>0</v>
      </c>
      <c r="AF879" s="815">
        <f t="shared" si="2598"/>
        <v>0</v>
      </c>
      <c r="AG879" s="815">
        <f t="shared" si="2598"/>
        <v>0</v>
      </c>
      <c r="AH879" s="815">
        <f t="shared" si="2598"/>
        <v>0</v>
      </c>
      <c r="AI879" s="815">
        <f t="shared" si="2598"/>
        <v>0</v>
      </c>
      <c r="AJ879" s="815">
        <f t="shared" si="2598"/>
        <v>0</v>
      </c>
      <c r="AK879" s="814"/>
      <c r="AL879" s="815">
        <f>SUM(AL596)</f>
        <v>3.2289628180039143E-4</v>
      </c>
      <c r="AM879" s="815">
        <f t="shared" ref="AM879:BB879" si="2599">SUM(AM596)</f>
        <v>1.3776908023483366E-3</v>
      </c>
      <c r="AN879" s="815">
        <f t="shared" si="2599"/>
        <v>1.7713167458764324E-3</v>
      </c>
      <c r="AO879" s="815">
        <f t="shared" si="2599"/>
        <v>3.2289628180039143E-4</v>
      </c>
      <c r="AP879" s="815">
        <f t="shared" si="2599"/>
        <v>3.2289628180039143E-4</v>
      </c>
      <c r="AQ879" s="815">
        <f t="shared" si="2599"/>
        <v>0</v>
      </c>
      <c r="AR879" s="815">
        <f t="shared" si="2599"/>
        <v>2.3248532289628183E-3</v>
      </c>
      <c r="AS879" s="815">
        <f t="shared" si="2599"/>
        <v>0</v>
      </c>
      <c r="AT879" s="815">
        <f t="shared" si="2599"/>
        <v>1.5499021526418791E-3</v>
      </c>
      <c r="AU879" s="815">
        <f t="shared" si="2599"/>
        <v>0</v>
      </c>
      <c r="AV879" s="815">
        <f t="shared" si="2599"/>
        <v>0</v>
      </c>
      <c r="AW879" s="815">
        <f t="shared" si="2599"/>
        <v>0</v>
      </c>
      <c r="AX879" s="815">
        <f t="shared" si="2599"/>
        <v>0</v>
      </c>
      <c r="AY879" s="815">
        <f t="shared" si="2599"/>
        <v>0</v>
      </c>
      <c r="AZ879" s="815">
        <f t="shared" si="2599"/>
        <v>0</v>
      </c>
      <c r="BA879" s="815">
        <f t="shared" si="2599"/>
        <v>0</v>
      </c>
      <c r="BB879" s="815">
        <f t="shared" si="2599"/>
        <v>0</v>
      </c>
      <c r="BC879" s="814"/>
      <c r="BD879" s="815">
        <f>SUM(BD596)</f>
        <v>0</v>
      </c>
      <c r="BE879" s="815">
        <f t="shared" ref="BE879:BT879" si="2600">SUM(BE596)</f>
        <v>0</v>
      </c>
      <c r="BF879" s="815">
        <f t="shared" si="2600"/>
        <v>0</v>
      </c>
      <c r="BG879" s="815">
        <f t="shared" si="2600"/>
        <v>1.9373776908023482E-3</v>
      </c>
      <c r="BH879" s="815">
        <f t="shared" si="2600"/>
        <v>0</v>
      </c>
      <c r="BI879" s="815">
        <f t="shared" si="2600"/>
        <v>0</v>
      </c>
      <c r="BJ879" s="815">
        <f t="shared" si="2600"/>
        <v>0</v>
      </c>
      <c r="BK879" s="815">
        <f t="shared" si="2600"/>
        <v>0</v>
      </c>
      <c r="BL879" s="815">
        <f t="shared" si="2600"/>
        <v>0</v>
      </c>
      <c r="BM879" s="815">
        <f t="shared" si="2600"/>
        <v>0</v>
      </c>
      <c r="BN879" s="815">
        <f t="shared" si="2600"/>
        <v>0</v>
      </c>
      <c r="BO879" s="815">
        <f t="shared" si="2600"/>
        <v>0</v>
      </c>
      <c r="BP879" s="815">
        <f t="shared" si="2600"/>
        <v>0</v>
      </c>
      <c r="BQ879" s="815">
        <f t="shared" si="2600"/>
        <v>0</v>
      </c>
      <c r="BR879" s="815">
        <f t="shared" si="2600"/>
        <v>0</v>
      </c>
      <c r="BS879" s="815">
        <f t="shared" si="2600"/>
        <v>0</v>
      </c>
      <c r="BT879" s="815">
        <f t="shared" si="2600"/>
        <v>0</v>
      </c>
      <c r="BU879" s="814"/>
      <c r="BV879" s="1557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90"/>
        <v>5.9699934768427912E-4</v>
      </c>
      <c r="CA879" s="621">
        <f t="shared" si="2491"/>
        <v>6.027397260273972E-4</v>
      </c>
      <c r="CB879" s="621">
        <f t="shared" si="2492"/>
        <v>3.7783990308452154E-4</v>
      </c>
      <c r="CC879" s="693">
        <f t="shared" si="2493"/>
        <v>0</v>
      </c>
      <c r="CD879" s="1351">
        <f t="shared" si="2575"/>
        <v>0</v>
      </c>
      <c r="CE879" s="1352">
        <f t="shared" si="2575"/>
        <v>0</v>
      </c>
      <c r="CF879" s="1353">
        <f t="shared" si="2575"/>
        <v>0</v>
      </c>
      <c r="CG879" s="1353">
        <f t="shared" si="2575"/>
        <v>0</v>
      </c>
      <c r="CH879" s="1353">
        <f t="shared" si="2575"/>
        <v>0</v>
      </c>
      <c r="CI879" s="1353">
        <f t="shared" si="2575"/>
        <v>0</v>
      </c>
      <c r="CJ879" s="1353">
        <f t="shared" si="2575"/>
        <v>0</v>
      </c>
      <c r="CK879" s="1354">
        <f t="shared" si="2575"/>
        <v>0</v>
      </c>
      <c r="CL879" s="1354">
        <f t="shared" si="2575"/>
        <v>0</v>
      </c>
      <c r="CM879" s="1354">
        <f t="shared" si="2575"/>
        <v>0</v>
      </c>
      <c r="CN879" s="1353">
        <f t="shared" si="2575"/>
        <v>3.2289628180039143E-4</v>
      </c>
      <c r="CO879" s="1353">
        <f t="shared" si="2575"/>
        <v>3.2289628180039143E-4</v>
      </c>
      <c r="CP879" s="1353">
        <f t="shared" si="2575"/>
        <v>3.2289628180039143E-4</v>
      </c>
      <c r="CQ879" s="1353">
        <f t="shared" si="2575"/>
        <v>1.3776908023483366E-3</v>
      </c>
      <c r="CR879" s="1353">
        <f t="shared" si="2575"/>
        <v>1.5499021526418791E-3</v>
      </c>
      <c r="CS879" s="1352">
        <f t="shared" si="2568"/>
        <v>1.7713167458764324E-3</v>
      </c>
      <c r="CT879" s="1383">
        <f t="shared" si="2495"/>
        <v>2.3248532289628183E-3</v>
      </c>
      <c r="CU879" s="1436">
        <f t="shared" si="2576"/>
        <v>0</v>
      </c>
      <c r="CV879" s="1366">
        <f t="shared" si="2576"/>
        <v>0</v>
      </c>
      <c r="CW879" s="1367">
        <f t="shared" si="2576"/>
        <v>0</v>
      </c>
      <c r="CX879" s="1367">
        <f t="shared" si="2576"/>
        <v>0</v>
      </c>
      <c r="CY879" s="1367">
        <f t="shared" si="2576"/>
        <v>0</v>
      </c>
      <c r="CZ879" s="1367">
        <f t="shared" si="2576"/>
        <v>0</v>
      </c>
      <c r="DA879" s="1367">
        <f t="shared" si="2576"/>
        <v>0</v>
      </c>
      <c r="DB879" s="1368">
        <f t="shared" si="2576"/>
        <v>0</v>
      </c>
      <c r="DC879" s="1368">
        <f t="shared" si="2576"/>
        <v>0</v>
      </c>
      <c r="DD879" s="1368">
        <f t="shared" si="2576"/>
        <v>0</v>
      </c>
      <c r="DE879" s="1367">
        <f t="shared" si="2576"/>
        <v>0</v>
      </c>
      <c r="DF879" s="1367">
        <f t="shared" si="2576"/>
        <v>0</v>
      </c>
      <c r="DG879" s="1367">
        <f t="shared" si="2576"/>
        <v>0</v>
      </c>
      <c r="DH879" s="1367">
        <f t="shared" si="2576"/>
        <v>0</v>
      </c>
      <c r="DI879" s="1367">
        <f t="shared" si="2576"/>
        <v>0</v>
      </c>
      <c r="DJ879" s="1366">
        <f t="shared" si="2569"/>
        <v>0</v>
      </c>
      <c r="DK879" s="1436">
        <f t="shared" si="2497"/>
        <v>1.9373776908023482E-3</v>
      </c>
      <c r="DL879" s="654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601">SUM(C602)</f>
        <v>0</v>
      </c>
      <c r="D880" s="815">
        <f t="shared" si="2601"/>
        <v>0</v>
      </c>
      <c r="E880" s="815">
        <f t="shared" si="2601"/>
        <v>0</v>
      </c>
      <c r="F880" s="815">
        <f t="shared" si="2601"/>
        <v>0</v>
      </c>
      <c r="G880" s="815">
        <f t="shared" si="2601"/>
        <v>0</v>
      </c>
      <c r="H880" s="815">
        <f t="shared" si="2601"/>
        <v>0</v>
      </c>
      <c r="I880" s="815">
        <f t="shared" si="2601"/>
        <v>0</v>
      </c>
      <c r="J880" s="815">
        <f t="shared" si="2601"/>
        <v>0</v>
      </c>
      <c r="K880" s="815">
        <f t="shared" si="2601"/>
        <v>0</v>
      </c>
      <c r="L880" s="815">
        <f t="shared" si="2601"/>
        <v>0</v>
      </c>
      <c r="M880" s="815">
        <f t="shared" si="2601"/>
        <v>0</v>
      </c>
      <c r="N880" s="815">
        <f t="shared" si="2601"/>
        <v>0</v>
      </c>
      <c r="O880" s="815">
        <f t="shared" si="2601"/>
        <v>0</v>
      </c>
      <c r="P880" s="815">
        <f t="shared" si="2601"/>
        <v>0</v>
      </c>
      <c r="Q880" s="815">
        <f t="shared" si="2601"/>
        <v>0</v>
      </c>
      <c r="R880" s="815">
        <f t="shared" si="2601"/>
        <v>0</v>
      </c>
      <c r="S880" s="814"/>
      <c r="T880" s="815">
        <f>SUM(T602)</f>
        <v>0</v>
      </c>
      <c r="U880" s="815">
        <f t="shared" ref="U880:AJ880" si="2602">SUM(U602)</f>
        <v>0</v>
      </c>
      <c r="V880" s="815">
        <f t="shared" si="2602"/>
        <v>0</v>
      </c>
      <c r="W880" s="815">
        <f t="shared" si="2602"/>
        <v>0</v>
      </c>
      <c r="X880" s="815">
        <f t="shared" si="2602"/>
        <v>0</v>
      </c>
      <c r="Y880" s="815">
        <f t="shared" si="2602"/>
        <v>0</v>
      </c>
      <c r="Z880" s="815">
        <f t="shared" si="2602"/>
        <v>0</v>
      </c>
      <c r="AA880" s="815">
        <f t="shared" si="2602"/>
        <v>0</v>
      </c>
      <c r="AB880" s="815">
        <f t="shared" si="2602"/>
        <v>2.4787997390737118E-3</v>
      </c>
      <c r="AC880" s="815">
        <f t="shared" si="2602"/>
        <v>0</v>
      </c>
      <c r="AD880" s="815">
        <f t="shared" si="2602"/>
        <v>0</v>
      </c>
      <c r="AE880" s="815">
        <f t="shared" si="2602"/>
        <v>0</v>
      </c>
      <c r="AF880" s="815">
        <f t="shared" si="2602"/>
        <v>0</v>
      </c>
      <c r="AG880" s="815">
        <f t="shared" si="2602"/>
        <v>0</v>
      </c>
      <c r="AH880" s="815">
        <f t="shared" si="2602"/>
        <v>0</v>
      </c>
      <c r="AI880" s="815">
        <f t="shared" si="2602"/>
        <v>0</v>
      </c>
      <c r="AJ880" s="815">
        <f t="shared" si="2602"/>
        <v>0</v>
      </c>
      <c r="AK880" s="814"/>
      <c r="AL880" s="815">
        <f>SUM(AL602)</f>
        <v>0</v>
      </c>
      <c r="AM880" s="815">
        <f t="shared" ref="AM880:BB880" si="2603">SUM(AM602)</f>
        <v>8.0974124809741251E-3</v>
      </c>
      <c r="AN880" s="815">
        <f t="shared" si="2603"/>
        <v>8.4987419625384402E-3</v>
      </c>
      <c r="AO880" s="815">
        <f t="shared" si="2603"/>
        <v>0</v>
      </c>
      <c r="AP880" s="815">
        <f t="shared" si="2603"/>
        <v>0</v>
      </c>
      <c r="AQ880" s="815">
        <f t="shared" si="2603"/>
        <v>6.1969993476842795E-4</v>
      </c>
      <c r="AR880" s="815">
        <f t="shared" si="2603"/>
        <v>5.949119373776908E-2</v>
      </c>
      <c r="AS880" s="815">
        <f t="shared" si="2603"/>
        <v>0</v>
      </c>
      <c r="AT880" s="815">
        <f t="shared" si="2603"/>
        <v>2.1246854906346101E-3</v>
      </c>
      <c r="AU880" s="815">
        <f t="shared" si="2603"/>
        <v>0</v>
      </c>
      <c r="AV880" s="815">
        <f t="shared" si="2603"/>
        <v>0</v>
      </c>
      <c r="AW880" s="815">
        <f t="shared" si="2603"/>
        <v>0</v>
      </c>
      <c r="AX880" s="815">
        <f t="shared" si="2603"/>
        <v>0</v>
      </c>
      <c r="AY880" s="815">
        <f t="shared" si="2603"/>
        <v>0</v>
      </c>
      <c r="AZ880" s="815">
        <f t="shared" si="2603"/>
        <v>0</v>
      </c>
      <c r="BA880" s="815">
        <f t="shared" si="2603"/>
        <v>0</v>
      </c>
      <c r="BB880" s="815">
        <f t="shared" si="2603"/>
        <v>0</v>
      </c>
      <c r="BC880" s="814"/>
      <c r="BD880" s="815">
        <f>SUM(BD602)</f>
        <v>0</v>
      </c>
      <c r="BE880" s="815">
        <f t="shared" ref="BE880:BT880" si="2604">SUM(BE602)</f>
        <v>7.9321591650358767E-3</v>
      </c>
      <c r="BF880" s="815">
        <f t="shared" si="2604"/>
        <v>5.949119373776908E-2</v>
      </c>
      <c r="BG880" s="815">
        <f t="shared" si="2604"/>
        <v>0</v>
      </c>
      <c r="BH880" s="815">
        <f t="shared" si="2604"/>
        <v>0</v>
      </c>
      <c r="BI880" s="815">
        <f t="shared" si="2604"/>
        <v>0</v>
      </c>
      <c r="BJ880" s="815">
        <f t="shared" si="2604"/>
        <v>0</v>
      </c>
      <c r="BK880" s="815">
        <f t="shared" si="2604"/>
        <v>0</v>
      </c>
      <c r="BL880" s="815">
        <f t="shared" si="2604"/>
        <v>0</v>
      </c>
      <c r="BM880" s="815">
        <f t="shared" si="2604"/>
        <v>0</v>
      </c>
      <c r="BN880" s="815">
        <f t="shared" si="2604"/>
        <v>0</v>
      </c>
      <c r="BO880" s="815">
        <f t="shared" si="2604"/>
        <v>0</v>
      </c>
      <c r="BP880" s="815">
        <f t="shared" si="2604"/>
        <v>0</v>
      </c>
      <c r="BQ880" s="815">
        <f t="shared" si="2604"/>
        <v>0</v>
      </c>
      <c r="BR880" s="815">
        <f t="shared" si="2604"/>
        <v>0</v>
      </c>
      <c r="BS880" s="815">
        <f t="shared" si="2604"/>
        <v>0</v>
      </c>
      <c r="BT880" s="815">
        <f t="shared" si="2604"/>
        <v>0</v>
      </c>
      <c r="BU880" s="814"/>
      <c r="BV880" s="1557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605">IF(DL880&lt;3,"",(SUM(B880:R880)-MIN(B880:R880)-MAX(B880:R880))/(DL880-2))</f>
        <v>0</v>
      </c>
      <c r="CA880" s="621">
        <f t="shared" si="2491"/>
        <v>0</v>
      </c>
      <c r="CB880" s="621">
        <f t="shared" si="2492"/>
        <v>1.2893693245943731E-3</v>
      </c>
      <c r="CC880" s="693">
        <f t="shared" si="2493"/>
        <v>5.2881061100239213E-4</v>
      </c>
      <c r="CD880" s="1351">
        <f t="shared" si="2575"/>
        <v>0</v>
      </c>
      <c r="CE880" s="1352">
        <f t="shared" si="2575"/>
        <v>0</v>
      </c>
      <c r="CF880" s="1353">
        <f t="shared" si="2575"/>
        <v>0</v>
      </c>
      <c r="CG880" s="1353">
        <f t="shared" si="2575"/>
        <v>0</v>
      </c>
      <c r="CH880" s="1353">
        <f t="shared" si="2575"/>
        <v>0</v>
      </c>
      <c r="CI880" s="1353">
        <f t="shared" si="2575"/>
        <v>0</v>
      </c>
      <c r="CJ880" s="1353">
        <f t="shared" si="2575"/>
        <v>0</v>
      </c>
      <c r="CK880" s="1354">
        <f t="shared" si="2575"/>
        <v>0</v>
      </c>
      <c r="CL880" s="1354">
        <f t="shared" si="2575"/>
        <v>0</v>
      </c>
      <c r="CM880" s="1354">
        <f t="shared" si="2575"/>
        <v>0</v>
      </c>
      <c r="CN880" s="1353">
        <f t="shared" si="2575"/>
        <v>0</v>
      </c>
      <c r="CO880" s="1353">
        <f t="shared" si="2575"/>
        <v>0</v>
      </c>
      <c r="CP880" s="1353">
        <f t="shared" si="2575"/>
        <v>6.1969993476842795E-4</v>
      </c>
      <c r="CQ880" s="1353">
        <f t="shared" si="2575"/>
        <v>2.1246854906346101E-3</v>
      </c>
      <c r="CR880" s="1353">
        <f t="shared" si="2575"/>
        <v>8.0974124809741251E-3</v>
      </c>
      <c r="CS880" s="1352">
        <f t="shared" si="2568"/>
        <v>8.4987419625384402E-3</v>
      </c>
      <c r="CT880" s="1383">
        <f t="shared" si="2495"/>
        <v>5.949119373776908E-2</v>
      </c>
      <c r="CU880" s="1436">
        <f t="shared" si="2576"/>
        <v>0</v>
      </c>
      <c r="CV880" s="1366">
        <f t="shared" si="2576"/>
        <v>0</v>
      </c>
      <c r="CW880" s="1367">
        <f t="shared" si="2576"/>
        <v>0</v>
      </c>
      <c r="CX880" s="1367">
        <f t="shared" si="2576"/>
        <v>0</v>
      </c>
      <c r="CY880" s="1367">
        <f t="shared" si="2576"/>
        <v>0</v>
      </c>
      <c r="CZ880" s="1367">
        <f t="shared" si="2576"/>
        <v>0</v>
      </c>
      <c r="DA880" s="1367">
        <f t="shared" si="2576"/>
        <v>0</v>
      </c>
      <c r="DB880" s="1368">
        <f t="shared" si="2576"/>
        <v>0</v>
      </c>
      <c r="DC880" s="1368">
        <f t="shared" si="2576"/>
        <v>0</v>
      </c>
      <c r="DD880" s="1368">
        <f t="shared" si="2576"/>
        <v>0</v>
      </c>
      <c r="DE880" s="1367">
        <f t="shared" si="2576"/>
        <v>0</v>
      </c>
      <c r="DF880" s="1367">
        <f t="shared" si="2576"/>
        <v>0</v>
      </c>
      <c r="DG880" s="1367">
        <f t="shared" si="2576"/>
        <v>0</v>
      </c>
      <c r="DH880" s="1367">
        <f t="shared" si="2576"/>
        <v>0</v>
      </c>
      <c r="DI880" s="1367">
        <f t="shared" si="2576"/>
        <v>0</v>
      </c>
      <c r="DJ880" s="1366">
        <f t="shared" si="2569"/>
        <v>7.9321591650358767E-3</v>
      </c>
      <c r="DK880" s="1436">
        <f t="shared" si="2497"/>
        <v>5.949119373776908E-2</v>
      </c>
      <c r="DL880" s="654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606">SUM(C608)</f>
        <v>0</v>
      </c>
      <c r="D881" s="815">
        <f t="shared" si="2606"/>
        <v>3.8700587084148731E-2</v>
      </c>
      <c r="E881" s="815">
        <f t="shared" si="2606"/>
        <v>0</v>
      </c>
      <c r="F881" s="815">
        <f t="shared" si="2606"/>
        <v>0</v>
      </c>
      <c r="G881" s="815">
        <f t="shared" si="2606"/>
        <v>0.13975212002609264</v>
      </c>
      <c r="H881" s="815">
        <f t="shared" si="2606"/>
        <v>0.11072667971298109</v>
      </c>
      <c r="I881" s="815">
        <f t="shared" si="2606"/>
        <v>6.2888454011741687E-2</v>
      </c>
      <c r="J881" s="815">
        <f t="shared" si="2606"/>
        <v>0</v>
      </c>
      <c r="K881" s="815">
        <f t="shared" si="2606"/>
        <v>0</v>
      </c>
      <c r="L881" s="815">
        <f t="shared" si="2606"/>
        <v>0</v>
      </c>
      <c r="M881" s="815">
        <f t="shared" si="2606"/>
        <v>0</v>
      </c>
      <c r="N881" s="815">
        <f t="shared" si="2606"/>
        <v>0</v>
      </c>
      <c r="O881" s="815">
        <f t="shared" si="2606"/>
        <v>0</v>
      </c>
      <c r="P881" s="815">
        <f t="shared" si="2606"/>
        <v>0</v>
      </c>
      <c r="Q881" s="815">
        <f t="shared" si="2606"/>
        <v>0</v>
      </c>
      <c r="R881" s="815">
        <f t="shared" si="2606"/>
        <v>0</v>
      </c>
      <c r="S881" s="814"/>
      <c r="T881" s="815">
        <f>SUM(T608)</f>
        <v>0</v>
      </c>
      <c r="U881" s="815">
        <f t="shared" ref="U881:AJ881" si="2607">SUM(U608)</f>
        <v>4.0313111545988252E-3</v>
      </c>
      <c r="V881" s="815">
        <f t="shared" si="2607"/>
        <v>0.12900195694716241</v>
      </c>
      <c r="W881" s="815">
        <f t="shared" si="2607"/>
        <v>0</v>
      </c>
      <c r="X881" s="815">
        <f t="shared" si="2607"/>
        <v>0</v>
      </c>
      <c r="Y881" s="815">
        <f t="shared" si="2607"/>
        <v>0</v>
      </c>
      <c r="Z881" s="815">
        <f t="shared" si="2607"/>
        <v>0</v>
      </c>
      <c r="AA881" s="815">
        <f t="shared" si="2607"/>
        <v>0</v>
      </c>
      <c r="AB881" s="815">
        <f t="shared" si="2607"/>
        <v>0</v>
      </c>
      <c r="AC881" s="815">
        <f t="shared" si="2607"/>
        <v>0</v>
      </c>
      <c r="AD881" s="815">
        <f t="shared" si="2607"/>
        <v>0</v>
      </c>
      <c r="AE881" s="815">
        <f t="shared" si="2607"/>
        <v>0</v>
      </c>
      <c r="AF881" s="815">
        <f t="shared" si="2607"/>
        <v>0</v>
      </c>
      <c r="AG881" s="815">
        <f t="shared" si="2607"/>
        <v>0</v>
      </c>
      <c r="AH881" s="815">
        <f t="shared" si="2607"/>
        <v>0</v>
      </c>
      <c r="AI881" s="815">
        <f t="shared" si="2607"/>
        <v>0</v>
      </c>
      <c r="AJ881" s="815">
        <f t="shared" si="2607"/>
        <v>0</v>
      </c>
      <c r="AK881" s="814"/>
      <c r="AL881" s="815">
        <f>SUM(AL608)</f>
        <v>0</v>
      </c>
      <c r="AM881" s="815">
        <f t="shared" ref="AM881:BB881" si="2608">SUM(AM608)</f>
        <v>0</v>
      </c>
      <c r="AN881" s="815">
        <f t="shared" si="2608"/>
        <v>0</v>
      </c>
      <c r="AO881" s="815">
        <f t="shared" si="2608"/>
        <v>3.3594259621656884E-3</v>
      </c>
      <c r="AP881" s="815">
        <f t="shared" si="2608"/>
        <v>3.3594259621656884E-3</v>
      </c>
      <c r="AQ881" s="815">
        <f t="shared" si="2608"/>
        <v>0</v>
      </c>
      <c r="AR881" s="815">
        <f t="shared" si="2608"/>
        <v>0</v>
      </c>
      <c r="AS881" s="815">
        <f t="shared" si="2608"/>
        <v>0</v>
      </c>
      <c r="AT881" s="815">
        <f t="shared" si="2608"/>
        <v>0</v>
      </c>
      <c r="AU881" s="815">
        <f t="shared" si="2608"/>
        <v>0</v>
      </c>
      <c r="AV881" s="815">
        <f t="shared" si="2608"/>
        <v>0</v>
      </c>
      <c r="AW881" s="815">
        <f t="shared" si="2608"/>
        <v>0</v>
      </c>
      <c r="AX881" s="815">
        <f t="shared" si="2608"/>
        <v>0</v>
      </c>
      <c r="AY881" s="815">
        <f t="shared" si="2608"/>
        <v>0</v>
      </c>
      <c r="AZ881" s="815">
        <f t="shared" si="2608"/>
        <v>0</v>
      </c>
      <c r="BA881" s="815">
        <f t="shared" si="2608"/>
        <v>0</v>
      </c>
      <c r="BB881" s="815">
        <f t="shared" si="2608"/>
        <v>0</v>
      </c>
      <c r="BC881" s="814"/>
      <c r="BD881" s="815">
        <f>SUM(BD608)</f>
        <v>4.0313111545988253E-2</v>
      </c>
      <c r="BE881" s="815">
        <f t="shared" ref="BE881:BT881" si="2609">SUM(BE608)</f>
        <v>0</v>
      </c>
      <c r="BF881" s="815">
        <f t="shared" si="2609"/>
        <v>0</v>
      </c>
      <c r="BG881" s="815">
        <f t="shared" si="2609"/>
        <v>0</v>
      </c>
      <c r="BH881" s="815">
        <f t="shared" si="2609"/>
        <v>0</v>
      </c>
      <c r="BI881" s="815">
        <f t="shared" si="2609"/>
        <v>6.2888454011741687E-2</v>
      </c>
      <c r="BJ881" s="815">
        <f t="shared" si="2609"/>
        <v>0</v>
      </c>
      <c r="BK881" s="815">
        <f t="shared" si="2609"/>
        <v>0</v>
      </c>
      <c r="BL881" s="815">
        <f t="shared" si="2609"/>
        <v>0</v>
      </c>
      <c r="BM881" s="815">
        <f t="shared" si="2609"/>
        <v>0</v>
      </c>
      <c r="BN881" s="815">
        <f t="shared" si="2609"/>
        <v>0</v>
      </c>
      <c r="BO881" s="815">
        <f t="shared" si="2609"/>
        <v>0</v>
      </c>
      <c r="BP881" s="815">
        <f t="shared" si="2609"/>
        <v>0</v>
      </c>
      <c r="BQ881" s="815">
        <f t="shared" si="2609"/>
        <v>0</v>
      </c>
      <c r="BR881" s="815">
        <f t="shared" si="2609"/>
        <v>0</v>
      </c>
      <c r="BS881" s="815">
        <f t="shared" si="2609"/>
        <v>0</v>
      </c>
      <c r="BT881" s="815">
        <f t="shared" si="2609"/>
        <v>0</v>
      </c>
      <c r="BU881" s="814"/>
      <c r="BV881" s="1557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605"/>
        <v>1.4154381387258099E-2</v>
      </c>
      <c r="CA881" s="621">
        <f t="shared" si="2491"/>
        <v>2.6875407697325439E-4</v>
      </c>
      <c r="CB881" s="621">
        <f t="shared" si="2492"/>
        <v>2.2396173081104588E-4</v>
      </c>
      <c r="CC881" s="693">
        <f t="shared" si="2493"/>
        <v>2.6875407697325502E-3</v>
      </c>
      <c r="CD881" s="1351">
        <f t="shared" si="2575"/>
        <v>0</v>
      </c>
      <c r="CE881" s="1352">
        <f t="shared" si="2575"/>
        <v>0</v>
      </c>
      <c r="CF881" s="1353">
        <f t="shared" si="2575"/>
        <v>0</v>
      </c>
      <c r="CG881" s="1353">
        <f t="shared" si="2575"/>
        <v>0</v>
      </c>
      <c r="CH881" s="1353">
        <f t="shared" si="2575"/>
        <v>0</v>
      </c>
      <c r="CI881" s="1353">
        <f t="shared" si="2575"/>
        <v>0</v>
      </c>
      <c r="CJ881" s="1353">
        <f t="shared" si="2575"/>
        <v>0</v>
      </c>
      <c r="CK881" s="1354">
        <f t="shared" si="2575"/>
        <v>0</v>
      </c>
      <c r="CL881" s="1354">
        <f t="shared" si="2575"/>
        <v>0</v>
      </c>
      <c r="CM881" s="1354">
        <f t="shared" si="2575"/>
        <v>0</v>
      </c>
      <c r="CN881" s="1353">
        <f t="shared" si="2575"/>
        <v>0</v>
      </c>
      <c r="CO881" s="1353">
        <f t="shared" si="2575"/>
        <v>0</v>
      </c>
      <c r="CP881" s="1353">
        <f t="shared" si="2575"/>
        <v>0</v>
      </c>
      <c r="CQ881" s="1353">
        <f t="shared" si="2575"/>
        <v>0</v>
      </c>
      <c r="CR881" s="1353">
        <f t="shared" si="2575"/>
        <v>0</v>
      </c>
      <c r="CS881" s="1352">
        <f t="shared" si="2568"/>
        <v>3.3594259621656884E-3</v>
      </c>
      <c r="CT881" s="1383">
        <f t="shared" si="2495"/>
        <v>3.3594259621656884E-3</v>
      </c>
      <c r="CU881" s="1436">
        <f t="shared" si="2576"/>
        <v>0</v>
      </c>
      <c r="CV881" s="1366">
        <f t="shared" si="2576"/>
        <v>0</v>
      </c>
      <c r="CW881" s="1367">
        <f t="shared" si="2576"/>
        <v>0</v>
      </c>
      <c r="CX881" s="1367">
        <f t="shared" si="2576"/>
        <v>0</v>
      </c>
      <c r="CY881" s="1367">
        <f t="shared" si="2576"/>
        <v>0</v>
      </c>
      <c r="CZ881" s="1367">
        <f t="shared" si="2576"/>
        <v>0</v>
      </c>
      <c r="DA881" s="1367">
        <f t="shared" si="2576"/>
        <v>0</v>
      </c>
      <c r="DB881" s="1368">
        <f t="shared" si="2576"/>
        <v>0</v>
      </c>
      <c r="DC881" s="1368">
        <f t="shared" si="2576"/>
        <v>0</v>
      </c>
      <c r="DD881" s="1368">
        <f t="shared" si="2576"/>
        <v>0</v>
      </c>
      <c r="DE881" s="1367">
        <f t="shared" si="2576"/>
        <v>0</v>
      </c>
      <c r="DF881" s="1367">
        <f t="shared" si="2576"/>
        <v>0</v>
      </c>
      <c r="DG881" s="1367">
        <f t="shared" si="2576"/>
        <v>0</v>
      </c>
      <c r="DH881" s="1367">
        <f t="shared" si="2576"/>
        <v>0</v>
      </c>
      <c r="DI881" s="1367">
        <f t="shared" si="2576"/>
        <v>0</v>
      </c>
      <c r="DJ881" s="1366">
        <f t="shared" si="2569"/>
        <v>4.0313111545988253E-2</v>
      </c>
      <c r="DK881" s="1436">
        <f t="shared" si="2497"/>
        <v>6.2888454011741687E-2</v>
      </c>
      <c r="DL881" s="654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610">SUM(C614)</f>
        <v>0</v>
      </c>
      <c r="D882" s="815">
        <f t="shared" si="2610"/>
        <v>0</v>
      </c>
      <c r="E882" s="815">
        <f t="shared" si="2610"/>
        <v>7.3059360730593605E-3</v>
      </c>
      <c r="F882" s="815">
        <f t="shared" si="2610"/>
        <v>0</v>
      </c>
      <c r="G882" s="815">
        <f t="shared" si="2610"/>
        <v>0.13975212002609264</v>
      </c>
      <c r="H882" s="815">
        <f t="shared" si="2610"/>
        <v>7.5981735159817354E-3</v>
      </c>
      <c r="I882" s="815">
        <f t="shared" si="2610"/>
        <v>4.2739726027397262E-3</v>
      </c>
      <c r="J882" s="815">
        <f t="shared" si="2610"/>
        <v>0</v>
      </c>
      <c r="K882" s="815">
        <f t="shared" si="2610"/>
        <v>0</v>
      </c>
      <c r="L882" s="815">
        <f t="shared" si="2610"/>
        <v>0</v>
      </c>
      <c r="M882" s="815">
        <f t="shared" si="2610"/>
        <v>0</v>
      </c>
      <c r="N882" s="815">
        <f t="shared" si="2610"/>
        <v>0</v>
      </c>
      <c r="O882" s="815">
        <f t="shared" si="2610"/>
        <v>0</v>
      </c>
      <c r="P882" s="815">
        <f t="shared" si="2610"/>
        <v>0</v>
      </c>
      <c r="Q882" s="815">
        <f t="shared" si="2610"/>
        <v>0</v>
      </c>
      <c r="R882" s="815">
        <f t="shared" si="2610"/>
        <v>0</v>
      </c>
      <c r="S882" s="814"/>
      <c r="T882" s="815">
        <f>SUM(T614)</f>
        <v>0</v>
      </c>
      <c r="U882" s="815">
        <f t="shared" ref="U882:AJ882" si="2611">SUM(U614)</f>
        <v>2.6875407697325507E-2</v>
      </c>
      <c r="V882" s="815">
        <f t="shared" si="2611"/>
        <v>8.0626223091976503E-3</v>
      </c>
      <c r="W882" s="815">
        <f t="shared" si="2611"/>
        <v>0</v>
      </c>
      <c r="X882" s="815">
        <f t="shared" si="2611"/>
        <v>0</v>
      </c>
      <c r="Y882" s="815">
        <f t="shared" si="2611"/>
        <v>0</v>
      </c>
      <c r="Z882" s="815">
        <f t="shared" si="2611"/>
        <v>0</v>
      </c>
      <c r="AA882" s="815">
        <f t="shared" si="2611"/>
        <v>0</v>
      </c>
      <c r="AB882" s="815">
        <f t="shared" si="2611"/>
        <v>0</v>
      </c>
      <c r="AC882" s="815">
        <f t="shared" si="2611"/>
        <v>0</v>
      </c>
      <c r="AD882" s="815">
        <f t="shared" si="2611"/>
        <v>0</v>
      </c>
      <c r="AE882" s="815">
        <f t="shared" si="2611"/>
        <v>0</v>
      </c>
      <c r="AF882" s="815">
        <f t="shared" si="2611"/>
        <v>0</v>
      </c>
      <c r="AG882" s="815">
        <f t="shared" si="2611"/>
        <v>0</v>
      </c>
      <c r="AH882" s="815">
        <f t="shared" si="2611"/>
        <v>0</v>
      </c>
      <c r="AI882" s="815">
        <f t="shared" si="2611"/>
        <v>0</v>
      </c>
      <c r="AJ882" s="815">
        <f t="shared" si="2611"/>
        <v>0</v>
      </c>
      <c r="AK882" s="814"/>
      <c r="AL882" s="815">
        <f>SUM(AL614)</f>
        <v>8.2191780821917813E-4</v>
      </c>
      <c r="AM882" s="815">
        <f t="shared" ref="AM882:BB882" si="2612">SUM(AM614)</f>
        <v>0</v>
      </c>
      <c r="AN882" s="815">
        <f t="shared" si="2612"/>
        <v>3.7573385518590995E-3</v>
      </c>
      <c r="AO882" s="815">
        <f t="shared" si="2612"/>
        <v>0</v>
      </c>
      <c r="AP882" s="815">
        <f t="shared" si="2612"/>
        <v>0</v>
      </c>
      <c r="AQ882" s="815">
        <f t="shared" si="2612"/>
        <v>0</v>
      </c>
      <c r="AR882" s="815">
        <f t="shared" si="2612"/>
        <v>3.2876712328767125E-3</v>
      </c>
      <c r="AS882" s="815">
        <f t="shared" si="2612"/>
        <v>5.4794520547945206E-3</v>
      </c>
      <c r="AT882" s="815">
        <f t="shared" si="2612"/>
        <v>1.5655577299412916E-4</v>
      </c>
      <c r="AU882" s="815">
        <f t="shared" si="2612"/>
        <v>0</v>
      </c>
      <c r="AV882" s="815">
        <f t="shared" si="2612"/>
        <v>0</v>
      </c>
      <c r="AW882" s="815">
        <f t="shared" si="2612"/>
        <v>0</v>
      </c>
      <c r="AX882" s="815">
        <f t="shared" si="2612"/>
        <v>0</v>
      </c>
      <c r="AY882" s="815">
        <f t="shared" si="2612"/>
        <v>0</v>
      </c>
      <c r="AZ882" s="815">
        <f t="shared" si="2612"/>
        <v>0</v>
      </c>
      <c r="BA882" s="815">
        <f t="shared" si="2612"/>
        <v>0</v>
      </c>
      <c r="BB882" s="815">
        <f t="shared" si="2612"/>
        <v>0</v>
      </c>
      <c r="BC882" s="814"/>
      <c r="BD882" s="815">
        <f>SUM(BD614)</f>
        <v>0</v>
      </c>
      <c r="BE882" s="815">
        <f t="shared" ref="BE882:BT882" si="2613">SUM(BE614)</f>
        <v>1.7534246575342465E-2</v>
      </c>
      <c r="BF882" s="815">
        <f t="shared" si="2613"/>
        <v>0</v>
      </c>
      <c r="BG882" s="815">
        <f t="shared" si="2613"/>
        <v>0</v>
      </c>
      <c r="BH882" s="815">
        <f t="shared" si="2613"/>
        <v>0</v>
      </c>
      <c r="BI882" s="815">
        <f t="shared" si="2613"/>
        <v>1.315068493150685E-3</v>
      </c>
      <c r="BJ882" s="815">
        <f t="shared" si="2613"/>
        <v>9.3933463796477493E-3</v>
      </c>
      <c r="BK882" s="815">
        <f t="shared" si="2613"/>
        <v>0</v>
      </c>
      <c r="BL882" s="815">
        <f t="shared" si="2613"/>
        <v>0</v>
      </c>
      <c r="BM882" s="815">
        <f t="shared" si="2613"/>
        <v>0</v>
      </c>
      <c r="BN882" s="815">
        <f t="shared" si="2613"/>
        <v>0</v>
      </c>
      <c r="BO882" s="815">
        <f t="shared" si="2613"/>
        <v>0</v>
      </c>
      <c r="BP882" s="815">
        <f t="shared" si="2613"/>
        <v>0</v>
      </c>
      <c r="BQ882" s="815">
        <f t="shared" si="2613"/>
        <v>0</v>
      </c>
      <c r="BR882" s="815">
        <f t="shared" si="2613"/>
        <v>0</v>
      </c>
      <c r="BS882" s="815">
        <f t="shared" si="2613"/>
        <v>0</v>
      </c>
      <c r="BT882" s="815">
        <f t="shared" si="2613"/>
        <v>0</v>
      </c>
      <c r="BU882" s="814"/>
      <c r="BV882" s="1557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605"/>
        <v>1.2785388127853883E-3</v>
      </c>
      <c r="CA882" s="621">
        <f t="shared" si="2491"/>
        <v>5.3750815394651018E-4</v>
      </c>
      <c r="CB882" s="621">
        <f t="shared" si="2492"/>
        <v>5.3489889106327461E-4</v>
      </c>
      <c r="CC882" s="693">
        <f t="shared" si="2493"/>
        <v>7.1389432485322913E-4</v>
      </c>
      <c r="CD882" s="1351">
        <f t="shared" si="2575"/>
        <v>0</v>
      </c>
      <c r="CE882" s="1352">
        <f t="shared" si="2575"/>
        <v>0</v>
      </c>
      <c r="CF882" s="1353">
        <f t="shared" si="2575"/>
        <v>0</v>
      </c>
      <c r="CG882" s="1353">
        <f t="shared" si="2575"/>
        <v>0</v>
      </c>
      <c r="CH882" s="1353">
        <f t="shared" si="2575"/>
        <v>0</v>
      </c>
      <c r="CI882" s="1353">
        <f t="shared" si="2575"/>
        <v>0</v>
      </c>
      <c r="CJ882" s="1353">
        <f t="shared" si="2575"/>
        <v>0</v>
      </c>
      <c r="CK882" s="1354">
        <f t="shared" si="2575"/>
        <v>0</v>
      </c>
      <c r="CL882" s="1354">
        <f t="shared" si="2575"/>
        <v>0</v>
      </c>
      <c r="CM882" s="1354">
        <f t="shared" si="2575"/>
        <v>0</v>
      </c>
      <c r="CN882" s="1353">
        <f t="shared" si="2575"/>
        <v>0</v>
      </c>
      <c r="CO882" s="1353">
        <f t="shared" si="2575"/>
        <v>0</v>
      </c>
      <c r="CP882" s="1353">
        <f t="shared" si="2575"/>
        <v>1.5655577299412916E-4</v>
      </c>
      <c r="CQ882" s="1353">
        <f t="shared" si="2575"/>
        <v>8.2191780821917813E-4</v>
      </c>
      <c r="CR882" s="1353">
        <f t="shared" si="2575"/>
        <v>3.2876712328767125E-3</v>
      </c>
      <c r="CS882" s="1352">
        <f t="shared" si="2568"/>
        <v>3.7573385518590995E-3</v>
      </c>
      <c r="CT882" s="1383">
        <f t="shared" si="2495"/>
        <v>5.4794520547945206E-3</v>
      </c>
      <c r="CU882" s="1436">
        <f t="shared" si="2576"/>
        <v>0</v>
      </c>
      <c r="CV882" s="1366">
        <f t="shared" si="2576"/>
        <v>0</v>
      </c>
      <c r="CW882" s="1367">
        <f t="shared" si="2576"/>
        <v>0</v>
      </c>
      <c r="CX882" s="1367">
        <f t="shared" si="2576"/>
        <v>0</v>
      </c>
      <c r="CY882" s="1367">
        <f t="shared" si="2576"/>
        <v>0</v>
      </c>
      <c r="CZ882" s="1367">
        <f t="shared" si="2576"/>
        <v>0</v>
      </c>
      <c r="DA882" s="1367">
        <f t="shared" si="2576"/>
        <v>0</v>
      </c>
      <c r="DB882" s="1368">
        <f t="shared" si="2576"/>
        <v>0</v>
      </c>
      <c r="DC882" s="1368">
        <f t="shared" si="2576"/>
        <v>0</v>
      </c>
      <c r="DD882" s="1368">
        <f t="shared" si="2576"/>
        <v>0</v>
      </c>
      <c r="DE882" s="1367">
        <f t="shared" si="2576"/>
        <v>0</v>
      </c>
      <c r="DF882" s="1367">
        <f t="shared" si="2576"/>
        <v>0</v>
      </c>
      <c r="DG882" s="1367">
        <f t="shared" si="2576"/>
        <v>0</v>
      </c>
      <c r="DH882" s="1367">
        <f t="shared" si="2576"/>
        <v>0</v>
      </c>
      <c r="DI882" s="1367">
        <f t="shared" si="2576"/>
        <v>1.315068493150685E-3</v>
      </c>
      <c r="DJ882" s="1366">
        <f t="shared" si="2569"/>
        <v>9.3933463796477493E-3</v>
      </c>
      <c r="DK882" s="1436">
        <f t="shared" si="2497"/>
        <v>1.7534246575342465E-2</v>
      </c>
      <c r="DL882" s="654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614">SUM(C620)</f>
        <v>0</v>
      </c>
      <c r="D883" s="815">
        <f t="shared" si="2614"/>
        <v>0</v>
      </c>
      <c r="E883" s="815">
        <f t="shared" si="2614"/>
        <v>0</v>
      </c>
      <c r="F883" s="815">
        <f t="shared" si="2614"/>
        <v>0</v>
      </c>
      <c r="G883" s="815">
        <f t="shared" si="2614"/>
        <v>0</v>
      </c>
      <c r="H883" s="815">
        <f t="shared" si="2614"/>
        <v>0</v>
      </c>
      <c r="I883" s="815">
        <f t="shared" si="2614"/>
        <v>0</v>
      </c>
      <c r="J883" s="815">
        <f t="shared" si="2614"/>
        <v>0</v>
      </c>
      <c r="K883" s="815">
        <f t="shared" si="2614"/>
        <v>0</v>
      </c>
      <c r="L883" s="815">
        <f t="shared" si="2614"/>
        <v>0</v>
      </c>
      <c r="M883" s="815">
        <f t="shared" si="2614"/>
        <v>0</v>
      </c>
      <c r="N883" s="815">
        <f t="shared" si="2614"/>
        <v>0</v>
      </c>
      <c r="O883" s="815">
        <f t="shared" si="2614"/>
        <v>0</v>
      </c>
      <c r="P883" s="815">
        <f t="shared" si="2614"/>
        <v>0</v>
      </c>
      <c r="Q883" s="815">
        <f t="shared" si="2614"/>
        <v>0</v>
      </c>
      <c r="R883" s="815">
        <f t="shared" si="2614"/>
        <v>0</v>
      </c>
      <c r="S883" s="814"/>
      <c r="T883" s="815">
        <f>SUM(T620)</f>
        <v>0</v>
      </c>
      <c r="U883" s="815">
        <f t="shared" ref="U883:AJ883" si="2615">SUM(U620)</f>
        <v>5.0358773646444879E-2</v>
      </c>
      <c r="V883" s="815">
        <f t="shared" si="2615"/>
        <v>0</v>
      </c>
      <c r="W883" s="815">
        <f t="shared" si="2615"/>
        <v>1.1330724070450097E-2</v>
      </c>
      <c r="X883" s="815">
        <f t="shared" si="2615"/>
        <v>0</v>
      </c>
      <c r="Y883" s="815">
        <f t="shared" si="2615"/>
        <v>0</v>
      </c>
      <c r="Z883" s="815">
        <f t="shared" si="2615"/>
        <v>0</v>
      </c>
      <c r="AA883" s="815">
        <f t="shared" si="2615"/>
        <v>0</v>
      </c>
      <c r="AB883" s="815">
        <f t="shared" si="2615"/>
        <v>0</v>
      </c>
      <c r="AC883" s="815">
        <f t="shared" si="2615"/>
        <v>0</v>
      </c>
      <c r="AD883" s="815">
        <f t="shared" si="2615"/>
        <v>0</v>
      </c>
      <c r="AE883" s="815">
        <f t="shared" si="2615"/>
        <v>0</v>
      </c>
      <c r="AF883" s="815">
        <f t="shared" si="2615"/>
        <v>0</v>
      </c>
      <c r="AG883" s="815">
        <f t="shared" si="2615"/>
        <v>0</v>
      </c>
      <c r="AH883" s="815">
        <f t="shared" si="2615"/>
        <v>0</v>
      </c>
      <c r="AI883" s="815">
        <f t="shared" si="2615"/>
        <v>0</v>
      </c>
      <c r="AJ883" s="815">
        <f t="shared" si="2615"/>
        <v>0</v>
      </c>
      <c r="AK883" s="814"/>
      <c r="AL883" s="815">
        <f>SUM(AL620)</f>
        <v>1.8884540117416831E-3</v>
      </c>
      <c r="AM883" s="815">
        <f t="shared" ref="AM883:BB883" si="2616">SUM(AM620)</f>
        <v>0.12086105675146772</v>
      </c>
      <c r="AN883" s="815">
        <f t="shared" si="2616"/>
        <v>1.942409840648588E-2</v>
      </c>
      <c r="AO883" s="815">
        <f t="shared" si="2616"/>
        <v>0</v>
      </c>
      <c r="AP883" s="815">
        <f t="shared" si="2616"/>
        <v>0</v>
      </c>
      <c r="AQ883" s="815">
        <f t="shared" si="2616"/>
        <v>0</v>
      </c>
      <c r="AR883" s="815">
        <f t="shared" si="2616"/>
        <v>0</v>
      </c>
      <c r="AS883" s="815">
        <f t="shared" si="2616"/>
        <v>0</v>
      </c>
      <c r="AT883" s="815">
        <f t="shared" si="2616"/>
        <v>0</v>
      </c>
      <c r="AU883" s="815">
        <f t="shared" si="2616"/>
        <v>0</v>
      </c>
      <c r="AV883" s="815">
        <f t="shared" si="2616"/>
        <v>0</v>
      </c>
      <c r="AW883" s="815">
        <f t="shared" si="2616"/>
        <v>0</v>
      </c>
      <c r="AX883" s="815">
        <f t="shared" si="2616"/>
        <v>0</v>
      </c>
      <c r="AY883" s="815">
        <f t="shared" si="2616"/>
        <v>0</v>
      </c>
      <c r="AZ883" s="815">
        <f t="shared" si="2616"/>
        <v>0</v>
      </c>
      <c r="BA883" s="815">
        <f t="shared" si="2616"/>
        <v>0</v>
      </c>
      <c r="BB883" s="815">
        <f t="shared" si="2616"/>
        <v>0</v>
      </c>
      <c r="BC883" s="814"/>
      <c r="BD883" s="815">
        <f>SUM(BD620)</f>
        <v>0</v>
      </c>
      <c r="BE883" s="815">
        <f t="shared" ref="BE883:BT883" si="2617">SUM(BE620)</f>
        <v>0</v>
      </c>
      <c r="BF883" s="815">
        <f t="shared" si="2617"/>
        <v>0</v>
      </c>
      <c r="BG883" s="815">
        <f t="shared" si="2617"/>
        <v>4.5322896281800393E-3</v>
      </c>
      <c r="BH883" s="815">
        <f t="shared" si="2617"/>
        <v>0</v>
      </c>
      <c r="BI883" s="815">
        <f t="shared" si="2617"/>
        <v>0</v>
      </c>
      <c r="BJ883" s="815">
        <f t="shared" si="2617"/>
        <v>0</v>
      </c>
      <c r="BK883" s="815">
        <f t="shared" si="2617"/>
        <v>0</v>
      </c>
      <c r="BL883" s="815">
        <f t="shared" si="2617"/>
        <v>0.16316242661448141</v>
      </c>
      <c r="BM883" s="815">
        <f t="shared" si="2617"/>
        <v>0</v>
      </c>
      <c r="BN883" s="815">
        <f t="shared" si="2617"/>
        <v>0</v>
      </c>
      <c r="BO883" s="815">
        <f t="shared" si="2617"/>
        <v>0</v>
      </c>
      <c r="BP883" s="815">
        <f t="shared" si="2617"/>
        <v>0</v>
      </c>
      <c r="BQ883" s="815">
        <f t="shared" si="2617"/>
        <v>0</v>
      </c>
      <c r="BR883" s="815">
        <f t="shared" si="2617"/>
        <v>0</v>
      </c>
      <c r="BS883" s="815">
        <f t="shared" si="2617"/>
        <v>0</v>
      </c>
      <c r="BT883" s="815">
        <f t="shared" si="2617"/>
        <v>0</v>
      </c>
      <c r="BU883" s="814"/>
      <c r="BV883" s="1557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605"/>
        <v>0</v>
      </c>
      <c r="CA883" s="621">
        <f t="shared" si="2491"/>
        <v>7.5538160469667312E-4</v>
      </c>
      <c r="CB883" s="621">
        <f t="shared" si="2492"/>
        <v>1.4208368278818384E-3</v>
      </c>
      <c r="CC883" s="693">
        <f t="shared" si="2493"/>
        <v>3.0215264187866874E-4</v>
      </c>
      <c r="CD883" s="1351">
        <f t="shared" si="2575"/>
        <v>0</v>
      </c>
      <c r="CE883" s="1352">
        <f t="shared" si="2575"/>
        <v>0</v>
      </c>
      <c r="CF883" s="1353">
        <f t="shared" si="2575"/>
        <v>0</v>
      </c>
      <c r="CG883" s="1353">
        <f t="shared" si="2575"/>
        <v>0</v>
      </c>
      <c r="CH883" s="1353">
        <f t="shared" si="2575"/>
        <v>0</v>
      </c>
      <c r="CI883" s="1353">
        <f t="shared" si="2575"/>
        <v>0</v>
      </c>
      <c r="CJ883" s="1353">
        <f t="shared" si="2575"/>
        <v>0</v>
      </c>
      <c r="CK883" s="1354">
        <f t="shared" si="2575"/>
        <v>0</v>
      </c>
      <c r="CL883" s="1354">
        <f t="shared" si="2575"/>
        <v>0</v>
      </c>
      <c r="CM883" s="1354">
        <f t="shared" si="2575"/>
        <v>0</v>
      </c>
      <c r="CN883" s="1353">
        <f t="shared" si="2575"/>
        <v>0</v>
      </c>
      <c r="CO883" s="1353">
        <f t="shared" si="2575"/>
        <v>0</v>
      </c>
      <c r="CP883" s="1353">
        <f t="shared" si="2575"/>
        <v>0</v>
      </c>
      <c r="CQ883" s="1353">
        <f t="shared" si="2575"/>
        <v>0</v>
      </c>
      <c r="CR883" s="1353">
        <f t="shared" si="2575"/>
        <v>1.8884540117416831E-3</v>
      </c>
      <c r="CS883" s="1352">
        <f t="shared" si="2568"/>
        <v>1.942409840648588E-2</v>
      </c>
      <c r="CT883" s="1383">
        <f t="shared" si="2495"/>
        <v>0.12086105675146772</v>
      </c>
      <c r="CU883" s="1436">
        <f t="shared" si="2576"/>
        <v>0</v>
      </c>
      <c r="CV883" s="1366">
        <f t="shared" si="2576"/>
        <v>0</v>
      </c>
      <c r="CW883" s="1367">
        <f t="shared" si="2576"/>
        <v>0</v>
      </c>
      <c r="CX883" s="1367">
        <f t="shared" si="2576"/>
        <v>0</v>
      </c>
      <c r="CY883" s="1367">
        <f t="shared" si="2576"/>
        <v>0</v>
      </c>
      <c r="CZ883" s="1367">
        <f t="shared" si="2576"/>
        <v>0</v>
      </c>
      <c r="DA883" s="1367">
        <f t="shared" si="2576"/>
        <v>0</v>
      </c>
      <c r="DB883" s="1368">
        <f t="shared" si="2576"/>
        <v>0</v>
      </c>
      <c r="DC883" s="1368">
        <f t="shared" si="2576"/>
        <v>0</v>
      </c>
      <c r="DD883" s="1368">
        <f t="shared" si="2576"/>
        <v>0</v>
      </c>
      <c r="DE883" s="1367">
        <f t="shared" si="2576"/>
        <v>0</v>
      </c>
      <c r="DF883" s="1367">
        <f t="shared" si="2576"/>
        <v>0</v>
      </c>
      <c r="DG883" s="1367">
        <f t="shared" si="2576"/>
        <v>0</v>
      </c>
      <c r="DH883" s="1367">
        <f t="shared" si="2576"/>
        <v>0</v>
      </c>
      <c r="DI883" s="1367">
        <f t="shared" si="2576"/>
        <v>0</v>
      </c>
      <c r="DJ883" s="1366">
        <f t="shared" si="2569"/>
        <v>4.5322896281800393E-3</v>
      </c>
      <c r="DK883" s="1436">
        <f t="shared" si="2497"/>
        <v>0.16316242661448141</v>
      </c>
      <c r="DL883" s="654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618">SUM(C626)</f>
        <v>0</v>
      </c>
      <c r="D884" s="815">
        <f t="shared" si="2618"/>
        <v>0</v>
      </c>
      <c r="E884" s="815">
        <f t="shared" si="2618"/>
        <v>0</v>
      </c>
      <c r="F884" s="815">
        <f t="shared" si="2618"/>
        <v>0</v>
      </c>
      <c r="G884" s="815">
        <f t="shared" si="2618"/>
        <v>1.6511415525114155E-2</v>
      </c>
      <c r="H884" s="815">
        <f t="shared" si="2618"/>
        <v>2.2998043052837574E-2</v>
      </c>
      <c r="I884" s="815">
        <f t="shared" si="2618"/>
        <v>3.8919765166340506E-2</v>
      </c>
      <c r="J884" s="815">
        <f t="shared" si="2618"/>
        <v>8.2135868045848468E-3</v>
      </c>
      <c r="K884" s="815">
        <f t="shared" si="2618"/>
        <v>0</v>
      </c>
      <c r="L884" s="815">
        <f t="shared" si="2618"/>
        <v>0</v>
      </c>
      <c r="M884" s="815">
        <f t="shared" si="2618"/>
        <v>0</v>
      </c>
      <c r="N884" s="815">
        <f t="shared" si="2618"/>
        <v>0</v>
      </c>
      <c r="O884" s="815">
        <f t="shared" si="2618"/>
        <v>0</v>
      </c>
      <c r="P884" s="815">
        <f t="shared" si="2618"/>
        <v>0</v>
      </c>
      <c r="Q884" s="815">
        <f t="shared" si="2618"/>
        <v>0</v>
      </c>
      <c r="R884" s="815">
        <f t="shared" si="2618"/>
        <v>0</v>
      </c>
      <c r="S884" s="814"/>
      <c r="T884" s="815">
        <f>SUM(T626)</f>
        <v>0</v>
      </c>
      <c r="U884" s="815">
        <f t="shared" ref="U884:AJ884" si="2619">SUM(U626)</f>
        <v>4.4227005870841494E-3</v>
      </c>
      <c r="V884" s="815">
        <f t="shared" si="2619"/>
        <v>0.14152641878669278</v>
      </c>
      <c r="W884" s="815">
        <f t="shared" si="2619"/>
        <v>2.6536203522504891E-2</v>
      </c>
      <c r="X884" s="815">
        <f t="shared" si="2619"/>
        <v>0</v>
      </c>
      <c r="Y884" s="815">
        <f t="shared" si="2619"/>
        <v>0</v>
      </c>
      <c r="Z884" s="815">
        <f t="shared" si="2619"/>
        <v>0</v>
      </c>
      <c r="AA884" s="815">
        <f t="shared" si="2619"/>
        <v>0</v>
      </c>
      <c r="AB884" s="815">
        <f t="shared" si="2619"/>
        <v>5.3072407045009788E-3</v>
      </c>
      <c r="AC884" s="815">
        <f t="shared" si="2619"/>
        <v>0</v>
      </c>
      <c r="AD884" s="815">
        <f t="shared" si="2619"/>
        <v>0</v>
      </c>
      <c r="AE884" s="815">
        <f t="shared" si="2619"/>
        <v>0</v>
      </c>
      <c r="AF884" s="815">
        <f t="shared" si="2619"/>
        <v>0</v>
      </c>
      <c r="AG884" s="815">
        <f t="shared" si="2619"/>
        <v>0</v>
      </c>
      <c r="AH884" s="815">
        <f t="shared" si="2619"/>
        <v>0</v>
      </c>
      <c r="AI884" s="815">
        <f t="shared" si="2619"/>
        <v>0</v>
      </c>
      <c r="AJ884" s="815">
        <f t="shared" si="2619"/>
        <v>0</v>
      </c>
      <c r="AK884" s="814"/>
      <c r="AL884" s="815">
        <f>SUM(AL626)</f>
        <v>2.2113502935420747E-3</v>
      </c>
      <c r="AM884" s="815">
        <f t="shared" ref="AM884:BB884" si="2620">SUM(AM626)</f>
        <v>7.0763209393346391E-2</v>
      </c>
      <c r="AN884" s="815">
        <f t="shared" si="2620"/>
        <v>7.5817724350013983E-3</v>
      </c>
      <c r="AO884" s="815">
        <f t="shared" si="2620"/>
        <v>4.4227005870841494E-3</v>
      </c>
      <c r="AP884" s="815">
        <f t="shared" si="2620"/>
        <v>2.2113502935420744E-2</v>
      </c>
      <c r="AQ884" s="815">
        <f t="shared" si="2620"/>
        <v>0</v>
      </c>
      <c r="AR884" s="815">
        <f t="shared" si="2620"/>
        <v>6.6340508806262228E-3</v>
      </c>
      <c r="AS884" s="815">
        <f t="shared" si="2620"/>
        <v>2.6536203522504891E-2</v>
      </c>
      <c r="AT884" s="815">
        <f t="shared" si="2620"/>
        <v>7.5817724350013983E-3</v>
      </c>
      <c r="AU884" s="815">
        <f t="shared" si="2620"/>
        <v>0</v>
      </c>
      <c r="AV884" s="815">
        <f t="shared" si="2620"/>
        <v>0</v>
      </c>
      <c r="AW884" s="815">
        <f t="shared" si="2620"/>
        <v>0</v>
      </c>
      <c r="AX884" s="815">
        <f t="shared" si="2620"/>
        <v>0</v>
      </c>
      <c r="AY884" s="815">
        <f t="shared" si="2620"/>
        <v>0</v>
      </c>
      <c r="AZ884" s="815">
        <f t="shared" si="2620"/>
        <v>0</v>
      </c>
      <c r="BA884" s="815">
        <f t="shared" si="2620"/>
        <v>0</v>
      </c>
      <c r="BB884" s="815">
        <f t="shared" si="2620"/>
        <v>0</v>
      </c>
      <c r="BC884" s="814"/>
      <c r="BD884" s="815">
        <f>SUM(BD626)</f>
        <v>3.5381604696673195E-2</v>
      </c>
      <c r="BE884" s="815">
        <f t="shared" ref="BE884:BT884" si="2621">SUM(BE626)</f>
        <v>3.5381604696673195E-2</v>
      </c>
      <c r="BF884" s="815">
        <f t="shared" si="2621"/>
        <v>0.13268101761252446</v>
      </c>
      <c r="BG884" s="815">
        <f t="shared" si="2621"/>
        <v>0</v>
      </c>
      <c r="BH884" s="815">
        <f t="shared" si="2621"/>
        <v>0</v>
      </c>
      <c r="BI884" s="815">
        <f t="shared" si="2621"/>
        <v>6.3686888454011744E-3</v>
      </c>
      <c r="BJ884" s="815">
        <f t="shared" si="2621"/>
        <v>1.5163544870002797E-2</v>
      </c>
      <c r="BK884" s="815">
        <f t="shared" si="2621"/>
        <v>1.4742335290280496E-2</v>
      </c>
      <c r="BL884" s="815">
        <f t="shared" si="2621"/>
        <v>0</v>
      </c>
      <c r="BM884" s="815">
        <f t="shared" si="2621"/>
        <v>0</v>
      </c>
      <c r="BN884" s="815">
        <f t="shared" si="2621"/>
        <v>0</v>
      </c>
      <c r="BO884" s="815">
        <f t="shared" si="2621"/>
        <v>0</v>
      </c>
      <c r="BP884" s="815">
        <f t="shared" si="2621"/>
        <v>0</v>
      </c>
      <c r="BQ884" s="815">
        <f t="shared" si="2621"/>
        <v>0</v>
      </c>
      <c r="BR884" s="815">
        <f t="shared" si="2621"/>
        <v>0</v>
      </c>
      <c r="BS884" s="815">
        <f t="shared" si="2621"/>
        <v>0</v>
      </c>
      <c r="BT884" s="815">
        <f t="shared" si="2621"/>
        <v>0</v>
      </c>
      <c r="BU884" s="814"/>
      <c r="BV884" s="1557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605"/>
        <v>3.1815363588357719E-3</v>
      </c>
      <c r="CA884" s="621">
        <f t="shared" si="2491"/>
        <v>2.4177429876060014E-3</v>
      </c>
      <c r="CB884" s="621">
        <f t="shared" si="2492"/>
        <v>5.1387568726120594E-3</v>
      </c>
      <c r="CC884" s="693">
        <f t="shared" si="2493"/>
        <v>7.1358518932687224E-3</v>
      </c>
      <c r="CD884" s="1351">
        <f t="shared" si="2575"/>
        <v>0</v>
      </c>
      <c r="CE884" s="1352">
        <f t="shared" si="2575"/>
        <v>0</v>
      </c>
      <c r="CF884" s="1353">
        <f t="shared" si="2575"/>
        <v>0</v>
      </c>
      <c r="CG884" s="1353">
        <f t="shared" si="2575"/>
        <v>0</v>
      </c>
      <c r="CH884" s="1353">
        <f t="shared" si="2575"/>
        <v>0</v>
      </c>
      <c r="CI884" s="1353">
        <f t="shared" si="2575"/>
        <v>0</v>
      </c>
      <c r="CJ884" s="1353">
        <f t="shared" si="2575"/>
        <v>0</v>
      </c>
      <c r="CK884" s="1354">
        <f t="shared" si="2575"/>
        <v>0</v>
      </c>
      <c r="CL884" s="1354">
        <f t="shared" si="2575"/>
        <v>0</v>
      </c>
      <c r="CM884" s="1354">
        <f t="shared" si="2575"/>
        <v>2.2113502935420747E-3</v>
      </c>
      <c r="CN884" s="1353">
        <f t="shared" si="2575"/>
        <v>4.4227005870841494E-3</v>
      </c>
      <c r="CO884" s="1353">
        <f t="shared" si="2575"/>
        <v>6.6340508806262228E-3</v>
      </c>
      <c r="CP884" s="1353">
        <f t="shared" si="2575"/>
        <v>7.5817724350013983E-3</v>
      </c>
      <c r="CQ884" s="1353">
        <f t="shared" si="2575"/>
        <v>7.5817724350013983E-3</v>
      </c>
      <c r="CR884" s="1353">
        <f t="shared" si="2575"/>
        <v>2.2113502935420744E-2</v>
      </c>
      <c r="CS884" s="1352">
        <f t="shared" si="2568"/>
        <v>2.6536203522504891E-2</v>
      </c>
      <c r="CT884" s="1383">
        <f t="shared" si="2495"/>
        <v>7.0763209393346391E-2</v>
      </c>
      <c r="CU884" s="1436">
        <f t="shared" si="2576"/>
        <v>0</v>
      </c>
      <c r="CV884" s="1366">
        <f t="shared" si="2576"/>
        <v>0</v>
      </c>
      <c r="CW884" s="1367">
        <f t="shared" si="2576"/>
        <v>0</v>
      </c>
      <c r="CX884" s="1367">
        <f t="shared" si="2576"/>
        <v>0</v>
      </c>
      <c r="CY884" s="1367">
        <f t="shared" si="2576"/>
        <v>0</v>
      </c>
      <c r="CZ884" s="1367">
        <f t="shared" si="2576"/>
        <v>0</v>
      </c>
      <c r="DA884" s="1367">
        <f t="shared" si="2576"/>
        <v>0</v>
      </c>
      <c r="DB884" s="1368">
        <f t="shared" si="2576"/>
        <v>0</v>
      </c>
      <c r="DC884" s="1368">
        <f t="shared" si="2576"/>
        <v>0</v>
      </c>
      <c r="DD884" s="1368">
        <f t="shared" si="2576"/>
        <v>0</v>
      </c>
      <c r="DE884" s="1367">
        <f t="shared" si="2576"/>
        <v>0</v>
      </c>
      <c r="DF884" s="1367">
        <f t="shared" si="2576"/>
        <v>6.3686888454011744E-3</v>
      </c>
      <c r="DG884" s="1367">
        <f t="shared" si="2576"/>
        <v>1.4742335290280496E-2</v>
      </c>
      <c r="DH884" s="1367">
        <f t="shared" si="2576"/>
        <v>1.5163544870002797E-2</v>
      </c>
      <c r="DI884" s="1367">
        <f t="shared" si="2576"/>
        <v>3.5381604696673195E-2</v>
      </c>
      <c r="DJ884" s="1366">
        <f t="shared" si="2569"/>
        <v>3.5381604696673195E-2</v>
      </c>
      <c r="DK884" s="1436">
        <f t="shared" si="2497"/>
        <v>0.13268101761252446</v>
      </c>
      <c r="DL884" s="654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622">SUM(C632)</f>
        <v>0</v>
      </c>
      <c r="D885" s="815">
        <f t="shared" si="2622"/>
        <v>0</v>
      </c>
      <c r="E885" s="815">
        <f t="shared" si="2622"/>
        <v>0</v>
      </c>
      <c r="F885" s="815">
        <f t="shared" si="2622"/>
        <v>0</v>
      </c>
      <c r="G885" s="815">
        <f t="shared" si="2622"/>
        <v>0</v>
      </c>
      <c r="H885" s="815">
        <f t="shared" si="2622"/>
        <v>0</v>
      </c>
      <c r="I885" s="815">
        <f t="shared" si="2622"/>
        <v>0</v>
      </c>
      <c r="J885" s="815">
        <f t="shared" si="2622"/>
        <v>0</v>
      </c>
      <c r="K885" s="815">
        <f t="shared" si="2622"/>
        <v>0</v>
      </c>
      <c r="L885" s="815">
        <f t="shared" si="2622"/>
        <v>0</v>
      </c>
      <c r="M885" s="815">
        <f t="shared" si="2622"/>
        <v>0</v>
      </c>
      <c r="N885" s="815">
        <f t="shared" si="2622"/>
        <v>0</v>
      </c>
      <c r="O885" s="815">
        <f t="shared" si="2622"/>
        <v>0</v>
      </c>
      <c r="P885" s="815">
        <f t="shared" si="2622"/>
        <v>0</v>
      </c>
      <c r="Q885" s="815">
        <f t="shared" si="2622"/>
        <v>0</v>
      </c>
      <c r="R885" s="815">
        <f t="shared" si="2622"/>
        <v>0</v>
      </c>
      <c r="S885" s="814"/>
      <c r="T885" s="815">
        <f>SUM(T632)</f>
        <v>0</v>
      </c>
      <c r="U885" s="815">
        <f t="shared" ref="U885:AJ885" si="2623">SUM(U632)</f>
        <v>0</v>
      </c>
      <c r="V885" s="815">
        <f t="shared" si="2623"/>
        <v>0</v>
      </c>
      <c r="W885" s="815">
        <f t="shared" si="2623"/>
        <v>0</v>
      </c>
      <c r="X885" s="815">
        <f t="shared" si="2623"/>
        <v>0</v>
      </c>
      <c r="Y885" s="815">
        <f t="shared" si="2623"/>
        <v>0</v>
      </c>
      <c r="Z885" s="815">
        <f t="shared" si="2623"/>
        <v>0</v>
      </c>
      <c r="AA885" s="815">
        <f t="shared" si="2623"/>
        <v>0</v>
      </c>
      <c r="AB885" s="815">
        <f t="shared" si="2623"/>
        <v>0</v>
      </c>
      <c r="AC885" s="815">
        <f t="shared" si="2623"/>
        <v>0</v>
      </c>
      <c r="AD885" s="815">
        <f t="shared" si="2623"/>
        <v>0</v>
      </c>
      <c r="AE885" s="815">
        <f t="shared" si="2623"/>
        <v>0</v>
      </c>
      <c r="AF885" s="815">
        <f t="shared" si="2623"/>
        <v>0</v>
      </c>
      <c r="AG885" s="815">
        <f t="shared" si="2623"/>
        <v>0</v>
      </c>
      <c r="AH885" s="815">
        <f t="shared" si="2623"/>
        <v>0</v>
      </c>
      <c r="AI885" s="815">
        <f t="shared" si="2623"/>
        <v>0</v>
      </c>
      <c r="AJ885" s="815">
        <f t="shared" si="2623"/>
        <v>0</v>
      </c>
      <c r="AK885" s="814"/>
      <c r="AL885" s="815">
        <f>SUM(AL632)</f>
        <v>0</v>
      </c>
      <c r="AM885" s="815">
        <f t="shared" ref="AM885:BB885" si="2624">SUM(AM632)</f>
        <v>0</v>
      </c>
      <c r="AN885" s="815">
        <f t="shared" si="2624"/>
        <v>0</v>
      </c>
      <c r="AO885" s="815">
        <f t="shared" si="2624"/>
        <v>0</v>
      </c>
      <c r="AP885" s="815">
        <f t="shared" si="2624"/>
        <v>0</v>
      </c>
      <c r="AQ885" s="815">
        <f t="shared" si="2624"/>
        <v>0</v>
      </c>
      <c r="AR885" s="815">
        <f t="shared" si="2624"/>
        <v>0</v>
      </c>
      <c r="AS885" s="815">
        <f t="shared" si="2624"/>
        <v>0</v>
      </c>
      <c r="AT885" s="815">
        <f t="shared" si="2624"/>
        <v>0</v>
      </c>
      <c r="AU885" s="815">
        <f t="shared" si="2624"/>
        <v>0</v>
      </c>
      <c r="AV885" s="815">
        <f t="shared" si="2624"/>
        <v>0</v>
      </c>
      <c r="AW885" s="815">
        <f t="shared" si="2624"/>
        <v>0</v>
      </c>
      <c r="AX885" s="815">
        <f t="shared" si="2624"/>
        <v>0</v>
      </c>
      <c r="AY885" s="815">
        <f t="shared" si="2624"/>
        <v>0</v>
      </c>
      <c r="AZ885" s="815">
        <f t="shared" si="2624"/>
        <v>0</v>
      </c>
      <c r="BA885" s="815">
        <f t="shared" si="2624"/>
        <v>0</v>
      </c>
      <c r="BB885" s="815">
        <f t="shared" si="2624"/>
        <v>0</v>
      </c>
      <c r="BC885" s="814"/>
      <c r="BD885" s="815">
        <f>SUM(BD632)</f>
        <v>0</v>
      </c>
      <c r="BE885" s="815">
        <f t="shared" ref="BE885:BT885" si="2625">SUM(BE632)</f>
        <v>0</v>
      </c>
      <c r="BF885" s="815">
        <f t="shared" si="2625"/>
        <v>0</v>
      </c>
      <c r="BG885" s="815">
        <f t="shared" si="2625"/>
        <v>0</v>
      </c>
      <c r="BH885" s="815">
        <f t="shared" si="2625"/>
        <v>0</v>
      </c>
      <c r="BI885" s="815">
        <f t="shared" si="2625"/>
        <v>0</v>
      </c>
      <c r="BJ885" s="815">
        <f t="shared" si="2625"/>
        <v>0</v>
      </c>
      <c r="BK885" s="815">
        <f t="shared" si="2625"/>
        <v>0</v>
      </c>
      <c r="BL885" s="815">
        <f t="shared" si="2625"/>
        <v>0</v>
      </c>
      <c r="BM885" s="815">
        <f t="shared" si="2625"/>
        <v>0</v>
      </c>
      <c r="BN885" s="815">
        <f t="shared" si="2625"/>
        <v>0</v>
      </c>
      <c r="BO885" s="815">
        <f t="shared" si="2625"/>
        <v>0</v>
      </c>
      <c r="BP885" s="815">
        <f t="shared" si="2625"/>
        <v>0</v>
      </c>
      <c r="BQ885" s="815">
        <f t="shared" si="2625"/>
        <v>0</v>
      </c>
      <c r="BR885" s="815">
        <f t="shared" si="2625"/>
        <v>0</v>
      </c>
      <c r="BS885" s="815">
        <f t="shared" si="2625"/>
        <v>0</v>
      </c>
      <c r="BT885" s="815">
        <f t="shared" si="2625"/>
        <v>0</v>
      </c>
      <c r="BU885" s="814"/>
      <c r="BV885" s="1557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605"/>
        <v>0</v>
      </c>
      <c r="CA885" s="621">
        <f t="shared" si="2491"/>
        <v>0</v>
      </c>
      <c r="CB885" s="621">
        <f t="shared" si="2492"/>
        <v>0</v>
      </c>
      <c r="CC885" s="693">
        <f t="shared" si="2493"/>
        <v>0</v>
      </c>
      <c r="CD885" s="1351">
        <f t="shared" si="2575"/>
        <v>0</v>
      </c>
      <c r="CE885" s="1352">
        <f t="shared" si="2575"/>
        <v>0</v>
      </c>
      <c r="CF885" s="1353">
        <f t="shared" si="2575"/>
        <v>0</v>
      </c>
      <c r="CG885" s="1353">
        <f t="shared" si="2575"/>
        <v>0</v>
      </c>
      <c r="CH885" s="1353">
        <f t="shared" si="2575"/>
        <v>0</v>
      </c>
      <c r="CI885" s="1353">
        <f t="shared" si="2575"/>
        <v>0</v>
      </c>
      <c r="CJ885" s="1353">
        <f t="shared" si="2575"/>
        <v>0</v>
      </c>
      <c r="CK885" s="1354">
        <f t="shared" si="2575"/>
        <v>0</v>
      </c>
      <c r="CL885" s="1354">
        <f t="shared" si="2575"/>
        <v>0</v>
      </c>
      <c r="CM885" s="1354">
        <f t="shared" si="2575"/>
        <v>0</v>
      </c>
      <c r="CN885" s="1353">
        <f t="shared" si="2575"/>
        <v>0</v>
      </c>
      <c r="CO885" s="1353">
        <f t="shared" si="2575"/>
        <v>0</v>
      </c>
      <c r="CP885" s="1353">
        <f t="shared" si="2575"/>
        <v>0</v>
      </c>
      <c r="CQ885" s="1353">
        <f t="shared" si="2575"/>
        <v>0</v>
      </c>
      <c r="CR885" s="1353">
        <f t="shared" si="2575"/>
        <v>0</v>
      </c>
      <c r="CS885" s="1352">
        <f t="shared" si="2568"/>
        <v>0</v>
      </c>
      <c r="CT885" s="1383">
        <f t="shared" si="2495"/>
        <v>0</v>
      </c>
      <c r="CU885" s="1436">
        <f t="shared" si="2576"/>
        <v>0</v>
      </c>
      <c r="CV885" s="1366">
        <f t="shared" si="2576"/>
        <v>0</v>
      </c>
      <c r="CW885" s="1367">
        <f t="shared" si="2576"/>
        <v>0</v>
      </c>
      <c r="CX885" s="1367">
        <f t="shared" si="2576"/>
        <v>0</v>
      </c>
      <c r="CY885" s="1367">
        <f t="shared" si="2576"/>
        <v>0</v>
      </c>
      <c r="CZ885" s="1367">
        <f t="shared" si="2576"/>
        <v>0</v>
      </c>
      <c r="DA885" s="1367">
        <f t="shared" si="2576"/>
        <v>0</v>
      </c>
      <c r="DB885" s="1368">
        <f t="shared" si="2576"/>
        <v>0</v>
      </c>
      <c r="DC885" s="1368">
        <f t="shared" si="2576"/>
        <v>0</v>
      </c>
      <c r="DD885" s="1368">
        <f t="shared" si="2576"/>
        <v>0</v>
      </c>
      <c r="DE885" s="1367">
        <f t="shared" si="2576"/>
        <v>0</v>
      </c>
      <c r="DF885" s="1367">
        <f t="shared" si="2576"/>
        <v>0</v>
      </c>
      <c r="DG885" s="1367">
        <f t="shared" si="2576"/>
        <v>0</v>
      </c>
      <c r="DH885" s="1367">
        <f t="shared" si="2576"/>
        <v>0</v>
      </c>
      <c r="DI885" s="1367">
        <f t="shared" si="2576"/>
        <v>0</v>
      </c>
      <c r="DJ885" s="1366">
        <f t="shared" si="2569"/>
        <v>0</v>
      </c>
      <c r="DK885" s="1436">
        <f t="shared" si="2497"/>
        <v>0</v>
      </c>
      <c r="DL885" s="654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6" t="str">
        <f>$A$635</f>
        <v>Other purchase -- see Data 4</v>
      </c>
      <c r="B886" s="815">
        <f>SUM(B639)</f>
        <v>0</v>
      </c>
      <c r="C886" s="815">
        <f t="shared" ref="C886:R886" si="2626">SUM(C639)</f>
        <v>0</v>
      </c>
      <c r="D886" s="815">
        <f t="shared" si="2626"/>
        <v>0</v>
      </c>
      <c r="E886" s="815">
        <f t="shared" si="2626"/>
        <v>0</v>
      </c>
      <c r="F886" s="815">
        <f t="shared" si="2626"/>
        <v>0</v>
      </c>
      <c r="G886" s="815">
        <f t="shared" si="2626"/>
        <v>0</v>
      </c>
      <c r="H886" s="815">
        <f t="shared" si="2626"/>
        <v>2.5800391389432485E-2</v>
      </c>
      <c r="I886" s="815">
        <f t="shared" si="2626"/>
        <v>0</v>
      </c>
      <c r="J886" s="815">
        <f t="shared" si="2626"/>
        <v>0</v>
      </c>
      <c r="K886" s="815">
        <f t="shared" si="2626"/>
        <v>0</v>
      </c>
      <c r="L886" s="815">
        <f t="shared" si="2626"/>
        <v>0</v>
      </c>
      <c r="M886" s="815">
        <f t="shared" si="2626"/>
        <v>0</v>
      </c>
      <c r="N886" s="815">
        <f t="shared" si="2626"/>
        <v>0</v>
      </c>
      <c r="O886" s="815">
        <f t="shared" si="2626"/>
        <v>0</v>
      </c>
      <c r="P886" s="815">
        <f t="shared" si="2626"/>
        <v>0</v>
      </c>
      <c r="Q886" s="815">
        <f t="shared" si="2626"/>
        <v>0</v>
      </c>
      <c r="R886" s="815">
        <f t="shared" si="2626"/>
        <v>0</v>
      </c>
      <c r="S886" s="814"/>
      <c r="T886" s="815">
        <f>SUM(T639)</f>
        <v>0</v>
      </c>
      <c r="U886" s="815">
        <f t="shared" ref="U886:AJ886" si="2627">SUM(U639)</f>
        <v>0</v>
      </c>
      <c r="V886" s="815">
        <f t="shared" si="2627"/>
        <v>0</v>
      </c>
      <c r="W886" s="815">
        <f t="shared" si="2627"/>
        <v>0</v>
      </c>
      <c r="X886" s="815">
        <f t="shared" si="2627"/>
        <v>0</v>
      </c>
      <c r="Y886" s="815">
        <f t="shared" si="2627"/>
        <v>0</v>
      </c>
      <c r="Z886" s="815">
        <f t="shared" si="2627"/>
        <v>0</v>
      </c>
      <c r="AA886" s="815">
        <f t="shared" si="2627"/>
        <v>0</v>
      </c>
      <c r="AB886" s="815">
        <f t="shared" si="2627"/>
        <v>0</v>
      </c>
      <c r="AC886" s="815">
        <f t="shared" si="2627"/>
        <v>0</v>
      </c>
      <c r="AD886" s="815">
        <f t="shared" si="2627"/>
        <v>0</v>
      </c>
      <c r="AE886" s="815">
        <f t="shared" si="2627"/>
        <v>0</v>
      </c>
      <c r="AF886" s="815">
        <f t="shared" si="2627"/>
        <v>0</v>
      </c>
      <c r="AG886" s="815">
        <f t="shared" si="2627"/>
        <v>0</v>
      </c>
      <c r="AH886" s="815">
        <f t="shared" si="2627"/>
        <v>0</v>
      </c>
      <c r="AI886" s="815">
        <f t="shared" si="2627"/>
        <v>0</v>
      </c>
      <c r="AJ886" s="815">
        <f t="shared" si="2627"/>
        <v>0</v>
      </c>
      <c r="AK886" s="814"/>
      <c r="AL886" s="815">
        <f>SUM(AL639)</f>
        <v>0</v>
      </c>
      <c r="AM886" s="815">
        <f t="shared" ref="AM886:BB886" si="2628">SUM(AM639)</f>
        <v>0</v>
      </c>
      <c r="AN886" s="815">
        <f t="shared" si="2628"/>
        <v>0</v>
      </c>
      <c r="AO886" s="815">
        <f t="shared" si="2628"/>
        <v>0</v>
      </c>
      <c r="AP886" s="815">
        <f t="shared" si="2628"/>
        <v>0</v>
      </c>
      <c r="AQ886" s="815">
        <f t="shared" si="2628"/>
        <v>0</v>
      </c>
      <c r="AR886" s="815">
        <f t="shared" si="2628"/>
        <v>0</v>
      </c>
      <c r="AS886" s="815">
        <f t="shared" si="2628"/>
        <v>0</v>
      </c>
      <c r="AT886" s="815">
        <f t="shared" si="2628"/>
        <v>0</v>
      </c>
      <c r="AU886" s="815">
        <f t="shared" si="2628"/>
        <v>0</v>
      </c>
      <c r="AV886" s="815">
        <f t="shared" si="2628"/>
        <v>0</v>
      </c>
      <c r="AW886" s="815">
        <f t="shared" si="2628"/>
        <v>0</v>
      </c>
      <c r="AX886" s="815">
        <f t="shared" si="2628"/>
        <v>0</v>
      </c>
      <c r="AY886" s="815">
        <f t="shared" si="2628"/>
        <v>0</v>
      </c>
      <c r="AZ886" s="815">
        <f t="shared" si="2628"/>
        <v>0</v>
      </c>
      <c r="BA886" s="815">
        <f t="shared" si="2628"/>
        <v>0</v>
      </c>
      <c r="BB886" s="815">
        <f t="shared" si="2628"/>
        <v>0</v>
      </c>
      <c r="BC886" s="814"/>
      <c r="BD886" s="815">
        <f>SUM(BD639)</f>
        <v>0</v>
      </c>
      <c r="BE886" s="815">
        <f t="shared" ref="BE886:BT886" si="2629">SUM(BE639)</f>
        <v>0</v>
      </c>
      <c r="BF886" s="815">
        <f t="shared" si="2629"/>
        <v>0</v>
      </c>
      <c r="BG886" s="815">
        <f t="shared" si="2629"/>
        <v>0</v>
      </c>
      <c r="BH886" s="815">
        <f t="shared" si="2629"/>
        <v>0</v>
      </c>
      <c r="BI886" s="815">
        <f t="shared" si="2629"/>
        <v>0</v>
      </c>
      <c r="BJ886" s="815">
        <f t="shared" si="2629"/>
        <v>0</v>
      </c>
      <c r="BK886" s="815">
        <f t="shared" si="2629"/>
        <v>0</v>
      </c>
      <c r="BL886" s="815">
        <f t="shared" si="2629"/>
        <v>0</v>
      </c>
      <c r="BM886" s="815">
        <f t="shared" si="2629"/>
        <v>0</v>
      </c>
      <c r="BN886" s="815">
        <f t="shared" si="2629"/>
        <v>0</v>
      </c>
      <c r="BO886" s="815">
        <f t="shared" si="2629"/>
        <v>0</v>
      </c>
      <c r="BP886" s="815">
        <f t="shared" si="2629"/>
        <v>0</v>
      </c>
      <c r="BQ886" s="815">
        <f t="shared" si="2629"/>
        <v>0</v>
      </c>
      <c r="BR886" s="815">
        <f t="shared" si="2629"/>
        <v>0</v>
      </c>
      <c r="BS886" s="815">
        <f t="shared" si="2629"/>
        <v>0</v>
      </c>
      <c r="BT886" s="815">
        <f t="shared" si="2629"/>
        <v>0</v>
      </c>
      <c r="BU886" s="814"/>
      <c r="BV886" s="1557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90"/>
        <v>0</v>
      </c>
      <c r="CA886" s="621">
        <f t="shared" si="2491"/>
        <v>0</v>
      </c>
      <c r="CB886" s="621">
        <f t="shared" si="2492"/>
        <v>0</v>
      </c>
      <c r="CC886" s="693">
        <f t="shared" si="2493"/>
        <v>0</v>
      </c>
      <c r="CD886" s="1351">
        <f t="shared" si="2575"/>
        <v>0</v>
      </c>
      <c r="CE886" s="1352">
        <f t="shared" si="2575"/>
        <v>0</v>
      </c>
      <c r="CF886" s="1353">
        <f t="shared" si="2575"/>
        <v>0</v>
      </c>
      <c r="CG886" s="1353">
        <f t="shared" si="2575"/>
        <v>0</v>
      </c>
      <c r="CH886" s="1353">
        <f t="shared" si="2575"/>
        <v>0</v>
      </c>
      <c r="CI886" s="1353">
        <f t="shared" si="2575"/>
        <v>0</v>
      </c>
      <c r="CJ886" s="1353">
        <f t="shared" si="2575"/>
        <v>0</v>
      </c>
      <c r="CK886" s="1354">
        <f t="shared" si="2575"/>
        <v>0</v>
      </c>
      <c r="CL886" s="1354">
        <f t="shared" si="2575"/>
        <v>0</v>
      </c>
      <c r="CM886" s="1354">
        <f t="shared" si="2575"/>
        <v>0</v>
      </c>
      <c r="CN886" s="1353">
        <f t="shared" si="2575"/>
        <v>0</v>
      </c>
      <c r="CO886" s="1353">
        <f t="shared" si="2575"/>
        <v>0</v>
      </c>
      <c r="CP886" s="1353">
        <f t="shared" si="2575"/>
        <v>0</v>
      </c>
      <c r="CQ886" s="1353">
        <f t="shared" si="2575"/>
        <v>0</v>
      </c>
      <c r="CR886" s="1353">
        <f t="shared" si="2575"/>
        <v>0</v>
      </c>
      <c r="CS886" s="1352">
        <f t="shared" si="2568"/>
        <v>0</v>
      </c>
      <c r="CT886" s="1383">
        <f t="shared" si="2495"/>
        <v>0</v>
      </c>
      <c r="CU886" s="1436">
        <f t="shared" si="2576"/>
        <v>0</v>
      </c>
      <c r="CV886" s="1366">
        <f t="shared" si="2576"/>
        <v>0</v>
      </c>
      <c r="CW886" s="1367">
        <f t="shared" si="2576"/>
        <v>0</v>
      </c>
      <c r="CX886" s="1367">
        <f t="shared" si="2576"/>
        <v>0</v>
      </c>
      <c r="CY886" s="1367">
        <f t="shared" si="2576"/>
        <v>0</v>
      </c>
      <c r="CZ886" s="1367">
        <f t="shared" si="2576"/>
        <v>0</v>
      </c>
      <c r="DA886" s="1367">
        <f t="shared" si="2576"/>
        <v>0</v>
      </c>
      <c r="DB886" s="1368">
        <f t="shared" si="2576"/>
        <v>0</v>
      </c>
      <c r="DC886" s="1368">
        <f t="shared" si="2576"/>
        <v>0</v>
      </c>
      <c r="DD886" s="1368">
        <f t="shared" si="2576"/>
        <v>0</v>
      </c>
      <c r="DE886" s="1367">
        <f t="shared" si="2576"/>
        <v>0</v>
      </c>
      <c r="DF886" s="1367">
        <f t="shared" si="2576"/>
        <v>0</v>
      </c>
      <c r="DG886" s="1367">
        <f t="shared" si="2576"/>
        <v>0</v>
      </c>
      <c r="DH886" s="1367">
        <f t="shared" si="2576"/>
        <v>0</v>
      </c>
      <c r="DI886" s="1367">
        <f t="shared" si="2576"/>
        <v>0</v>
      </c>
      <c r="DJ886" s="1366">
        <f t="shared" si="2569"/>
        <v>0</v>
      </c>
      <c r="DK886" s="1436">
        <f t="shared" si="2497"/>
        <v>0</v>
      </c>
      <c r="DL886" s="654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630">SUM(B666)</f>
        <v>0</v>
      </c>
      <c r="C888" s="815">
        <f t="shared" si="2630"/>
        <v>0</v>
      </c>
      <c r="D888" s="815">
        <f t="shared" si="2630"/>
        <v>0</v>
      </c>
      <c r="E888" s="815">
        <f t="shared" si="2630"/>
        <v>0</v>
      </c>
      <c r="F888" s="815">
        <f t="shared" si="2630"/>
        <v>0</v>
      </c>
      <c r="G888" s="815">
        <f t="shared" si="2630"/>
        <v>0</v>
      </c>
      <c r="H888" s="815">
        <f t="shared" si="2630"/>
        <v>0</v>
      </c>
      <c r="I888" s="815">
        <f t="shared" si="2630"/>
        <v>0</v>
      </c>
      <c r="J888" s="815">
        <f t="shared" si="2630"/>
        <v>0</v>
      </c>
      <c r="K888" s="815">
        <f t="shared" si="2630"/>
        <v>0</v>
      </c>
      <c r="L888" s="815">
        <f t="shared" si="2630"/>
        <v>0</v>
      </c>
      <c r="M888" s="815">
        <f t="shared" si="2630"/>
        <v>0</v>
      </c>
      <c r="N888" s="815">
        <f t="shared" si="2630"/>
        <v>0</v>
      </c>
      <c r="O888" s="815">
        <f t="shared" si="2630"/>
        <v>0</v>
      </c>
      <c r="P888" s="815">
        <f t="shared" si="2630"/>
        <v>0</v>
      </c>
      <c r="Q888" s="815">
        <f t="shared" si="2630"/>
        <v>0</v>
      </c>
      <c r="R888" s="815">
        <f t="shared" si="2630"/>
        <v>0</v>
      </c>
      <c r="S888" s="814"/>
      <c r="T888" s="815">
        <f t="shared" ref="T888:AJ888" si="2631">SUM(T666)</f>
        <v>0</v>
      </c>
      <c r="U888" s="815">
        <f t="shared" si="2631"/>
        <v>0</v>
      </c>
      <c r="V888" s="815">
        <f t="shared" si="2631"/>
        <v>0</v>
      </c>
      <c r="W888" s="815">
        <f t="shared" si="2631"/>
        <v>0</v>
      </c>
      <c r="X888" s="815">
        <f t="shared" si="2631"/>
        <v>0</v>
      </c>
      <c r="Y888" s="815">
        <f t="shared" si="2631"/>
        <v>1.9841269841269844E-2</v>
      </c>
      <c r="Z888" s="815">
        <f t="shared" si="2631"/>
        <v>0.1020408163265306</v>
      </c>
      <c r="AA888" s="815">
        <f t="shared" si="2631"/>
        <v>0</v>
      </c>
      <c r="AB888" s="815">
        <f t="shared" si="2631"/>
        <v>0</v>
      </c>
      <c r="AC888" s="815">
        <f t="shared" si="2631"/>
        <v>0</v>
      </c>
      <c r="AD888" s="815">
        <f t="shared" si="2631"/>
        <v>0</v>
      </c>
      <c r="AE888" s="815">
        <f t="shared" si="2631"/>
        <v>0</v>
      </c>
      <c r="AF888" s="815">
        <f t="shared" si="2631"/>
        <v>0</v>
      </c>
      <c r="AG888" s="815">
        <f t="shared" si="2631"/>
        <v>0</v>
      </c>
      <c r="AH888" s="815">
        <f t="shared" si="2631"/>
        <v>0</v>
      </c>
      <c r="AI888" s="815">
        <f t="shared" si="2631"/>
        <v>0</v>
      </c>
      <c r="AJ888" s="815">
        <f t="shared" si="2631"/>
        <v>0</v>
      </c>
      <c r="AK888" s="814"/>
      <c r="AL888" s="815">
        <f t="shared" ref="AL888:BB888" si="2632">SUM(AL666)</f>
        <v>0</v>
      </c>
      <c r="AM888" s="815">
        <f t="shared" si="2632"/>
        <v>0</v>
      </c>
      <c r="AN888" s="815">
        <f t="shared" si="2632"/>
        <v>0</v>
      </c>
      <c r="AO888" s="815">
        <f t="shared" si="2632"/>
        <v>0</v>
      </c>
      <c r="AP888" s="815">
        <f t="shared" si="2632"/>
        <v>0</v>
      </c>
      <c r="AQ888" s="815">
        <f t="shared" si="2632"/>
        <v>0</v>
      </c>
      <c r="AR888" s="815">
        <f t="shared" si="2632"/>
        <v>0</v>
      </c>
      <c r="AS888" s="815">
        <f t="shared" si="2632"/>
        <v>0</v>
      </c>
      <c r="AT888" s="815">
        <f t="shared" si="2632"/>
        <v>0</v>
      </c>
      <c r="AU888" s="815">
        <f t="shared" si="2632"/>
        <v>0</v>
      </c>
      <c r="AV888" s="815">
        <f t="shared" si="2632"/>
        <v>0</v>
      </c>
      <c r="AW888" s="815">
        <f t="shared" si="2632"/>
        <v>0</v>
      </c>
      <c r="AX888" s="815">
        <f t="shared" si="2632"/>
        <v>0</v>
      </c>
      <c r="AY888" s="815">
        <f t="shared" si="2632"/>
        <v>0</v>
      </c>
      <c r="AZ888" s="815">
        <f t="shared" si="2632"/>
        <v>0</v>
      </c>
      <c r="BA888" s="815">
        <f t="shared" si="2632"/>
        <v>0</v>
      </c>
      <c r="BB888" s="815">
        <f t="shared" si="2632"/>
        <v>0</v>
      </c>
      <c r="BC888" s="814"/>
      <c r="BD888" s="815">
        <f t="shared" ref="BD888:BT888" si="2633">SUM(BD666)</f>
        <v>0</v>
      </c>
      <c r="BE888" s="815">
        <f t="shared" si="2633"/>
        <v>0</v>
      </c>
      <c r="BF888" s="815">
        <f t="shared" si="2633"/>
        <v>0</v>
      </c>
      <c r="BG888" s="815">
        <f t="shared" si="2633"/>
        <v>0</v>
      </c>
      <c r="BH888" s="815">
        <f t="shared" si="2633"/>
        <v>0</v>
      </c>
      <c r="BI888" s="815">
        <f t="shared" si="2633"/>
        <v>0</v>
      </c>
      <c r="BJ888" s="815">
        <f t="shared" si="2633"/>
        <v>0</v>
      </c>
      <c r="BK888" s="815">
        <f t="shared" si="2633"/>
        <v>0</v>
      </c>
      <c r="BL888" s="815">
        <f t="shared" si="2633"/>
        <v>0</v>
      </c>
      <c r="BM888" s="815">
        <f t="shared" si="2633"/>
        <v>0</v>
      </c>
      <c r="BN888" s="815">
        <f t="shared" si="2633"/>
        <v>0</v>
      </c>
      <c r="BO888" s="815">
        <f t="shared" si="2633"/>
        <v>0</v>
      </c>
      <c r="BP888" s="815">
        <f t="shared" si="2633"/>
        <v>0</v>
      </c>
      <c r="BQ888" s="815">
        <f t="shared" si="2633"/>
        <v>0</v>
      </c>
      <c r="BR888" s="815">
        <f t="shared" si="2633"/>
        <v>0</v>
      </c>
      <c r="BS888" s="815">
        <f t="shared" si="2633"/>
        <v>0</v>
      </c>
      <c r="BT888" s="815">
        <f t="shared" si="2633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34">IF(DL888&lt;3,"",(SUM(B888:R888)-MIN(B888:R888)-MAX(B888:R888))/(DL888-2))</f>
        <v>0</v>
      </c>
      <c r="CA888" s="621">
        <f t="shared" ref="CA888:CA893" si="2635">IF(DM888&lt;3,"",(SUM(T888:AJ888)-MIN(T888:AJ888)-MAX(T888:AJ888))/(DM888-2))</f>
        <v>1.3227513227513227E-3</v>
      </c>
      <c r="CB888" s="621">
        <f t="shared" ref="CB888:CB893" si="2636">IF(DN888&lt;3,"",(SUM(AL888:BB888)-MIN(AL888:BB888)-MAX(AL888:BB888))/(DN888-2))</f>
        <v>0</v>
      </c>
      <c r="CC888" s="693">
        <f t="shared" ref="CC888:CC893" si="2637">IF(DO888&lt;3,"",(SUM(BD888:BT888)-MIN(BD888:BT888)-MAX(BD888:BT888))/(DO888-2))</f>
        <v>0</v>
      </c>
      <c r="CD888" s="1351">
        <f t="shared" ref="CD888:CS888" si="263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638"/>
        <v>0</v>
      </c>
      <c r="CF888" s="1353">
        <f t="shared" si="2638"/>
        <v>0</v>
      </c>
      <c r="CG888" s="1353">
        <f t="shared" si="2638"/>
        <v>0</v>
      </c>
      <c r="CH888" s="1353">
        <f t="shared" si="2638"/>
        <v>0</v>
      </c>
      <c r="CI888" s="1353">
        <f t="shared" si="2638"/>
        <v>0</v>
      </c>
      <c r="CJ888" s="1353">
        <f t="shared" si="2638"/>
        <v>0</v>
      </c>
      <c r="CK888" s="1354">
        <f t="shared" si="2638"/>
        <v>0</v>
      </c>
      <c r="CL888" s="1354">
        <f t="shared" si="2638"/>
        <v>0</v>
      </c>
      <c r="CM888" s="1354">
        <f t="shared" si="2638"/>
        <v>0</v>
      </c>
      <c r="CN888" s="1353">
        <f t="shared" si="2638"/>
        <v>0</v>
      </c>
      <c r="CO888" s="1353">
        <f t="shared" si="2638"/>
        <v>0</v>
      </c>
      <c r="CP888" s="1353">
        <f t="shared" si="2638"/>
        <v>0</v>
      </c>
      <c r="CQ888" s="1353">
        <f t="shared" si="2638"/>
        <v>0</v>
      </c>
      <c r="CR888" s="1353">
        <f t="shared" si="2638"/>
        <v>0</v>
      </c>
      <c r="CS888" s="1352">
        <f t="shared" si="2638"/>
        <v>0</v>
      </c>
      <c r="CT888" s="1355">
        <f t="shared" ref="CE888:CT893" si="263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4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4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4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4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4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4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4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4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4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4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5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5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5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5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5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5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5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57">COUNT(B888:R888)</f>
        <v>17</v>
      </c>
      <c r="DM888" s="106">
        <f t="shared" ref="DM888:DM893" si="2658">COUNT(T888:AJ888)</f>
        <v>17</v>
      </c>
      <c r="DN888" s="106">
        <f t="shared" ref="DN888:DN893" si="2659">COUNT(AL888:BB888)</f>
        <v>17</v>
      </c>
      <c r="DO888" s="106">
        <f t="shared" ref="DO888:DO893" si="2660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61">SUM(B669)</f>
        <v>0</v>
      </c>
      <c r="C889" s="815">
        <f t="shared" si="2661"/>
        <v>0</v>
      </c>
      <c r="D889" s="815">
        <f t="shared" si="2661"/>
        <v>0.1095890410958904</v>
      </c>
      <c r="E889" s="815">
        <f t="shared" si="2661"/>
        <v>0</v>
      </c>
      <c r="F889" s="815">
        <f t="shared" si="2661"/>
        <v>2.2831050228310504E-2</v>
      </c>
      <c r="G889" s="815">
        <f t="shared" si="2661"/>
        <v>0</v>
      </c>
      <c r="H889" s="815">
        <f t="shared" si="2661"/>
        <v>0</v>
      </c>
      <c r="I889" s="815">
        <f t="shared" si="2661"/>
        <v>0</v>
      </c>
      <c r="J889" s="815">
        <f t="shared" si="2661"/>
        <v>0</v>
      </c>
      <c r="K889" s="815">
        <f t="shared" si="2661"/>
        <v>0</v>
      </c>
      <c r="L889" s="815">
        <f t="shared" si="2661"/>
        <v>0</v>
      </c>
      <c r="M889" s="815">
        <f t="shared" si="2661"/>
        <v>0</v>
      </c>
      <c r="N889" s="815">
        <f t="shared" si="2661"/>
        <v>0</v>
      </c>
      <c r="O889" s="815">
        <f t="shared" si="2661"/>
        <v>0</v>
      </c>
      <c r="P889" s="815">
        <f t="shared" si="2661"/>
        <v>0</v>
      </c>
      <c r="Q889" s="815">
        <f t="shared" si="2661"/>
        <v>0</v>
      </c>
      <c r="R889" s="815">
        <f t="shared" si="2661"/>
        <v>0</v>
      </c>
      <c r="S889" s="814"/>
      <c r="T889" s="815">
        <f t="shared" ref="T889:AJ889" si="2662">SUM(T669)</f>
        <v>0</v>
      </c>
      <c r="U889" s="815">
        <f t="shared" si="2662"/>
        <v>0</v>
      </c>
      <c r="V889" s="815">
        <f t="shared" si="2662"/>
        <v>0</v>
      </c>
      <c r="W889" s="815">
        <f t="shared" si="2662"/>
        <v>0</v>
      </c>
      <c r="X889" s="815">
        <f t="shared" si="2662"/>
        <v>0</v>
      </c>
      <c r="Y889" s="815">
        <f t="shared" si="2662"/>
        <v>7.6103500761035021E-3</v>
      </c>
      <c r="Z889" s="815">
        <f t="shared" si="2662"/>
        <v>0</v>
      </c>
      <c r="AA889" s="815">
        <f t="shared" si="2662"/>
        <v>0</v>
      </c>
      <c r="AB889" s="815">
        <f t="shared" si="2662"/>
        <v>0</v>
      </c>
      <c r="AC889" s="815">
        <f t="shared" si="2662"/>
        <v>0</v>
      </c>
      <c r="AD889" s="815">
        <f t="shared" si="2662"/>
        <v>0</v>
      </c>
      <c r="AE889" s="815">
        <f t="shared" si="2662"/>
        <v>0</v>
      </c>
      <c r="AF889" s="815">
        <f t="shared" si="2662"/>
        <v>0</v>
      </c>
      <c r="AG889" s="815">
        <f t="shared" si="2662"/>
        <v>0</v>
      </c>
      <c r="AH889" s="815">
        <f t="shared" si="2662"/>
        <v>0</v>
      </c>
      <c r="AI889" s="815">
        <f t="shared" si="2662"/>
        <v>0</v>
      </c>
      <c r="AJ889" s="815">
        <f t="shared" si="2662"/>
        <v>0</v>
      </c>
      <c r="AK889" s="814"/>
      <c r="AL889" s="815">
        <f t="shared" ref="AL889:BB889" si="2663">SUM(AL669)</f>
        <v>0</v>
      </c>
      <c r="AM889" s="815">
        <f t="shared" si="2663"/>
        <v>0</v>
      </c>
      <c r="AN889" s="815">
        <f t="shared" si="2663"/>
        <v>0</v>
      </c>
      <c r="AO889" s="815">
        <f t="shared" si="2663"/>
        <v>0</v>
      </c>
      <c r="AP889" s="815">
        <f t="shared" si="2663"/>
        <v>0</v>
      </c>
      <c r="AQ889" s="815">
        <f t="shared" si="2663"/>
        <v>0</v>
      </c>
      <c r="AR889" s="815">
        <f t="shared" si="2663"/>
        <v>0</v>
      </c>
      <c r="AS889" s="815">
        <f t="shared" si="2663"/>
        <v>0</v>
      </c>
      <c r="AT889" s="815">
        <f t="shared" si="2663"/>
        <v>0</v>
      </c>
      <c r="AU889" s="815">
        <f t="shared" si="2663"/>
        <v>0</v>
      </c>
      <c r="AV889" s="815">
        <f t="shared" si="2663"/>
        <v>0</v>
      </c>
      <c r="AW889" s="815">
        <f t="shared" si="2663"/>
        <v>0</v>
      </c>
      <c r="AX889" s="815">
        <f t="shared" si="2663"/>
        <v>0</v>
      </c>
      <c r="AY889" s="815">
        <f t="shared" si="2663"/>
        <v>0</v>
      </c>
      <c r="AZ889" s="815">
        <f t="shared" si="2663"/>
        <v>0</v>
      </c>
      <c r="BA889" s="815">
        <f t="shared" si="2663"/>
        <v>0</v>
      </c>
      <c r="BB889" s="815">
        <f t="shared" si="2663"/>
        <v>0</v>
      </c>
      <c r="BC889" s="814"/>
      <c r="BD889" s="815">
        <f t="shared" ref="BD889:BT889" si="2664">SUM(BD669)</f>
        <v>0</v>
      </c>
      <c r="BE889" s="815">
        <f t="shared" si="2664"/>
        <v>0</v>
      </c>
      <c r="BF889" s="815">
        <f t="shared" si="2664"/>
        <v>0</v>
      </c>
      <c r="BG889" s="815">
        <f t="shared" si="2664"/>
        <v>0</v>
      </c>
      <c r="BH889" s="815">
        <f t="shared" si="2664"/>
        <v>0</v>
      </c>
      <c r="BI889" s="815">
        <f t="shared" si="2664"/>
        <v>0</v>
      </c>
      <c r="BJ889" s="815">
        <f t="shared" si="2664"/>
        <v>0</v>
      </c>
      <c r="BK889" s="815">
        <f t="shared" si="2664"/>
        <v>0</v>
      </c>
      <c r="BL889" s="815">
        <f t="shared" si="2664"/>
        <v>0</v>
      </c>
      <c r="BM889" s="815">
        <f t="shared" si="2664"/>
        <v>0</v>
      </c>
      <c r="BN889" s="815">
        <f t="shared" si="2664"/>
        <v>0</v>
      </c>
      <c r="BO889" s="815">
        <f t="shared" si="2664"/>
        <v>0</v>
      </c>
      <c r="BP889" s="815">
        <f t="shared" si="2664"/>
        <v>0</v>
      </c>
      <c r="BQ889" s="815">
        <f t="shared" si="2664"/>
        <v>0</v>
      </c>
      <c r="BR889" s="815">
        <f t="shared" si="2664"/>
        <v>0</v>
      </c>
      <c r="BS889" s="815">
        <f t="shared" si="2664"/>
        <v>0</v>
      </c>
      <c r="BT889" s="815">
        <f t="shared" si="2664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34"/>
        <v>1.5220700152207001E-3</v>
      </c>
      <c r="CA889" s="621">
        <f t="shared" si="2635"/>
        <v>0</v>
      </c>
      <c r="CB889" s="621">
        <f t="shared" si="2636"/>
        <v>0</v>
      </c>
      <c r="CC889" s="693">
        <f t="shared" si="2637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39"/>
        <v>0</v>
      </c>
      <c r="CF889" s="1353">
        <f t="shared" si="2639"/>
        <v>0</v>
      </c>
      <c r="CG889" s="1353">
        <f t="shared" si="2639"/>
        <v>0</v>
      </c>
      <c r="CH889" s="1353">
        <f t="shared" si="2639"/>
        <v>0</v>
      </c>
      <c r="CI889" s="1353">
        <f t="shared" si="2639"/>
        <v>0</v>
      </c>
      <c r="CJ889" s="1353">
        <f t="shared" si="2639"/>
        <v>0</v>
      </c>
      <c r="CK889" s="1354">
        <f t="shared" si="2639"/>
        <v>0</v>
      </c>
      <c r="CL889" s="1354">
        <f t="shared" si="2639"/>
        <v>0</v>
      </c>
      <c r="CM889" s="1354">
        <f t="shared" si="2639"/>
        <v>0</v>
      </c>
      <c r="CN889" s="1353">
        <f t="shared" si="2639"/>
        <v>0</v>
      </c>
      <c r="CO889" s="1353">
        <f t="shared" si="2639"/>
        <v>0</v>
      </c>
      <c r="CP889" s="1353">
        <f t="shared" si="2639"/>
        <v>0</v>
      </c>
      <c r="CQ889" s="1353">
        <f t="shared" si="2639"/>
        <v>0</v>
      </c>
      <c r="CR889" s="1353">
        <f t="shared" si="2639"/>
        <v>0</v>
      </c>
      <c r="CS889" s="1352">
        <f t="shared" si="2639"/>
        <v>0</v>
      </c>
      <c r="CT889" s="1355">
        <f t="shared" si="2639"/>
        <v>0</v>
      </c>
      <c r="CU889" s="535">
        <f t="shared" si="2640"/>
        <v>0</v>
      </c>
      <c r="CV889" s="536">
        <f t="shared" si="2641"/>
        <v>0</v>
      </c>
      <c r="CW889" s="537">
        <f t="shared" si="2642"/>
        <v>0</v>
      </c>
      <c r="CX889" s="537">
        <f t="shared" si="2643"/>
        <v>0</v>
      </c>
      <c r="CY889" s="537">
        <f t="shared" si="2644"/>
        <v>0</v>
      </c>
      <c r="CZ889" s="537">
        <f t="shared" si="2645"/>
        <v>0</v>
      </c>
      <c r="DA889" s="537">
        <f t="shared" si="2646"/>
        <v>0</v>
      </c>
      <c r="DB889" s="538">
        <f t="shared" si="2647"/>
        <v>0</v>
      </c>
      <c r="DC889" s="538">
        <f t="shared" si="2648"/>
        <v>0</v>
      </c>
      <c r="DD889" s="538">
        <f t="shared" si="2649"/>
        <v>0</v>
      </c>
      <c r="DE889" s="537">
        <f t="shared" si="2650"/>
        <v>0</v>
      </c>
      <c r="DF889" s="537">
        <f t="shared" si="2651"/>
        <v>0</v>
      </c>
      <c r="DG889" s="537">
        <f t="shared" si="2652"/>
        <v>0</v>
      </c>
      <c r="DH889" s="537">
        <f t="shared" si="2653"/>
        <v>0</v>
      </c>
      <c r="DI889" s="537">
        <f t="shared" si="2654"/>
        <v>0</v>
      </c>
      <c r="DJ889" s="536">
        <f t="shared" si="2655"/>
        <v>0</v>
      </c>
      <c r="DK889" s="535">
        <f t="shared" si="2656"/>
        <v>0</v>
      </c>
      <c r="DL889" s="654">
        <f t="shared" si="2657"/>
        <v>17</v>
      </c>
      <c r="DM889" s="106">
        <f t="shared" si="2658"/>
        <v>17</v>
      </c>
      <c r="DN889" s="106">
        <f t="shared" si="2659"/>
        <v>17</v>
      </c>
      <c r="DO889" s="106">
        <f t="shared" si="2660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65">SUM(B672)</f>
        <v>0</v>
      </c>
      <c r="C890" s="815">
        <f t="shared" si="2665"/>
        <v>0</v>
      </c>
      <c r="D890" s="815">
        <f t="shared" si="2665"/>
        <v>0</v>
      </c>
      <c r="E890" s="815">
        <f t="shared" si="2665"/>
        <v>0</v>
      </c>
      <c r="F890" s="815">
        <f t="shared" si="2665"/>
        <v>0</v>
      </c>
      <c r="G890" s="815">
        <f t="shared" si="2665"/>
        <v>0</v>
      </c>
      <c r="H890" s="815">
        <f t="shared" si="2665"/>
        <v>0</v>
      </c>
      <c r="I890" s="815">
        <f t="shared" si="2665"/>
        <v>0</v>
      </c>
      <c r="J890" s="815">
        <f t="shared" si="2665"/>
        <v>0</v>
      </c>
      <c r="K890" s="815">
        <f t="shared" si="2665"/>
        <v>0</v>
      </c>
      <c r="L890" s="815">
        <f t="shared" si="2665"/>
        <v>0</v>
      </c>
      <c r="M890" s="815">
        <f t="shared" si="2665"/>
        <v>0</v>
      </c>
      <c r="N890" s="815">
        <f t="shared" si="2665"/>
        <v>0</v>
      </c>
      <c r="O890" s="815">
        <f t="shared" si="2665"/>
        <v>0</v>
      </c>
      <c r="P890" s="815">
        <f t="shared" si="2665"/>
        <v>0</v>
      </c>
      <c r="Q890" s="815">
        <f t="shared" si="2665"/>
        <v>0</v>
      </c>
      <c r="R890" s="815">
        <f t="shared" si="2665"/>
        <v>0</v>
      </c>
      <c r="S890" s="814"/>
      <c r="T890" s="815">
        <f t="shared" ref="T890:AJ890" si="2666">SUM(T672)</f>
        <v>0</v>
      </c>
      <c r="U890" s="815">
        <f t="shared" si="2666"/>
        <v>0</v>
      </c>
      <c r="V890" s="815">
        <f t="shared" si="2666"/>
        <v>0</v>
      </c>
      <c r="W890" s="815">
        <f t="shared" si="2666"/>
        <v>0</v>
      </c>
      <c r="X890" s="815">
        <f t="shared" si="2666"/>
        <v>0</v>
      </c>
      <c r="Y890" s="815">
        <f t="shared" si="2666"/>
        <v>0</v>
      </c>
      <c r="Z890" s="815">
        <f t="shared" si="2666"/>
        <v>0</v>
      </c>
      <c r="AA890" s="815">
        <f t="shared" si="2666"/>
        <v>0</v>
      </c>
      <c r="AB890" s="815">
        <f t="shared" si="2666"/>
        <v>0</v>
      </c>
      <c r="AC890" s="815">
        <f t="shared" si="2666"/>
        <v>0</v>
      </c>
      <c r="AD890" s="815">
        <f t="shared" si="2666"/>
        <v>0</v>
      </c>
      <c r="AE890" s="815">
        <f t="shared" si="2666"/>
        <v>0</v>
      </c>
      <c r="AF890" s="815">
        <f t="shared" si="2666"/>
        <v>0</v>
      </c>
      <c r="AG890" s="815">
        <f t="shared" si="2666"/>
        <v>0</v>
      </c>
      <c r="AH890" s="815">
        <f t="shared" si="2666"/>
        <v>0</v>
      </c>
      <c r="AI890" s="815">
        <f t="shared" si="2666"/>
        <v>0</v>
      </c>
      <c r="AJ890" s="815">
        <f t="shared" si="2666"/>
        <v>0</v>
      </c>
      <c r="AK890" s="814"/>
      <c r="AL890" s="815">
        <f t="shared" ref="AL890:BB890" si="2667">SUM(AL672)</f>
        <v>0</v>
      </c>
      <c r="AM890" s="815">
        <f t="shared" si="2667"/>
        <v>0</v>
      </c>
      <c r="AN890" s="815">
        <f t="shared" si="2667"/>
        <v>0</v>
      </c>
      <c r="AO890" s="815">
        <f t="shared" si="2667"/>
        <v>0</v>
      </c>
      <c r="AP890" s="815">
        <f t="shared" si="2667"/>
        <v>0</v>
      </c>
      <c r="AQ890" s="815">
        <f t="shared" si="2667"/>
        <v>0</v>
      </c>
      <c r="AR890" s="815">
        <f t="shared" si="2667"/>
        <v>0</v>
      </c>
      <c r="AS890" s="815">
        <f t="shared" si="2667"/>
        <v>0</v>
      </c>
      <c r="AT890" s="815">
        <f t="shared" si="2667"/>
        <v>0</v>
      </c>
      <c r="AU890" s="815">
        <f t="shared" si="2667"/>
        <v>0</v>
      </c>
      <c r="AV890" s="815">
        <f t="shared" si="2667"/>
        <v>0</v>
      </c>
      <c r="AW890" s="815">
        <f t="shared" si="2667"/>
        <v>0</v>
      </c>
      <c r="AX890" s="815">
        <f t="shared" si="2667"/>
        <v>0</v>
      </c>
      <c r="AY890" s="815">
        <f t="shared" si="2667"/>
        <v>0</v>
      </c>
      <c r="AZ890" s="815">
        <f t="shared" si="2667"/>
        <v>0</v>
      </c>
      <c r="BA890" s="815">
        <f t="shared" si="2667"/>
        <v>0</v>
      </c>
      <c r="BB890" s="815">
        <f t="shared" si="2667"/>
        <v>0</v>
      </c>
      <c r="BC890" s="814"/>
      <c r="BD890" s="815">
        <f t="shared" ref="BD890:BT890" si="2668">SUM(BD672)</f>
        <v>0</v>
      </c>
      <c r="BE890" s="815">
        <f t="shared" si="2668"/>
        <v>0</v>
      </c>
      <c r="BF890" s="815">
        <f t="shared" si="2668"/>
        <v>0</v>
      </c>
      <c r="BG890" s="815">
        <f t="shared" si="2668"/>
        <v>0</v>
      </c>
      <c r="BH890" s="815">
        <f t="shared" si="2668"/>
        <v>0</v>
      </c>
      <c r="BI890" s="815">
        <f t="shared" si="2668"/>
        <v>0</v>
      </c>
      <c r="BJ890" s="815">
        <f t="shared" si="2668"/>
        <v>0</v>
      </c>
      <c r="BK890" s="815">
        <f t="shared" si="2668"/>
        <v>0</v>
      </c>
      <c r="BL890" s="815">
        <f t="shared" si="2668"/>
        <v>0</v>
      </c>
      <c r="BM890" s="815">
        <f t="shared" si="2668"/>
        <v>0</v>
      </c>
      <c r="BN890" s="815">
        <f t="shared" si="2668"/>
        <v>0</v>
      </c>
      <c r="BO890" s="815">
        <f t="shared" si="2668"/>
        <v>0</v>
      </c>
      <c r="BP890" s="815">
        <f t="shared" si="2668"/>
        <v>0</v>
      </c>
      <c r="BQ890" s="815">
        <f t="shared" si="2668"/>
        <v>0</v>
      </c>
      <c r="BR890" s="815">
        <f t="shared" si="2668"/>
        <v>0</v>
      </c>
      <c r="BS890" s="815">
        <f t="shared" si="2668"/>
        <v>0</v>
      </c>
      <c r="BT890" s="815">
        <f t="shared" si="2668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34"/>
        <v>0</v>
      </c>
      <c r="CA890" s="621">
        <f t="shared" si="2635"/>
        <v>0</v>
      </c>
      <c r="CB890" s="621">
        <f t="shared" si="2636"/>
        <v>0</v>
      </c>
      <c r="CC890" s="693">
        <f t="shared" si="2637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39"/>
        <v>0</v>
      </c>
      <c r="CF890" s="1353">
        <f t="shared" si="2639"/>
        <v>0</v>
      </c>
      <c r="CG890" s="1353">
        <f t="shared" si="2639"/>
        <v>0</v>
      </c>
      <c r="CH890" s="1353">
        <f t="shared" si="2639"/>
        <v>0</v>
      </c>
      <c r="CI890" s="1353">
        <f t="shared" si="2639"/>
        <v>0</v>
      </c>
      <c r="CJ890" s="1353">
        <f t="shared" si="2639"/>
        <v>0</v>
      </c>
      <c r="CK890" s="1354">
        <f t="shared" si="2639"/>
        <v>0</v>
      </c>
      <c r="CL890" s="1354">
        <f t="shared" si="2639"/>
        <v>0</v>
      </c>
      <c r="CM890" s="1354">
        <f t="shared" si="2639"/>
        <v>0</v>
      </c>
      <c r="CN890" s="1353">
        <f t="shared" si="2639"/>
        <v>0</v>
      </c>
      <c r="CO890" s="1353">
        <f t="shared" si="2639"/>
        <v>0</v>
      </c>
      <c r="CP890" s="1353">
        <f t="shared" si="2639"/>
        <v>0</v>
      </c>
      <c r="CQ890" s="1353">
        <f t="shared" si="2639"/>
        <v>0</v>
      </c>
      <c r="CR890" s="1353">
        <f t="shared" si="2639"/>
        <v>0</v>
      </c>
      <c r="CS890" s="1352">
        <f t="shared" si="2639"/>
        <v>0</v>
      </c>
      <c r="CT890" s="1355">
        <f t="shared" si="2639"/>
        <v>0</v>
      </c>
      <c r="CU890" s="535">
        <f t="shared" si="2640"/>
        <v>0</v>
      </c>
      <c r="CV890" s="536">
        <f t="shared" si="2641"/>
        <v>0</v>
      </c>
      <c r="CW890" s="537">
        <f t="shared" si="2642"/>
        <v>0</v>
      </c>
      <c r="CX890" s="537">
        <f t="shared" si="2643"/>
        <v>0</v>
      </c>
      <c r="CY890" s="537">
        <f t="shared" si="2644"/>
        <v>0</v>
      </c>
      <c r="CZ890" s="537">
        <f t="shared" si="2645"/>
        <v>0</v>
      </c>
      <c r="DA890" s="537">
        <f t="shared" si="2646"/>
        <v>0</v>
      </c>
      <c r="DB890" s="538">
        <f t="shared" si="2647"/>
        <v>0</v>
      </c>
      <c r="DC890" s="538">
        <f t="shared" si="2648"/>
        <v>0</v>
      </c>
      <c r="DD890" s="538">
        <f t="shared" si="2649"/>
        <v>0</v>
      </c>
      <c r="DE890" s="537">
        <f t="shared" si="2650"/>
        <v>0</v>
      </c>
      <c r="DF890" s="537">
        <f t="shared" si="2651"/>
        <v>0</v>
      </c>
      <c r="DG890" s="537">
        <f t="shared" si="2652"/>
        <v>0</v>
      </c>
      <c r="DH890" s="537">
        <f t="shared" si="2653"/>
        <v>0</v>
      </c>
      <c r="DI890" s="537">
        <f t="shared" si="2654"/>
        <v>0</v>
      </c>
      <c r="DJ890" s="536">
        <f t="shared" si="2655"/>
        <v>0</v>
      </c>
      <c r="DK890" s="535">
        <f t="shared" si="2656"/>
        <v>0</v>
      </c>
      <c r="DL890" s="654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69">SUM(B675)</f>
        <v>0</v>
      </c>
      <c r="C891" s="815">
        <f t="shared" si="2669"/>
        <v>0</v>
      </c>
      <c r="D891" s="815">
        <f t="shared" si="2669"/>
        <v>0</v>
      </c>
      <c r="E891" s="815">
        <f t="shared" si="2669"/>
        <v>0</v>
      </c>
      <c r="F891" s="815">
        <f t="shared" si="2669"/>
        <v>0</v>
      </c>
      <c r="G891" s="815">
        <f t="shared" si="2669"/>
        <v>0</v>
      </c>
      <c r="H891" s="815">
        <f t="shared" si="2669"/>
        <v>0</v>
      </c>
      <c r="I891" s="815">
        <f t="shared" si="2669"/>
        <v>0</v>
      </c>
      <c r="J891" s="815">
        <f t="shared" si="2669"/>
        <v>0</v>
      </c>
      <c r="K891" s="815">
        <f t="shared" si="2669"/>
        <v>0</v>
      </c>
      <c r="L891" s="815">
        <f t="shared" si="2669"/>
        <v>0</v>
      </c>
      <c r="M891" s="815">
        <f t="shared" si="2669"/>
        <v>0</v>
      </c>
      <c r="N891" s="815">
        <f t="shared" si="2669"/>
        <v>0</v>
      </c>
      <c r="O891" s="815">
        <f t="shared" si="2669"/>
        <v>0</v>
      </c>
      <c r="P891" s="815">
        <f t="shared" si="2669"/>
        <v>0</v>
      </c>
      <c r="Q891" s="815">
        <f t="shared" si="2669"/>
        <v>0</v>
      </c>
      <c r="R891" s="815">
        <f t="shared" si="2669"/>
        <v>0</v>
      </c>
      <c r="S891" s="814"/>
      <c r="T891" s="815">
        <f t="shared" ref="T891:AJ891" si="2670">SUM(T675)</f>
        <v>0</v>
      </c>
      <c r="U891" s="815">
        <f t="shared" si="2670"/>
        <v>0</v>
      </c>
      <c r="V891" s="815">
        <f t="shared" si="2670"/>
        <v>0</v>
      </c>
      <c r="W891" s="815">
        <f t="shared" si="2670"/>
        <v>0</v>
      </c>
      <c r="X891" s="815">
        <f t="shared" si="2670"/>
        <v>0</v>
      </c>
      <c r="Y891" s="815">
        <f t="shared" si="2670"/>
        <v>0</v>
      </c>
      <c r="Z891" s="815">
        <f t="shared" si="2670"/>
        <v>0</v>
      </c>
      <c r="AA891" s="815">
        <f t="shared" si="2670"/>
        <v>0</v>
      </c>
      <c r="AB891" s="815">
        <f t="shared" si="2670"/>
        <v>0</v>
      </c>
      <c r="AC891" s="815">
        <f t="shared" si="2670"/>
        <v>0</v>
      </c>
      <c r="AD891" s="815">
        <f t="shared" si="2670"/>
        <v>0</v>
      </c>
      <c r="AE891" s="815">
        <f t="shared" si="2670"/>
        <v>0</v>
      </c>
      <c r="AF891" s="815">
        <f t="shared" si="2670"/>
        <v>0</v>
      </c>
      <c r="AG891" s="815">
        <f t="shared" si="2670"/>
        <v>0</v>
      </c>
      <c r="AH891" s="815">
        <f t="shared" si="2670"/>
        <v>0</v>
      </c>
      <c r="AI891" s="815">
        <f t="shared" si="2670"/>
        <v>0</v>
      </c>
      <c r="AJ891" s="815">
        <f t="shared" si="2670"/>
        <v>0</v>
      </c>
      <c r="AK891" s="814"/>
      <c r="AL891" s="815">
        <f t="shared" ref="AL891:BB891" si="2671">SUM(AL675)</f>
        <v>0</v>
      </c>
      <c r="AM891" s="815">
        <f t="shared" si="2671"/>
        <v>0</v>
      </c>
      <c r="AN891" s="815">
        <f t="shared" si="2671"/>
        <v>0</v>
      </c>
      <c r="AO891" s="815">
        <f t="shared" si="2671"/>
        <v>0</v>
      </c>
      <c r="AP891" s="815">
        <f t="shared" si="2671"/>
        <v>0</v>
      </c>
      <c r="AQ891" s="815">
        <f t="shared" si="2671"/>
        <v>0</v>
      </c>
      <c r="AR891" s="815">
        <f t="shared" si="2671"/>
        <v>0</v>
      </c>
      <c r="AS891" s="815">
        <f t="shared" si="2671"/>
        <v>0</v>
      </c>
      <c r="AT891" s="815">
        <f t="shared" si="2671"/>
        <v>0</v>
      </c>
      <c r="AU891" s="815">
        <f t="shared" si="2671"/>
        <v>0</v>
      </c>
      <c r="AV891" s="815">
        <f t="shared" si="2671"/>
        <v>0</v>
      </c>
      <c r="AW891" s="815">
        <f t="shared" si="2671"/>
        <v>0</v>
      </c>
      <c r="AX891" s="815">
        <f t="shared" si="2671"/>
        <v>0</v>
      </c>
      <c r="AY891" s="815">
        <f t="shared" si="2671"/>
        <v>0</v>
      </c>
      <c r="AZ891" s="815">
        <f t="shared" si="2671"/>
        <v>0</v>
      </c>
      <c r="BA891" s="815">
        <f t="shared" si="2671"/>
        <v>0</v>
      </c>
      <c r="BB891" s="815">
        <f t="shared" si="2671"/>
        <v>0</v>
      </c>
      <c r="BC891" s="814"/>
      <c r="BD891" s="815">
        <f t="shared" ref="BD891:BT891" si="2672">SUM(BD675)</f>
        <v>0</v>
      </c>
      <c r="BE891" s="815">
        <f t="shared" si="2672"/>
        <v>0</v>
      </c>
      <c r="BF891" s="815">
        <f t="shared" si="2672"/>
        <v>0</v>
      </c>
      <c r="BG891" s="815">
        <f t="shared" si="2672"/>
        <v>0</v>
      </c>
      <c r="BH891" s="815">
        <f t="shared" si="2672"/>
        <v>0</v>
      </c>
      <c r="BI891" s="815">
        <f t="shared" si="2672"/>
        <v>0</v>
      </c>
      <c r="BJ891" s="815">
        <f t="shared" si="2672"/>
        <v>0</v>
      </c>
      <c r="BK891" s="815">
        <f t="shared" si="2672"/>
        <v>0</v>
      </c>
      <c r="BL891" s="815">
        <f t="shared" si="2672"/>
        <v>0</v>
      </c>
      <c r="BM891" s="815">
        <f t="shared" si="2672"/>
        <v>0</v>
      </c>
      <c r="BN891" s="815">
        <f t="shared" si="2672"/>
        <v>0</v>
      </c>
      <c r="BO891" s="815">
        <f t="shared" si="2672"/>
        <v>0</v>
      </c>
      <c r="BP891" s="815">
        <f t="shared" si="2672"/>
        <v>0</v>
      </c>
      <c r="BQ891" s="815">
        <f t="shared" si="2672"/>
        <v>0</v>
      </c>
      <c r="BR891" s="815">
        <f t="shared" si="2672"/>
        <v>0</v>
      </c>
      <c r="BS891" s="815">
        <f t="shared" si="2672"/>
        <v>0</v>
      </c>
      <c r="BT891" s="815">
        <f t="shared" si="2672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34"/>
        <v>0</v>
      </c>
      <c r="CA891" s="621">
        <f t="shared" si="2635"/>
        <v>0</v>
      </c>
      <c r="CB891" s="621">
        <f t="shared" si="2636"/>
        <v>0</v>
      </c>
      <c r="CC891" s="693">
        <f t="shared" si="2637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39"/>
        <v>0</v>
      </c>
      <c r="CF891" s="1353">
        <f t="shared" si="2639"/>
        <v>0</v>
      </c>
      <c r="CG891" s="1353">
        <f t="shared" si="2639"/>
        <v>0</v>
      </c>
      <c r="CH891" s="1353">
        <f t="shared" si="2639"/>
        <v>0</v>
      </c>
      <c r="CI891" s="1353">
        <f t="shared" si="2639"/>
        <v>0</v>
      </c>
      <c r="CJ891" s="1353">
        <f t="shared" si="2639"/>
        <v>0</v>
      </c>
      <c r="CK891" s="1354">
        <f t="shared" si="2639"/>
        <v>0</v>
      </c>
      <c r="CL891" s="1354">
        <f t="shared" si="2639"/>
        <v>0</v>
      </c>
      <c r="CM891" s="1354">
        <f t="shared" si="2639"/>
        <v>0</v>
      </c>
      <c r="CN891" s="1353">
        <f t="shared" si="2639"/>
        <v>0</v>
      </c>
      <c r="CO891" s="1353">
        <f t="shared" si="2639"/>
        <v>0</v>
      </c>
      <c r="CP891" s="1353">
        <f t="shared" si="2639"/>
        <v>0</v>
      </c>
      <c r="CQ891" s="1353">
        <f t="shared" si="2639"/>
        <v>0</v>
      </c>
      <c r="CR891" s="1353">
        <f t="shared" si="2639"/>
        <v>0</v>
      </c>
      <c r="CS891" s="1352">
        <f t="shared" si="2639"/>
        <v>0</v>
      </c>
      <c r="CT891" s="1355">
        <f t="shared" si="2639"/>
        <v>0</v>
      </c>
      <c r="CU891" s="535">
        <f t="shared" si="2640"/>
        <v>0</v>
      </c>
      <c r="CV891" s="536">
        <f t="shared" si="2641"/>
        <v>0</v>
      </c>
      <c r="CW891" s="537">
        <f t="shared" si="2642"/>
        <v>0</v>
      </c>
      <c r="CX891" s="537">
        <f t="shared" si="2643"/>
        <v>0</v>
      </c>
      <c r="CY891" s="537">
        <f t="shared" si="2644"/>
        <v>0</v>
      </c>
      <c r="CZ891" s="537">
        <f t="shared" si="2645"/>
        <v>0</v>
      </c>
      <c r="DA891" s="537">
        <f t="shared" si="2646"/>
        <v>0</v>
      </c>
      <c r="DB891" s="538">
        <f t="shared" si="2647"/>
        <v>0</v>
      </c>
      <c r="DC891" s="538">
        <f t="shared" si="2648"/>
        <v>0</v>
      </c>
      <c r="DD891" s="538">
        <f t="shared" si="2649"/>
        <v>0</v>
      </c>
      <c r="DE891" s="537">
        <f t="shared" si="2650"/>
        <v>0</v>
      </c>
      <c r="DF891" s="537">
        <f t="shared" si="2651"/>
        <v>0</v>
      </c>
      <c r="DG891" s="537">
        <f t="shared" si="2652"/>
        <v>0</v>
      </c>
      <c r="DH891" s="537">
        <f t="shared" si="2653"/>
        <v>0</v>
      </c>
      <c r="DI891" s="537">
        <f t="shared" si="2654"/>
        <v>0</v>
      </c>
      <c r="DJ891" s="536">
        <f t="shared" si="2655"/>
        <v>0</v>
      </c>
      <c r="DK891" s="535">
        <f t="shared" si="2656"/>
        <v>0</v>
      </c>
      <c r="DL891" s="654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73">SUM(B680)</f>
        <v>0</v>
      </c>
      <c r="C892" s="815">
        <f t="shared" si="2673"/>
        <v>0</v>
      </c>
      <c r="D892" s="815">
        <f t="shared" si="2673"/>
        <v>0</v>
      </c>
      <c r="E892" s="815">
        <f t="shared" si="2673"/>
        <v>0</v>
      </c>
      <c r="F892" s="815">
        <f t="shared" si="2673"/>
        <v>0</v>
      </c>
      <c r="G892" s="815">
        <f t="shared" si="2673"/>
        <v>0</v>
      </c>
      <c r="H892" s="815">
        <f t="shared" si="2673"/>
        <v>0</v>
      </c>
      <c r="I892" s="815">
        <f t="shared" si="2673"/>
        <v>0</v>
      </c>
      <c r="J892" s="815">
        <f t="shared" si="2673"/>
        <v>0</v>
      </c>
      <c r="K892" s="815">
        <f t="shared" si="2673"/>
        <v>0</v>
      </c>
      <c r="L892" s="815">
        <f t="shared" si="2673"/>
        <v>0</v>
      </c>
      <c r="M892" s="815">
        <f t="shared" si="2673"/>
        <v>0</v>
      </c>
      <c r="N892" s="815">
        <f t="shared" si="2673"/>
        <v>0</v>
      </c>
      <c r="O892" s="815">
        <f t="shared" si="2673"/>
        <v>0</v>
      </c>
      <c r="P892" s="815">
        <f t="shared" si="2673"/>
        <v>0</v>
      </c>
      <c r="Q892" s="815">
        <f t="shared" si="2673"/>
        <v>0</v>
      </c>
      <c r="R892" s="815">
        <f t="shared" si="2673"/>
        <v>0</v>
      </c>
      <c r="S892" s="814"/>
      <c r="T892" s="815">
        <f t="shared" ref="T892:AJ892" si="2674">SUM(T680)</f>
        <v>0</v>
      </c>
      <c r="U892" s="815">
        <f t="shared" si="2674"/>
        <v>0</v>
      </c>
      <c r="V892" s="815">
        <f t="shared" si="2674"/>
        <v>0</v>
      </c>
      <c r="W892" s="815">
        <f t="shared" si="2674"/>
        <v>7.8277886497064592E-3</v>
      </c>
      <c r="X892" s="815">
        <f t="shared" si="2674"/>
        <v>0</v>
      </c>
      <c r="Y892" s="815">
        <f t="shared" si="2674"/>
        <v>0</v>
      </c>
      <c r="Z892" s="815">
        <f t="shared" si="2674"/>
        <v>0</v>
      </c>
      <c r="AA892" s="815">
        <f t="shared" si="2674"/>
        <v>0</v>
      </c>
      <c r="AB892" s="815">
        <f t="shared" si="2674"/>
        <v>0</v>
      </c>
      <c r="AC892" s="815">
        <f t="shared" si="2674"/>
        <v>0</v>
      </c>
      <c r="AD892" s="815">
        <f t="shared" si="2674"/>
        <v>0</v>
      </c>
      <c r="AE892" s="815">
        <f t="shared" si="2674"/>
        <v>0</v>
      </c>
      <c r="AF892" s="815">
        <f t="shared" si="2674"/>
        <v>0</v>
      </c>
      <c r="AG892" s="815">
        <f t="shared" si="2674"/>
        <v>0</v>
      </c>
      <c r="AH892" s="815">
        <f t="shared" si="2674"/>
        <v>0</v>
      </c>
      <c r="AI892" s="815">
        <f t="shared" si="2674"/>
        <v>0</v>
      </c>
      <c r="AJ892" s="815">
        <f t="shared" si="2674"/>
        <v>0</v>
      </c>
      <c r="AK892" s="814"/>
      <c r="AL892" s="815">
        <f t="shared" ref="AL892:BB892" si="2675">SUM(AL680)</f>
        <v>0</v>
      </c>
      <c r="AM892" s="815">
        <f t="shared" si="2675"/>
        <v>0</v>
      </c>
      <c r="AN892" s="815">
        <f t="shared" si="2675"/>
        <v>0</v>
      </c>
      <c r="AO892" s="815">
        <f t="shared" si="2675"/>
        <v>0</v>
      </c>
      <c r="AP892" s="815">
        <f t="shared" si="2675"/>
        <v>0</v>
      </c>
      <c r="AQ892" s="815">
        <f t="shared" si="2675"/>
        <v>0</v>
      </c>
      <c r="AR892" s="815">
        <f t="shared" si="2675"/>
        <v>0</v>
      </c>
      <c r="AS892" s="815">
        <f t="shared" si="2675"/>
        <v>0</v>
      </c>
      <c r="AT892" s="815">
        <f t="shared" si="2675"/>
        <v>0</v>
      </c>
      <c r="AU892" s="815">
        <f t="shared" si="2675"/>
        <v>0</v>
      </c>
      <c r="AV892" s="815">
        <f t="shared" si="2675"/>
        <v>0</v>
      </c>
      <c r="AW892" s="815">
        <f t="shared" si="2675"/>
        <v>0</v>
      </c>
      <c r="AX892" s="815">
        <f t="shared" si="2675"/>
        <v>0</v>
      </c>
      <c r="AY892" s="815">
        <f t="shared" si="2675"/>
        <v>0</v>
      </c>
      <c r="AZ892" s="815">
        <f t="shared" si="2675"/>
        <v>0</v>
      </c>
      <c r="BA892" s="815">
        <f t="shared" si="2675"/>
        <v>0</v>
      </c>
      <c r="BB892" s="815">
        <f t="shared" si="2675"/>
        <v>0</v>
      </c>
      <c r="BC892" s="814"/>
      <c r="BD892" s="815">
        <f t="shared" ref="BD892:BT892" si="2676">SUM(BD680)</f>
        <v>0</v>
      </c>
      <c r="BE892" s="815">
        <f t="shared" si="2676"/>
        <v>0</v>
      </c>
      <c r="BF892" s="815">
        <f t="shared" si="2676"/>
        <v>0</v>
      </c>
      <c r="BG892" s="815">
        <f t="shared" si="2676"/>
        <v>0</v>
      </c>
      <c r="BH892" s="815">
        <f t="shared" si="2676"/>
        <v>0</v>
      </c>
      <c r="BI892" s="815">
        <f t="shared" si="2676"/>
        <v>0</v>
      </c>
      <c r="BJ892" s="815">
        <f t="shared" si="2676"/>
        <v>0</v>
      </c>
      <c r="BK892" s="815">
        <f t="shared" si="2676"/>
        <v>0</v>
      </c>
      <c r="BL892" s="815">
        <f t="shared" si="2676"/>
        <v>0</v>
      </c>
      <c r="BM892" s="815">
        <f t="shared" si="2676"/>
        <v>0</v>
      </c>
      <c r="BN892" s="815">
        <f t="shared" si="2676"/>
        <v>0</v>
      </c>
      <c r="BO892" s="815">
        <f t="shared" si="2676"/>
        <v>0</v>
      </c>
      <c r="BP892" s="815">
        <f t="shared" si="2676"/>
        <v>0</v>
      </c>
      <c r="BQ892" s="815">
        <f t="shared" si="2676"/>
        <v>0</v>
      </c>
      <c r="BR892" s="815">
        <f t="shared" si="2676"/>
        <v>0</v>
      </c>
      <c r="BS892" s="815">
        <f t="shared" si="2676"/>
        <v>0</v>
      </c>
      <c r="BT892" s="815">
        <f t="shared" si="2676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34"/>
        <v>0</v>
      </c>
      <c r="CA892" s="621">
        <f t="shared" si="2635"/>
        <v>0</v>
      </c>
      <c r="CB892" s="621">
        <f t="shared" si="2636"/>
        <v>0</v>
      </c>
      <c r="CC892" s="693">
        <f t="shared" si="2637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39"/>
        <v>0</v>
      </c>
      <c r="CF892" s="1353">
        <f t="shared" si="2639"/>
        <v>0</v>
      </c>
      <c r="CG892" s="1353">
        <f t="shared" si="2639"/>
        <v>0</v>
      </c>
      <c r="CH892" s="1353">
        <f t="shared" si="2639"/>
        <v>0</v>
      </c>
      <c r="CI892" s="1353">
        <f t="shared" si="2639"/>
        <v>0</v>
      </c>
      <c r="CJ892" s="1353">
        <f t="shared" si="2639"/>
        <v>0</v>
      </c>
      <c r="CK892" s="1354">
        <f t="shared" si="2639"/>
        <v>0</v>
      </c>
      <c r="CL892" s="1354">
        <f t="shared" si="2639"/>
        <v>0</v>
      </c>
      <c r="CM892" s="1354">
        <f t="shared" si="2639"/>
        <v>0</v>
      </c>
      <c r="CN892" s="1353">
        <f t="shared" si="2639"/>
        <v>0</v>
      </c>
      <c r="CO892" s="1353">
        <f t="shared" si="2639"/>
        <v>0</v>
      </c>
      <c r="CP892" s="1353">
        <f t="shared" si="2639"/>
        <v>0</v>
      </c>
      <c r="CQ892" s="1353">
        <f t="shared" si="2639"/>
        <v>0</v>
      </c>
      <c r="CR892" s="1353">
        <f t="shared" si="2639"/>
        <v>0</v>
      </c>
      <c r="CS892" s="1352">
        <f t="shared" si="2639"/>
        <v>0</v>
      </c>
      <c r="CT892" s="1355">
        <f t="shared" si="2639"/>
        <v>0</v>
      </c>
      <c r="CU892" s="535">
        <f t="shared" si="2640"/>
        <v>0</v>
      </c>
      <c r="CV892" s="536">
        <f t="shared" si="2641"/>
        <v>0</v>
      </c>
      <c r="CW892" s="537">
        <f t="shared" si="2642"/>
        <v>0</v>
      </c>
      <c r="CX892" s="537">
        <f t="shared" si="2643"/>
        <v>0</v>
      </c>
      <c r="CY892" s="537">
        <f t="shared" si="2644"/>
        <v>0</v>
      </c>
      <c r="CZ892" s="537">
        <f t="shared" si="2645"/>
        <v>0</v>
      </c>
      <c r="DA892" s="537">
        <f t="shared" si="2646"/>
        <v>0</v>
      </c>
      <c r="DB892" s="538">
        <f t="shared" si="2647"/>
        <v>0</v>
      </c>
      <c r="DC892" s="538">
        <f t="shared" si="2648"/>
        <v>0</v>
      </c>
      <c r="DD892" s="538">
        <f t="shared" si="2649"/>
        <v>0</v>
      </c>
      <c r="DE892" s="537">
        <f t="shared" si="2650"/>
        <v>0</v>
      </c>
      <c r="DF892" s="537">
        <f t="shared" si="2651"/>
        <v>0</v>
      </c>
      <c r="DG892" s="537">
        <f t="shared" si="2652"/>
        <v>0</v>
      </c>
      <c r="DH892" s="537">
        <f t="shared" si="2653"/>
        <v>0</v>
      </c>
      <c r="DI892" s="537">
        <f t="shared" si="2654"/>
        <v>0</v>
      </c>
      <c r="DJ892" s="536">
        <f t="shared" si="2655"/>
        <v>0</v>
      </c>
      <c r="DK892" s="535">
        <f t="shared" si="2656"/>
        <v>0</v>
      </c>
      <c r="DL892" s="654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77">SUM(B685)</f>
        <v>0</v>
      </c>
      <c r="C893" s="815">
        <f t="shared" si="2677"/>
        <v>0</v>
      </c>
      <c r="D893" s="815">
        <f t="shared" si="2677"/>
        <v>0</v>
      </c>
      <c r="E893" s="815">
        <f t="shared" si="2677"/>
        <v>0</v>
      </c>
      <c r="F893" s="815">
        <f t="shared" si="2677"/>
        <v>0</v>
      </c>
      <c r="G893" s="815">
        <f t="shared" si="2677"/>
        <v>0</v>
      </c>
      <c r="H893" s="815">
        <f t="shared" si="2677"/>
        <v>0</v>
      </c>
      <c r="I893" s="815">
        <f t="shared" si="2677"/>
        <v>0</v>
      </c>
      <c r="J893" s="815">
        <f t="shared" si="2677"/>
        <v>0</v>
      </c>
      <c r="K893" s="815">
        <f t="shared" si="2677"/>
        <v>0</v>
      </c>
      <c r="L893" s="815">
        <f t="shared" si="2677"/>
        <v>0</v>
      </c>
      <c r="M893" s="815">
        <f t="shared" si="2677"/>
        <v>0</v>
      </c>
      <c r="N893" s="815">
        <f t="shared" si="2677"/>
        <v>0</v>
      </c>
      <c r="O893" s="815">
        <f t="shared" si="2677"/>
        <v>0</v>
      </c>
      <c r="P893" s="815">
        <f t="shared" si="2677"/>
        <v>0</v>
      </c>
      <c r="Q893" s="815">
        <f t="shared" si="2677"/>
        <v>0</v>
      </c>
      <c r="R893" s="815">
        <f t="shared" si="2677"/>
        <v>0</v>
      </c>
      <c r="S893" s="814"/>
      <c r="T893" s="815">
        <f t="shared" ref="T893:AJ893" si="2678">SUM(T685)</f>
        <v>0</v>
      </c>
      <c r="U893" s="815">
        <f t="shared" si="2678"/>
        <v>0</v>
      </c>
      <c r="V893" s="815">
        <f t="shared" si="2678"/>
        <v>0</v>
      </c>
      <c r="W893" s="815">
        <f t="shared" si="2678"/>
        <v>0</v>
      </c>
      <c r="X893" s="815">
        <f t="shared" si="2678"/>
        <v>0</v>
      </c>
      <c r="Y893" s="815">
        <f t="shared" si="2678"/>
        <v>0</v>
      </c>
      <c r="Z893" s="815">
        <f t="shared" si="2678"/>
        <v>0</v>
      </c>
      <c r="AA893" s="815">
        <f t="shared" si="2678"/>
        <v>0</v>
      </c>
      <c r="AB893" s="815">
        <f t="shared" si="2678"/>
        <v>0</v>
      </c>
      <c r="AC893" s="815">
        <f t="shared" si="2678"/>
        <v>0</v>
      </c>
      <c r="AD893" s="815">
        <f t="shared" si="2678"/>
        <v>0</v>
      </c>
      <c r="AE893" s="815">
        <f t="shared" si="2678"/>
        <v>0</v>
      </c>
      <c r="AF893" s="815">
        <f t="shared" si="2678"/>
        <v>0</v>
      </c>
      <c r="AG893" s="815">
        <f t="shared" si="2678"/>
        <v>0</v>
      </c>
      <c r="AH893" s="815">
        <f t="shared" si="2678"/>
        <v>0</v>
      </c>
      <c r="AI893" s="815">
        <f t="shared" si="2678"/>
        <v>0</v>
      </c>
      <c r="AJ893" s="815">
        <f t="shared" si="2678"/>
        <v>0</v>
      </c>
      <c r="AK893" s="814"/>
      <c r="AL893" s="815">
        <f t="shared" ref="AL893:BB893" si="2679">SUM(AL685)</f>
        <v>0</v>
      </c>
      <c r="AM893" s="815">
        <f t="shared" si="2679"/>
        <v>0</v>
      </c>
      <c r="AN893" s="815">
        <f t="shared" si="2679"/>
        <v>0</v>
      </c>
      <c r="AO893" s="815">
        <f t="shared" si="2679"/>
        <v>0</v>
      </c>
      <c r="AP893" s="815">
        <f t="shared" si="2679"/>
        <v>0</v>
      </c>
      <c r="AQ893" s="815">
        <f t="shared" si="2679"/>
        <v>0</v>
      </c>
      <c r="AR893" s="815">
        <f t="shared" si="2679"/>
        <v>0</v>
      </c>
      <c r="AS893" s="815">
        <f t="shared" si="2679"/>
        <v>0</v>
      </c>
      <c r="AT893" s="815">
        <f t="shared" si="2679"/>
        <v>0</v>
      </c>
      <c r="AU893" s="815">
        <f t="shared" si="2679"/>
        <v>0</v>
      </c>
      <c r="AV893" s="815">
        <f t="shared" si="2679"/>
        <v>0</v>
      </c>
      <c r="AW893" s="815">
        <f t="shared" si="2679"/>
        <v>0</v>
      </c>
      <c r="AX893" s="815">
        <f t="shared" si="2679"/>
        <v>0</v>
      </c>
      <c r="AY893" s="815">
        <f t="shared" si="2679"/>
        <v>0</v>
      </c>
      <c r="AZ893" s="815">
        <f t="shared" si="2679"/>
        <v>0</v>
      </c>
      <c r="BA893" s="815">
        <f t="shared" si="2679"/>
        <v>0</v>
      </c>
      <c r="BB893" s="815">
        <f t="shared" si="2679"/>
        <v>0</v>
      </c>
      <c r="BC893" s="814"/>
      <c r="BD893" s="815">
        <f t="shared" ref="BD893:BT893" si="2680">SUM(BD685)</f>
        <v>0</v>
      </c>
      <c r="BE893" s="815">
        <f t="shared" si="2680"/>
        <v>0</v>
      </c>
      <c r="BF893" s="815">
        <f t="shared" si="2680"/>
        <v>0</v>
      </c>
      <c r="BG893" s="815">
        <f t="shared" si="2680"/>
        <v>0</v>
      </c>
      <c r="BH893" s="815">
        <f t="shared" si="2680"/>
        <v>0</v>
      </c>
      <c r="BI893" s="815">
        <f t="shared" si="2680"/>
        <v>0</v>
      </c>
      <c r="BJ893" s="815">
        <f t="shared" si="2680"/>
        <v>0</v>
      </c>
      <c r="BK893" s="815">
        <f t="shared" si="2680"/>
        <v>0</v>
      </c>
      <c r="BL893" s="815">
        <f t="shared" si="2680"/>
        <v>0</v>
      </c>
      <c r="BM893" s="815">
        <f t="shared" si="2680"/>
        <v>0</v>
      </c>
      <c r="BN893" s="815">
        <f t="shared" si="2680"/>
        <v>0</v>
      </c>
      <c r="BO893" s="815">
        <f t="shared" si="2680"/>
        <v>0</v>
      </c>
      <c r="BP893" s="815">
        <f t="shared" si="2680"/>
        <v>0</v>
      </c>
      <c r="BQ893" s="815">
        <f t="shared" si="2680"/>
        <v>0</v>
      </c>
      <c r="BR893" s="815">
        <f t="shared" si="2680"/>
        <v>0</v>
      </c>
      <c r="BS893" s="815">
        <f t="shared" si="2680"/>
        <v>0</v>
      </c>
      <c r="BT893" s="815">
        <f t="shared" si="2680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34"/>
        <v>0</v>
      </c>
      <c r="CA893" s="621">
        <f t="shared" si="2635"/>
        <v>0</v>
      </c>
      <c r="CB893" s="621">
        <f t="shared" si="2636"/>
        <v>0</v>
      </c>
      <c r="CC893" s="693">
        <f t="shared" si="2637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39"/>
        <v>0</v>
      </c>
      <c r="CF893" s="1353">
        <f t="shared" si="2639"/>
        <v>0</v>
      </c>
      <c r="CG893" s="1353">
        <f t="shared" si="2639"/>
        <v>0</v>
      </c>
      <c r="CH893" s="1353">
        <f t="shared" si="2639"/>
        <v>0</v>
      </c>
      <c r="CI893" s="1353">
        <f t="shared" si="2639"/>
        <v>0</v>
      </c>
      <c r="CJ893" s="1353">
        <f t="shared" si="2639"/>
        <v>0</v>
      </c>
      <c r="CK893" s="1354">
        <f t="shared" si="2639"/>
        <v>0</v>
      </c>
      <c r="CL893" s="1354">
        <f t="shared" si="2639"/>
        <v>0</v>
      </c>
      <c r="CM893" s="1354">
        <f t="shared" si="2639"/>
        <v>0</v>
      </c>
      <c r="CN893" s="1353">
        <f t="shared" si="2639"/>
        <v>0</v>
      </c>
      <c r="CO893" s="1353">
        <f t="shared" si="2639"/>
        <v>0</v>
      </c>
      <c r="CP893" s="1353">
        <f t="shared" si="2639"/>
        <v>0</v>
      </c>
      <c r="CQ893" s="1353">
        <f t="shared" si="2639"/>
        <v>0</v>
      </c>
      <c r="CR893" s="1353">
        <f t="shared" si="2639"/>
        <v>0</v>
      </c>
      <c r="CS893" s="1352">
        <f t="shared" si="2639"/>
        <v>0</v>
      </c>
      <c r="CT893" s="1355">
        <f t="shared" si="2639"/>
        <v>0</v>
      </c>
      <c r="CU893" s="535">
        <f t="shared" si="2640"/>
        <v>0</v>
      </c>
      <c r="CV893" s="536">
        <f t="shared" si="2641"/>
        <v>0</v>
      </c>
      <c r="CW893" s="537">
        <f t="shared" si="2642"/>
        <v>0</v>
      </c>
      <c r="CX893" s="537">
        <f t="shared" si="2643"/>
        <v>0</v>
      </c>
      <c r="CY893" s="537">
        <f t="shared" si="2644"/>
        <v>0</v>
      </c>
      <c r="CZ893" s="537">
        <f t="shared" si="2645"/>
        <v>0</v>
      </c>
      <c r="DA893" s="537">
        <f t="shared" si="2646"/>
        <v>0</v>
      </c>
      <c r="DB893" s="538">
        <f t="shared" si="2647"/>
        <v>0</v>
      </c>
      <c r="DC893" s="538">
        <f t="shared" si="2648"/>
        <v>0</v>
      </c>
      <c r="DD893" s="538">
        <f t="shared" si="2649"/>
        <v>0</v>
      </c>
      <c r="DE893" s="537">
        <f t="shared" si="2650"/>
        <v>0</v>
      </c>
      <c r="DF893" s="537">
        <f t="shared" si="2651"/>
        <v>0</v>
      </c>
      <c r="DG893" s="537">
        <f t="shared" si="2652"/>
        <v>0</v>
      </c>
      <c r="DH893" s="537">
        <f t="shared" si="2653"/>
        <v>0</v>
      </c>
      <c r="DI893" s="537">
        <f t="shared" si="2654"/>
        <v>0</v>
      </c>
      <c r="DJ893" s="536">
        <f t="shared" si="2655"/>
        <v>0</v>
      </c>
      <c r="DK893" s="535">
        <f t="shared" si="2656"/>
        <v>0</v>
      </c>
      <c r="DL893" s="654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81">SUM(B690)</f>
        <v>0</v>
      </c>
      <c r="C895" s="815">
        <f t="shared" si="2681"/>
        <v>0</v>
      </c>
      <c r="D895" s="815">
        <f t="shared" si="2681"/>
        <v>0</v>
      </c>
      <c r="E895" s="815">
        <f t="shared" si="2681"/>
        <v>0</v>
      </c>
      <c r="F895" s="815">
        <f t="shared" si="2681"/>
        <v>0</v>
      </c>
      <c r="G895" s="815">
        <f t="shared" si="2681"/>
        <v>0</v>
      </c>
      <c r="H895" s="815">
        <f t="shared" si="2681"/>
        <v>0</v>
      </c>
      <c r="I895" s="815">
        <f t="shared" si="2681"/>
        <v>0</v>
      </c>
      <c r="J895" s="815">
        <f t="shared" si="2681"/>
        <v>0</v>
      </c>
      <c r="K895" s="815">
        <f t="shared" si="2681"/>
        <v>0</v>
      </c>
      <c r="L895" s="815">
        <f t="shared" si="2681"/>
        <v>0</v>
      </c>
      <c r="M895" s="815">
        <f t="shared" si="2681"/>
        <v>0</v>
      </c>
      <c r="N895" s="815">
        <f t="shared" si="2681"/>
        <v>0</v>
      </c>
      <c r="O895" s="815">
        <f t="shared" si="2681"/>
        <v>0</v>
      </c>
      <c r="P895" s="815">
        <f t="shared" si="2681"/>
        <v>0</v>
      </c>
      <c r="Q895" s="815">
        <f t="shared" si="2681"/>
        <v>0</v>
      </c>
      <c r="R895" s="815">
        <f t="shared" si="2681"/>
        <v>0</v>
      </c>
      <c r="S895" s="814"/>
      <c r="T895" s="815">
        <f t="shared" ref="T895:AJ895" si="2682">SUM(T690)</f>
        <v>0</v>
      </c>
      <c r="U895" s="815">
        <f t="shared" si="2682"/>
        <v>0</v>
      </c>
      <c r="V895" s="815">
        <f t="shared" si="2682"/>
        <v>0</v>
      </c>
      <c r="W895" s="815">
        <f t="shared" si="2682"/>
        <v>0</v>
      </c>
      <c r="X895" s="815">
        <f t="shared" si="2682"/>
        <v>0</v>
      </c>
      <c r="Y895" s="815">
        <f t="shared" si="2682"/>
        <v>0</v>
      </c>
      <c r="Z895" s="815">
        <f t="shared" si="2682"/>
        <v>0</v>
      </c>
      <c r="AA895" s="815">
        <f t="shared" si="2682"/>
        <v>0</v>
      </c>
      <c r="AB895" s="815">
        <f t="shared" si="2682"/>
        <v>0</v>
      </c>
      <c r="AC895" s="815">
        <f t="shared" si="2682"/>
        <v>0</v>
      </c>
      <c r="AD895" s="815">
        <f t="shared" si="2682"/>
        <v>0</v>
      </c>
      <c r="AE895" s="815">
        <f t="shared" si="2682"/>
        <v>0</v>
      </c>
      <c r="AF895" s="815">
        <f t="shared" si="2682"/>
        <v>0</v>
      </c>
      <c r="AG895" s="815">
        <f t="shared" si="2682"/>
        <v>0</v>
      </c>
      <c r="AH895" s="815">
        <f t="shared" si="2682"/>
        <v>0</v>
      </c>
      <c r="AI895" s="815">
        <f t="shared" si="2682"/>
        <v>0</v>
      </c>
      <c r="AJ895" s="815">
        <f t="shared" si="2682"/>
        <v>0</v>
      </c>
      <c r="AK895" s="814"/>
      <c r="AL895" s="815">
        <f t="shared" ref="AL895:BB895" si="2683">SUM(AL690)</f>
        <v>0</v>
      </c>
      <c r="AM895" s="815">
        <f t="shared" si="2683"/>
        <v>0</v>
      </c>
      <c r="AN895" s="815">
        <f t="shared" si="2683"/>
        <v>0</v>
      </c>
      <c r="AO895" s="815">
        <f t="shared" si="2683"/>
        <v>0</v>
      </c>
      <c r="AP895" s="815">
        <f t="shared" si="2683"/>
        <v>0</v>
      </c>
      <c r="AQ895" s="815">
        <f t="shared" si="2683"/>
        <v>0</v>
      </c>
      <c r="AR895" s="815">
        <f t="shared" si="2683"/>
        <v>0</v>
      </c>
      <c r="AS895" s="815">
        <f t="shared" si="2683"/>
        <v>0</v>
      </c>
      <c r="AT895" s="815">
        <f t="shared" si="2683"/>
        <v>0</v>
      </c>
      <c r="AU895" s="815">
        <f t="shared" si="2683"/>
        <v>0</v>
      </c>
      <c r="AV895" s="815">
        <f t="shared" si="2683"/>
        <v>0</v>
      </c>
      <c r="AW895" s="815">
        <f t="shared" si="2683"/>
        <v>0</v>
      </c>
      <c r="AX895" s="815">
        <f t="shared" si="2683"/>
        <v>0</v>
      </c>
      <c r="AY895" s="815">
        <f t="shared" si="2683"/>
        <v>0</v>
      </c>
      <c r="AZ895" s="815">
        <f t="shared" si="2683"/>
        <v>0</v>
      </c>
      <c r="BA895" s="815">
        <f t="shared" si="2683"/>
        <v>0</v>
      </c>
      <c r="BB895" s="815">
        <f t="shared" si="2683"/>
        <v>0</v>
      </c>
      <c r="BC895" s="814"/>
      <c r="BD895" s="815">
        <f t="shared" ref="BD895:BT895" si="2684">SUM(BD690)</f>
        <v>0</v>
      </c>
      <c r="BE895" s="815">
        <f t="shared" si="2684"/>
        <v>0</v>
      </c>
      <c r="BF895" s="815">
        <f t="shared" si="2684"/>
        <v>0</v>
      </c>
      <c r="BG895" s="815">
        <f t="shared" si="2684"/>
        <v>0</v>
      </c>
      <c r="BH895" s="815">
        <f t="shared" si="2684"/>
        <v>0</v>
      </c>
      <c r="BI895" s="815">
        <f t="shared" si="2684"/>
        <v>0</v>
      </c>
      <c r="BJ895" s="815">
        <f t="shared" si="2684"/>
        <v>0</v>
      </c>
      <c r="BK895" s="815">
        <f t="shared" si="2684"/>
        <v>0</v>
      </c>
      <c r="BL895" s="815">
        <f t="shared" si="2684"/>
        <v>0</v>
      </c>
      <c r="BM895" s="815">
        <f t="shared" si="2684"/>
        <v>0</v>
      </c>
      <c r="BN895" s="815">
        <f t="shared" si="2684"/>
        <v>0</v>
      </c>
      <c r="BO895" s="815">
        <f t="shared" si="2684"/>
        <v>0</v>
      </c>
      <c r="BP895" s="815">
        <f t="shared" si="2684"/>
        <v>0</v>
      </c>
      <c r="BQ895" s="815">
        <f t="shared" si="2684"/>
        <v>0</v>
      </c>
      <c r="BR895" s="815">
        <f t="shared" si="2684"/>
        <v>0</v>
      </c>
      <c r="BS895" s="815">
        <f t="shared" si="2684"/>
        <v>0</v>
      </c>
      <c r="BT895" s="815">
        <f t="shared" si="2684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68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685"/>
        <v>0</v>
      </c>
      <c r="CF895" s="1353">
        <f t="shared" si="2685"/>
        <v>0</v>
      </c>
      <c r="CG895" s="1353">
        <f t="shared" si="2685"/>
        <v>0</v>
      </c>
      <c r="CH895" s="1353">
        <f t="shared" si="2685"/>
        <v>0</v>
      </c>
      <c r="CI895" s="1353">
        <f t="shared" si="2685"/>
        <v>0</v>
      </c>
      <c r="CJ895" s="1353">
        <f t="shared" si="2685"/>
        <v>0</v>
      </c>
      <c r="CK895" s="1354">
        <f t="shared" si="2685"/>
        <v>0</v>
      </c>
      <c r="CL895" s="1354">
        <f t="shared" si="2685"/>
        <v>0</v>
      </c>
      <c r="CM895" s="1354">
        <f t="shared" si="2685"/>
        <v>0</v>
      </c>
      <c r="CN895" s="1353">
        <f t="shared" si="2685"/>
        <v>0</v>
      </c>
      <c r="CO895" s="1353">
        <f t="shared" si="2685"/>
        <v>0</v>
      </c>
      <c r="CP895" s="1353">
        <f t="shared" si="2685"/>
        <v>0</v>
      </c>
      <c r="CQ895" s="1353">
        <f t="shared" si="2685"/>
        <v>0</v>
      </c>
      <c r="CR895" s="1353">
        <f t="shared" si="2685"/>
        <v>0</v>
      </c>
      <c r="CS895" s="1352">
        <f t="shared" si="2685"/>
        <v>0</v>
      </c>
      <c r="CT895" s="1355">
        <f t="shared" ref="CE895:CT897" si="268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8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87"/>
        <v>0</v>
      </c>
      <c r="CW895" s="537">
        <f t="shared" si="2687"/>
        <v>0</v>
      </c>
      <c r="CX895" s="537">
        <f t="shared" si="2687"/>
        <v>0</v>
      </c>
      <c r="CY895" s="537">
        <f t="shared" si="2687"/>
        <v>0</v>
      </c>
      <c r="CZ895" s="537">
        <f t="shared" si="2687"/>
        <v>0</v>
      </c>
      <c r="DA895" s="537">
        <f t="shared" si="2687"/>
        <v>0</v>
      </c>
      <c r="DB895" s="538">
        <f t="shared" si="2687"/>
        <v>0</v>
      </c>
      <c r="DC895" s="538">
        <f t="shared" si="2687"/>
        <v>0</v>
      </c>
      <c r="DD895" s="538">
        <f t="shared" si="2687"/>
        <v>0</v>
      </c>
      <c r="DE895" s="537">
        <f t="shared" ref="DE895:DK897" si="268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88"/>
        <v>0</v>
      </c>
      <c r="DG895" s="537">
        <f t="shared" si="2688"/>
        <v>0</v>
      </c>
      <c r="DH895" s="537">
        <f t="shared" si="2688"/>
        <v>0</v>
      </c>
      <c r="DI895" s="537">
        <f t="shared" si="2688"/>
        <v>0</v>
      </c>
      <c r="DJ895" s="536">
        <f t="shared" si="2688"/>
        <v>0</v>
      </c>
      <c r="DK895" s="535">
        <f t="shared" si="2688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89">SUM(B695)</f>
        <v>0</v>
      </c>
      <c r="C896" s="815">
        <f t="shared" si="2689"/>
        <v>0</v>
      </c>
      <c r="D896" s="815">
        <f t="shared" si="2689"/>
        <v>0</v>
      </c>
      <c r="E896" s="815">
        <f t="shared" si="2689"/>
        <v>0</v>
      </c>
      <c r="F896" s="815">
        <f t="shared" si="2689"/>
        <v>0</v>
      </c>
      <c r="G896" s="815">
        <f t="shared" si="2689"/>
        <v>0</v>
      </c>
      <c r="H896" s="815">
        <f t="shared" si="2689"/>
        <v>0</v>
      </c>
      <c r="I896" s="815">
        <f t="shared" si="2689"/>
        <v>0</v>
      </c>
      <c r="J896" s="815">
        <f t="shared" si="2689"/>
        <v>0</v>
      </c>
      <c r="K896" s="815">
        <f t="shared" si="2689"/>
        <v>0</v>
      </c>
      <c r="L896" s="815">
        <f t="shared" si="2689"/>
        <v>0</v>
      </c>
      <c r="M896" s="815">
        <f t="shared" si="2689"/>
        <v>0</v>
      </c>
      <c r="N896" s="815">
        <f t="shared" si="2689"/>
        <v>0</v>
      </c>
      <c r="O896" s="815">
        <f t="shared" si="2689"/>
        <v>0</v>
      </c>
      <c r="P896" s="815">
        <f t="shared" si="2689"/>
        <v>0</v>
      </c>
      <c r="Q896" s="815">
        <f t="shared" si="2689"/>
        <v>0</v>
      </c>
      <c r="R896" s="815">
        <f t="shared" si="2689"/>
        <v>0</v>
      </c>
      <c r="S896" s="814"/>
      <c r="T896" s="815">
        <f t="shared" ref="T896:AJ896" si="2690">SUM(T695)</f>
        <v>0</v>
      </c>
      <c r="U896" s="815">
        <f t="shared" si="2690"/>
        <v>0</v>
      </c>
      <c r="V896" s="815">
        <f t="shared" si="2690"/>
        <v>0</v>
      </c>
      <c r="W896" s="815">
        <f t="shared" si="2690"/>
        <v>0</v>
      </c>
      <c r="X896" s="815">
        <f t="shared" si="2690"/>
        <v>0</v>
      </c>
      <c r="Y896" s="815">
        <f t="shared" si="2690"/>
        <v>0</v>
      </c>
      <c r="Z896" s="815">
        <f t="shared" si="2690"/>
        <v>0</v>
      </c>
      <c r="AA896" s="815">
        <f t="shared" si="2690"/>
        <v>0</v>
      </c>
      <c r="AB896" s="815">
        <f t="shared" si="2690"/>
        <v>0</v>
      </c>
      <c r="AC896" s="815">
        <f t="shared" si="2690"/>
        <v>0</v>
      </c>
      <c r="AD896" s="815">
        <f t="shared" si="2690"/>
        <v>0</v>
      </c>
      <c r="AE896" s="815">
        <f t="shared" si="2690"/>
        <v>0</v>
      </c>
      <c r="AF896" s="815">
        <f t="shared" si="2690"/>
        <v>0</v>
      </c>
      <c r="AG896" s="815">
        <f t="shared" si="2690"/>
        <v>0</v>
      </c>
      <c r="AH896" s="815">
        <f t="shared" si="2690"/>
        <v>0</v>
      </c>
      <c r="AI896" s="815">
        <f t="shared" si="2690"/>
        <v>0</v>
      </c>
      <c r="AJ896" s="815">
        <f t="shared" si="2690"/>
        <v>0</v>
      </c>
      <c r="AK896" s="814"/>
      <c r="AL896" s="815">
        <f t="shared" ref="AL896:BB896" si="2691">SUM(AL695)</f>
        <v>0</v>
      </c>
      <c r="AM896" s="815">
        <f t="shared" si="2691"/>
        <v>0</v>
      </c>
      <c r="AN896" s="815">
        <f t="shared" si="2691"/>
        <v>0</v>
      </c>
      <c r="AO896" s="815">
        <f t="shared" si="2691"/>
        <v>0</v>
      </c>
      <c r="AP896" s="815">
        <f t="shared" si="2691"/>
        <v>0</v>
      </c>
      <c r="AQ896" s="815">
        <f t="shared" si="2691"/>
        <v>0</v>
      </c>
      <c r="AR896" s="815">
        <f t="shared" si="2691"/>
        <v>0</v>
      </c>
      <c r="AS896" s="815">
        <f t="shared" si="2691"/>
        <v>0</v>
      </c>
      <c r="AT896" s="815">
        <f t="shared" si="2691"/>
        <v>0</v>
      </c>
      <c r="AU896" s="815">
        <f t="shared" si="2691"/>
        <v>0</v>
      </c>
      <c r="AV896" s="815">
        <f t="shared" si="2691"/>
        <v>0</v>
      </c>
      <c r="AW896" s="815">
        <f t="shared" si="2691"/>
        <v>0</v>
      </c>
      <c r="AX896" s="815">
        <f t="shared" si="2691"/>
        <v>0</v>
      </c>
      <c r="AY896" s="815">
        <f t="shared" si="2691"/>
        <v>0</v>
      </c>
      <c r="AZ896" s="815">
        <f t="shared" si="2691"/>
        <v>0</v>
      </c>
      <c r="BA896" s="815">
        <f t="shared" si="2691"/>
        <v>0</v>
      </c>
      <c r="BB896" s="815">
        <f t="shared" si="2691"/>
        <v>0</v>
      </c>
      <c r="BC896" s="814"/>
      <c r="BD896" s="815">
        <f t="shared" ref="BD896:BT896" si="2692">SUM(BD695)</f>
        <v>0</v>
      </c>
      <c r="BE896" s="815">
        <f t="shared" si="2692"/>
        <v>0</v>
      </c>
      <c r="BF896" s="815">
        <f t="shared" si="2692"/>
        <v>0</v>
      </c>
      <c r="BG896" s="815">
        <f t="shared" si="2692"/>
        <v>0</v>
      </c>
      <c r="BH896" s="815">
        <f t="shared" si="2692"/>
        <v>0</v>
      </c>
      <c r="BI896" s="815">
        <f t="shared" si="2692"/>
        <v>0</v>
      </c>
      <c r="BJ896" s="815">
        <f t="shared" si="2692"/>
        <v>0</v>
      </c>
      <c r="BK896" s="815">
        <f t="shared" si="2692"/>
        <v>0</v>
      </c>
      <c r="BL896" s="815">
        <f t="shared" si="2692"/>
        <v>0</v>
      </c>
      <c r="BM896" s="815">
        <f t="shared" si="2692"/>
        <v>0</v>
      </c>
      <c r="BN896" s="815">
        <f t="shared" si="2692"/>
        <v>0</v>
      </c>
      <c r="BO896" s="815">
        <f t="shared" si="2692"/>
        <v>0</v>
      </c>
      <c r="BP896" s="815">
        <f t="shared" si="2692"/>
        <v>0</v>
      </c>
      <c r="BQ896" s="815">
        <f t="shared" si="2692"/>
        <v>0</v>
      </c>
      <c r="BR896" s="815">
        <f t="shared" si="2692"/>
        <v>0</v>
      </c>
      <c r="BS896" s="815">
        <f t="shared" si="2692"/>
        <v>0</v>
      </c>
      <c r="BT896" s="815">
        <f t="shared" si="2692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86"/>
        <v>0</v>
      </c>
      <c r="CF896" s="1353">
        <f t="shared" si="2686"/>
        <v>0</v>
      </c>
      <c r="CG896" s="1353">
        <f t="shared" si="2686"/>
        <v>0</v>
      </c>
      <c r="CH896" s="1353">
        <f t="shared" si="2686"/>
        <v>0</v>
      </c>
      <c r="CI896" s="1353">
        <f t="shared" si="2686"/>
        <v>0</v>
      </c>
      <c r="CJ896" s="1353">
        <f t="shared" si="2686"/>
        <v>0</v>
      </c>
      <c r="CK896" s="1354">
        <f t="shared" si="2686"/>
        <v>0</v>
      </c>
      <c r="CL896" s="1354">
        <f t="shared" si="2686"/>
        <v>0</v>
      </c>
      <c r="CM896" s="1354">
        <f t="shared" si="2686"/>
        <v>0</v>
      </c>
      <c r="CN896" s="1353">
        <f t="shared" si="2686"/>
        <v>0</v>
      </c>
      <c r="CO896" s="1353">
        <f t="shared" si="2686"/>
        <v>0</v>
      </c>
      <c r="CP896" s="1353">
        <f t="shared" si="2686"/>
        <v>0</v>
      </c>
      <c r="CQ896" s="1353">
        <f t="shared" si="2686"/>
        <v>0</v>
      </c>
      <c r="CR896" s="1353">
        <f t="shared" si="2686"/>
        <v>0</v>
      </c>
      <c r="CS896" s="1352">
        <f t="shared" si="2686"/>
        <v>0</v>
      </c>
      <c r="CT896" s="1355">
        <f t="shared" si="2686"/>
        <v>0</v>
      </c>
      <c r="CU896" s="535">
        <f t="shared" si="2687"/>
        <v>0</v>
      </c>
      <c r="CV896" s="536">
        <f t="shared" si="2687"/>
        <v>0</v>
      </c>
      <c r="CW896" s="537">
        <f t="shared" si="2687"/>
        <v>0</v>
      </c>
      <c r="CX896" s="537">
        <f t="shared" si="2687"/>
        <v>0</v>
      </c>
      <c r="CY896" s="537">
        <f t="shared" si="2687"/>
        <v>0</v>
      </c>
      <c r="CZ896" s="537">
        <f t="shared" si="2687"/>
        <v>0</v>
      </c>
      <c r="DA896" s="537">
        <f t="shared" si="2687"/>
        <v>0</v>
      </c>
      <c r="DB896" s="538">
        <f t="shared" si="2687"/>
        <v>0</v>
      </c>
      <c r="DC896" s="538">
        <f t="shared" si="2687"/>
        <v>0</v>
      </c>
      <c r="DD896" s="538">
        <f t="shared" si="2687"/>
        <v>0</v>
      </c>
      <c r="DE896" s="537">
        <f t="shared" si="2688"/>
        <v>0</v>
      </c>
      <c r="DF896" s="537">
        <f t="shared" si="2688"/>
        <v>0</v>
      </c>
      <c r="DG896" s="537">
        <f t="shared" si="2688"/>
        <v>0</v>
      </c>
      <c r="DH896" s="537">
        <f t="shared" si="2688"/>
        <v>0</v>
      </c>
      <c r="DI896" s="537">
        <f t="shared" si="2688"/>
        <v>0</v>
      </c>
      <c r="DJ896" s="536">
        <f t="shared" si="2688"/>
        <v>0</v>
      </c>
      <c r="DK896" s="535">
        <f t="shared" si="2688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93">SUM(B700)</f>
        <v>0</v>
      </c>
      <c r="C897" s="815">
        <f t="shared" si="2693"/>
        <v>0</v>
      </c>
      <c r="D897" s="815">
        <f t="shared" si="2693"/>
        <v>0</v>
      </c>
      <c r="E897" s="815">
        <f t="shared" si="2693"/>
        <v>0</v>
      </c>
      <c r="F897" s="815">
        <f t="shared" si="2693"/>
        <v>0</v>
      </c>
      <c r="G897" s="815">
        <f t="shared" si="2693"/>
        <v>0</v>
      </c>
      <c r="H897" s="815">
        <f t="shared" si="2693"/>
        <v>0</v>
      </c>
      <c r="I897" s="815">
        <f t="shared" si="2693"/>
        <v>0</v>
      </c>
      <c r="J897" s="815">
        <f t="shared" si="2693"/>
        <v>0</v>
      </c>
      <c r="K897" s="815">
        <f t="shared" si="2693"/>
        <v>0</v>
      </c>
      <c r="L897" s="815">
        <f t="shared" si="2693"/>
        <v>0</v>
      </c>
      <c r="M897" s="815">
        <f t="shared" si="2693"/>
        <v>0</v>
      </c>
      <c r="N897" s="815">
        <f t="shared" si="2693"/>
        <v>0</v>
      </c>
      <c r="O897" s="815">
        <f t="shared" si="2693"/>
        <v>0</v>
      </c>
      <c r="P897" s="815">
        <f t="shared" si="2693"/>
        <v>0</v>
      </c>
      <c r="Q897" s="815">
        <f t="shared" si="2693"/>
        <v>0</v>
      </c>
      <c r="R897" s="815">
        <f t="shared" si="2693"/>
        <v>0</v>
      </c>
      <c r="S897" s="814"/>
      <c r="T897" s="815">
        <f t="shared" ref="T897:AJ897" si="2694">SUM(T700)</f>
        <v>0</v>
      </c>
      <c r="U897" s="815">
        <f t="shared" si="2694"/>
        <v>0</v>
      </c>
      <c r="V897" s="815">
        <f t="shared" si="2694"/>
        <v>0</v>
      </c>
      <c r="W897" s="815">
        <f t="shared" si="2694"/>
        <v>0</v>
      </c>
      <c r="X897" s="815">
        <f t="shared" si="2694"/>
        <v>0</v>
      </c>
      <c r="Y897" s="815">
        <f t="shared" si="2694"/>
        <v>0</v>
      </c>
      <c r="Z897" s="815">
        <f t="shared" si="2694"/>
        <v>0</v>
      </c>
      <c r="AA897" s="815">
        <f t="shared" si="2694"/>
        <v>0</v>
      </c>
      <c r="AB897" s="815">
        <f t="shared" si="2694"/>
        <v>0</v>
      </c>
      <c r="AC897" s="815">
        <f t="shared" si="2694"/>
        <v>0</v>
      </c>
      <c r="AD897" s="815">
        <f t="shared" si="2694"/>
        <v>0</v>
      </c>
      <c r="AE897" s="815">
        <f t="shared" si="2694"/>
        <v>0</v>
      </c>
      <c r="AF897" s="815">
        <f t="shared" si="2694"/>
        <v>0</v>
      </c>
      <c r="AG897" s="815">
        <f t="shared" si="2694"/>
        <v>0</v>
      </c>
      <c r="AH897" s="815">
        <f t="shared" si="2694"/>
        <v>0</v>
      </c>
      <c r="AI897" s="815">
        <f t="shared" si="2694"/>
        <v>0</v>
      </c>
      <c r="AJ897" s="815">
        <f t="shared" si="2694"/>
        <v>0</v>
      </c>
      <c r="AK897" s="814"/>
      <c r="AL897" s="815">
        <f t="shared" ref="AL897:BB897" si="2695">SUM(AL700)</f>
        <v>0</v>
      </c>
      <c r="AM897" s="815">
        <f t="shared" si="2695"/>
        <v>0</v>
      </c>
      <c r="AN897" s="815">
        <f t="shared" si="2695"/>
        <v>0</v>
      </c>
      <c r="AO897" s="815">
        <f t="shared" si="2695"/>
        <v>0</v>
      </c>
      <c r="AP897" s="815">
        <f t="shared" si="2695"/>
        <v>0</v>
      </c>
      <c r="AQ897" s="815">
        <f t="shared" si="2695"/>
        <v>0</v>
      </c>
      <c r="AR897" s="815">
        <f t="shared" si="2695"/>
        <v>0</v>
      </c>
      <c r="AS897" s="815">
        <f t="shared" si="2695"/>
        <v>0</v>
      </c>
      <c r="AT897" s="815">
        <f t="shared" si="2695"/>
        <v>0</v>
      </c>
      <c r="AU897" s="815">
        <f t="shared" si="2695"/>
        <v>0</v>
      </c>
      <c r="AV897" s="815">
        <f t="shared" si="2695"/>
        <v>0</v>
      </c>
      <c r="AW897" s="815">
        <f t="shared" si="2695"/>
        <v>0</v>
      </c>
      <c r="AX897" s="815">
        <f t="shared" si="2695"/>
        <v>0</v>
      </c>
      <c r="AY897" s="815">
        <f t="shared" si="2695"/>
        <v>0</v>
      </c>
      <c r="AZ897" s="815">
        <f t="shared" si="2695"/>
        <v>0</v>
      </c>
      <c r="BA897" s="815">
        <f t="shared" si="2695"/>
        <v>0</v>
      </c>
      <c r="BB897" s="815">
        <f t="shared" si="2695"/>
        <v>0</v>
      </c>
      <c r="BC897" s="814"/>
      <c r="BD897" s="815">
        <f t="shared" ref="BD897:BT897" si="2696">SUM(BD700)</f>
        <v>0</v>
      </c>
      <c r="BE897" s="815">
        <f t="shared" si="2696"/>
        <v>0</v>
      </c>
      <c r="BF897" s="815">
        <f t="shared" si="2696"/>
        <v>0</v>
      </c>
      <c r="BG897" s="815">
        <f t="shared" si="2696"/>
        <v>0</v>
      </c>
      <c r="BH897" s="815">
        <f t="shared" si="2696"/>
        <v>0</v>
      </c>
      <c r="BI897" s="815">
        <f t="shared" si="2696"/>
        <v>0</v>
      </c>
      <c r="BJ897" s="815">
        <f t="shared" si="2696"/>
        <v>0</v>
      </c>
      <c r="BK897" s="815">
        <f t="shared" si="2696"/>
        <v>0</v>
      </c>
      <c r="BL897" s="815">
        <f t="shared" si="2696"/>
        <v>0</v>
      </c>
      <c r="BM897" s="815">
        <f t="shared" si="2696"/>
        <v>0</v>
      </c>
      <c r="BN897" s="815">
        <f t="shared" si="2696"/>
        <v>0</v>
      </c>
      <c r="BO897" s="815">
        <f t="shared" si="2696"/>
        <v>0</v>
      </c>
      <c r="BP897" s="815">
        <f t="shared" si="2696"/>
        <v>0</v>
      </c>
      <c r="BQ897" s="815">
        <f t="shared" si="2696"/>
        <v>0</v>
      </c>
      <c r="BR897" s="815">
        <f t="shared" si="2696"/>
        <v>0</v>
      </c>
      <c r="BS897" s="815">
        <f t="shared" si="2696"/>
        <v>0</v>
      </c>
      <c r="BT897" s="815">
        <f t="shared" si="2696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86"/>
        <v>0</v>
      </c>
      <c r="CF897" s="1353">
        <f t="shared" si="2686"/>
        <v>0</v>
      </c>
      <c r="CG897" s="1353">
        <f t="shared" si="2686"/>
        <v>0</v>
      </c>
      <c r="CH897" s="1353">
        <f t="shared" si="2686"/>
        <v>0</v>
      </c>
      <c r="CI897" s="1353">
        <f t="shared" si="2686"/>
        <v>0</v>
      </c>
      <c r="CJ897" s="1353">
        <f t="shared" si="2686"/>
        <v>0</v>
      </c>
      <c r="CK897" s="1354">
        <f t="shared" si="2686"/>
        <v>0</v>
      </c>
      <c r="CL897" s="1354">
        <f t="shared" si="2686"/>
        <v>0</v>
      </c>
      <c r="CM897" s="1354">
        <f t="shared" si="2686"/>
        <v>0</v>
      </c>
      <c r="CN897" s="1353">
        <f t="shared" si="2686"/>
        <v>0</v>
      </c>
      <c r="CO897" s="1353">
        <f t="shared" si="2686"/>
        <v>0</v>
      </c>
      <c r="CP897" s="1353">
        <f t="shared" si="2686"/>
        <v>0</v>
      </c>
      <c r="CQ897" s="1353">
        <f t="shared" si="2686"/>
        <v>0</v>
      </c>
      <c r="CR897" s="1353">
        <f t="shared" si="2686"/>
        <v>0</v>
      </c>
      <c r="CS897" s="1352">
        <f t="shared" si="2686"/>
        <v>0</v>
      </c>
      <c r="CT897" s="1355">
        <f t="shared" si="2686"/>
        <v>0</v>
      </c>
      <c r="CU897" s="535">
        <f t="shared" si="2687"/>
        <v>0</v>
      </c>
      <c r="CV897" s="536">
        <f t="shared" si="2687"/>
        <v>0</v>
      </c>
      <c r="CW897" s="537">
        <f t="shared" si="2687"/>
        <v>0</v>
      </c>
      <c r="CX897" s="537">
        <f t="shared" si="2687"/>
        <v>0</v>
      </c>
      <c r="CY897" s="537">
        <f t="shared" si="2687"/>
        <v>0</v>
      </c>
      <c r="CZ897" s="537">
        <f t="shared" si="2687"/>
        <v>0</v>
      </c>
      <c r="DA897" s="537">
        <f t="shared" si="2687"/>
        <v>0</v>
      </c>
      <c r="DB897" s="538">
        <f t="shared" si="2687"/>
        <v>0</v>
      </c>
      <c r="DC897" s="538">
        <f t="shared" si="2687"/>
        <v>0</v>
      </c>
      <c r="DD897" s="538">
        <f t="shared" si="2687"/>
        <v>0</v>
      </c>
      <c r="DE897" s="537">
        <f t="shared" si="2688"/>
        <v>0</v>
      </c>
      <c r="DF897" s="537">
        <f t="shared" si="2688"/>
        <v>0</v>
      </c>
      <c r="DG897" s="537">
        <f t="shared" si="2688"/>
        <v>0</v>
      </c>
      <c r="DH897" s="537">
        <f t="shared" si="2688"/>
        <v>0</v>
      </c>
      <c r="DI897" s="537">
        <f t="shared" si="2688"/>
        <v>0</v>
      </c>
      <c r="DJ897" s="536">
        <f t="shared" si="2688"/>
        <v>0</v>
      </c>
      <c r="DK897" s="535">
        <f t="shared" si="2688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97">SUM(B819:B898)</f>
        <v>1.3596425309849969</v>
      </c>
      <c r="C899" s="815">
        <f t="shared" si="2697"/>
        <v>0.9734566210045662</v>
      </c>
      <c r="D899" s="815">
        <f t="shared" si="2697"/>
        <v>0.98871702544031304</v>
      </c>
      <c r="E899" s="815">
        <f t="shared" si="2697"/>
        <v>1.1164360948032179</v>
      </c>
      <c r="F899" s="815">
        <f t="shared" si="2697"/>
        <v>0.98905675146771055</v>
      </c>
      <c r="G899" s="815">
        <f t="shared" si="2697"/>
        <v>0.9695805609915199</v>
      </c>
      <c r="H899" s="815">
        <f t="shared" si="2697"/>
        <v>0.98194911937377694</v>
      </c>
      <c r="I899" s="815">
        <f t="shared" si="2697"/>
        <v>1.0639491193737765</v>
      </c>
      <c r="J899" s="815">
        <f t="shared" si="2697"/>
        <v>1.2661392228124126</v>
      </c>
      <c r="K899" s="815">
        <f t="shared" si="2697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98">SUM(T819:T898)</f>
        <v>1.0172646227440747</v>
      </c>
      <c r="U899" s="815">
        <f t="shared" si="2698"/>
        <v>0.94274951076320956</v>
      </c>
      <c r="V899" s="815">
        <f t="shared" si="2698"/>
        <v>0.99332811480756689</v>
      </c>
      <c r="W899" s="815">
        <f t="shared" si="2698"/>
        <v>0.85899527071102411</v>
      </c>
      <c r="X899" s="815">
        <f t="shared" si="2698"/>
        <v>0.97054982967311743</v>
      </c>
      <c r="Y899" s="815">
        <f t="shared" si="2698"/>
        <v>1.0290617525549031</v>
      </c>
      <c r="Z899" s="815">
        <f t="shared" si="2698"/>
        <v>1.0997875314509364</v>
      </c>
      <c r="AA899" s="815">
        <f t="shared" si="2698"/>
        <v>0.84344911937377676</v>
      </c>
      <c r="AB899" s="815">
        <f t="shared" si="2698"/>
        <v>1.032276581865623</v>
      </c>
      <c r="AC899" s="815">
        <f t="shared" si="2698"/>
        <v>0</v>
      </c>
      <c r="AD899" s="815">
        <f t="shared" si="2698"/>
        <v>0</v>
      </c>
      <c r="AE899" s="815">
        <f t="shared" si="2698"/>
        <v>0</v>
      </c>
      <c r="AF899" s="815">
        <f t="shared" si="2698"/>
        <v>0</v>
      </c>
      <c r="AG899" s="815">
        <f t="shared" si="2698"/>
        <v>0</v>
      </c>
      <c r="AH899" s="815">
        <f t="shared" si="2698"/>
        <v>0</v>
      </c>
      <c r="AI899" s="815">
        <f t="shared" si="2698"/>
        <v>0</v>
      </c>
      <c r="AJ899" s="815">
        <f t="shared" si="2698"/>
        <v>0</v>
      </c>
      <c r="AK899" s="803"/>
      <c r="AL899" s="815">
        <f t="shared" ref="AL899:AT899" si="2699">SUM(AL819:AL898)</f>
        <v>1.0784611872146124</v>
      </c>
      <c r="AM899" s="815">
        <f t="shared" si="2699"/>
        <v>1.0353872580995869</v>
      </c>
      <c r="AN899" s="815">
        <f t="shared" si="2699"/>
        <v>1.0346053489889104</v>
      </c>
      <c r="AO899" s="815">
        <f t="shared" si="2699"/>
        <v>1.0162361382909326</v>
      </c>
      <c r="AP899" s="815">
        <f t="shared" si="2699"/>
        <v>1.0130974124809742</v>
      </c>
      <c r="AQ899" s="815">
        <f t="shared" si="2699"/>
        <v>1.0961301369863017</v>
      </c>
      <c r="AR899" s="815">
        <f t="shared" si="2699"/>
        <v>1.1189328114807564</v>
      </c>
      <c r="AS899" s="815">
        <f t="shared" si="2699"/>
        <v>1.0226875407697327</v>
      </c>
      <c r="AT899" s="815">
        <f t="shared" si="2699"/>
        <v>1.0049740005591277</v>
      </c>
      <c r="AU899" s="815"/>
      <c r="AV899" s="815"/>
      <c r="AW899" s="815">
        <f t="shared" ref="AW899:BB899" si="2700">SUM(AW819:AW898)</f>
        <v>0</v>
      </c>
      <c r="AX899" s="815">
        <f t="shared" si="2700"/>
        <v>0</v>
      </c>
      <c r="AY899" s="815">
        <f t="shared" si="2700"/>
        <v>0</v>
      </c>
      <c r="AZ899" s="815">
        <f t="shared" si="2700"/>
        <v>0</v>
      </c>
      <c r="BA899" s="815">
        <f t="shared" si="2700"/>
        <v>0</v>
      </c>
      <c r="BB899" s="815">
        <f t="shared" si="2700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701">SUM(BJ819:BJ898)</f>
        <v>1.1469186469108192</v>
      </c>
      <c r="BK899" s="815">
        <f t="shared" si="2701"/>
        <v>0.92380952380952364</v>
      </c>
      <c r="BL899" s="815">
        <f t="shared" si="2701"/>
        <v>1.1293228962818003</v>
      </c>
      <c r="BM899" s="815">
        <f t="shared" si="2701"/>
        <v>0</v>
      </c>
      <c r="BN899" s="815">
        <f t="shared" si="2701"/>
        <v>0</v>
      </c>
      <c r="BO899" s="815">
        <f t="shared" si="2701"/>
        <v>0</v>
      </c>
      <c r="BP899" s="815">
        <f t="shared" si="2701"/>
        <v>0</v>
      </c>
      <c r="BQ899" s="815">
        <f t="shared" si="2701"/>
        <v>0</v>
      </c>
      <c r="BR899" s="815">
        <f t="shared" si="2701"/>
        <v>0</v>
      </c>
      <c r="BS899" s="815">
        <f t="shared" si="2701"/>
        <v>0</v>
      </c>
      <c r="BT899" s="815">
        <f t="shared" si="2701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>SUM(B72)</f>
        <v>0</v>
      </c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804">
        <f>SUM(G72)</f>
        <v>0</v>
      </c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804">
        <f>SUM(L72)</f>
        <v>0</v>
      </c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Q903" s="804">
        <f>SUM(Q72)</f>
        <v>0</v>
      </c>
      <c r="R903" s="804">
        <f>SUM(R72)</f>
        <v>0</v>
      </c>
      <c r="S903" s="803"/>
      <c r="T903" s="804">
        <f>SUM(T72)</f>
        <v>0</v>
      </c>
      <c r="U903" s="804">
        <f>SUM(U72)</f>
        <v>0</v>
      </c>
      <c r="V903" s="804">
        <f>SUM(V72)</f>
        <v>0</v>
      </c>
      <c r="W903" s="804">
        <f>SUM(W72)</f>
        <v>0</v>
      </c>
      <c r="X903" s="804">
        <f>SUM(X72)</f>
        <v>0</v>
      </c>
      <c r="Y903" s="804">
        <f>SUM(Y72)</f>
        <v>0</v>
      </c>
      <c r="Z903" s="804">
        <f>SUM(Z72)</f>
        <v>0</v>
      </c>
      <c r="AA903" s="804">
        <f>SUM(AA72)</f>
        <v>0</v>
      </c>
      <c r="AB903" s="804">
        <f>SUM(AB72)</f>
        <v>0</v>
      </c>
      <c r="AC903" s="804">
        <f>SUM(AC72)</f>
        <v>0</v>
      </c>
      <c r="AD903" s="804">
        <f>SUM(AD72)</f>
        <v>0</v>
      </c>
      <c r="AE903" s="804">
        <f>SUM(AE72)</f>
        <v>0</v>
      </c>
      <c r="AF903" s="804">
        <f>SUM(AF72)</f>
        <v>0</v>
      </c>
      <c r="AG903" s="804">
        <f>SUM(AG72)</f>
        <v>0</v>
      </c>
      <c r="AH903" s="804">
        <f>SUM(AH72)</f>
        <v>0</v>
      </c>
      <c r="AI903" s="804">
        <f>SUM(AI72)</f>
        <v>0</v>
      </c>
      <c r="AJ903" s="804">
        <f>SUM(AJ72)</f>
        <v>0</v>
      </c>
      <c r="AK903" s="803"/>
      <c r="AL903" s="804">
        <f>SUM(AL72)</f>
        <v>0</v>
      </c>
      <c r="AM903" s="804">
        <f>SUM(AM72)</f>
        <v>0</v>
      </c>
      <c r="AN903" s="804">
        <f>SUM(AN72)</f>
        <v>0</v>
      </c>
      <c r="AO903" s="804">
        <f>SUM(AO72)</f>
        <v>0</v>
      </c>
      <c r="AP903" s="804">
        <f>SUM(AP72)</f>
        <v>0</v>
      </c>
      <c r="AQ903" s="804">
        <f>SUM(AQ72)</f>
        <v>0</v>
      </c>
      <c r="AR903" s="804">
        <f>SUM(AR72)</f>
        <v>0</v>
      </c>
      <c r="AS903" s="804">
        <f>SUM(AS72)</f>
        <v>0</v>
      </c>
      <c r="AT903" s="804">
        <f>SUM(AT72)</f>
        <v>0</v>
      </c>
      <c r="AU903" s="804">
        <f>SUM(AU72)</f>
        <v>0</v>
      </c>
      <c r="AV903" s="804">
        <f>SUM(AV72)</f>
        <v>0</v>
      </c>
      <c r="AW903" s="804">
        <f>SUM(AW72)</f>
        <v>0</v>
      </c>
      <c r="AX903" s="804">
        <f>SUM(AX72)</f>
        <v>0</v>
      </c>
      <c r="AY903" s="804">
        <f>SUM(AY72)</f>
        <v>0</v>
      </c>
      <c r="AZ903" s="804">
        <f>SUM(AZ72)</f>
        <v>0</v>
      </c>
      <c r="BA903" s="804">
        <f>SUM(BA72)</f>
        <v>0</v>
      </c>
      <c r="BB903" s="804">
        <f>SUM(BB72)</f>
        <v>0</v>
      </c>
      <c r="BC903" s="803"/>
      <c r="BD903" s="804">
        <f>SUM(BD72)</f>
        <v>0</v>
      </c>
      <c r="BE903" s="804">
        <f>SUM(BE72)</f>
        <v>0</v>
      </c>
      <c r="BF903" s="804">
        <f>SUM(BF72)</f>
        <v>0</v>
      </c>
      <c r="BG903" s="804">
        <f>SUM(BG72)</f>
        <v>0</v>
      </c>
      <c r="BH903" s="804">
        <f>SUM(BH72)</f>
        <v>0</v>
      </c>
      <c r="BI903" s="804">
        <f>SUM(BI72)</f>
        <v>0</v>
      </c>
      <c r="BJ903" s="804">
        <f>SUM(BJ72)</f>
        <v>0</v>
      </c>
      <c r="BK903" s="804">
        <f>SUM(BK72)</f>
        <v>0</v>
      </c>
      <c r="BL903" s="804">
        <f>SUM(BL72)</f>
        <v>0</v>
      </c>
      <c r="BM903" s="804">
        <f>SUM(BM72)</f>
        <v>0</v>
      </c>
      <c r="BN903" s="804">
        <f>SUM(BN72)</f>
        <v>0</v>
      </c>
      <c r="BO903" s="804">
        <f>SUM(BO72)</f>
        <v>0</v>
      </c>
      <c r="BP903" s="804">
        <f>SUM(BP72)</f>
        <v>0</v>
      </c>
      <c r="BQ903" s="804">
        <f>SUM(BQ72)</f>
        <v>0</v>
      </c>
      <c r="BR903" s="804">
        <f>SUM(BR72)</f>
        <v>0</v>
      </c>
      <c r="BS903" s="804">
        <f>SUM(BS72)</f>
        <v>0</v>
      </c>
      <c r="BT903" s="804">
        <f>SUM(BT72)</f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702">IF(DL903&lt;3,"",(SUM(B903:R903)-MIN(B903:R903)-MAX(B903:R903))/(DL903-2))</f>
        <v>0</v>
      </c>
      <c r="CA903" s="596">
        <f t="shared" ref="CA903:CA917" si="2703">IF(DM903&lt;3,"",(SUM(T903:AJ903)-MIN(T903:AJ903)-MAX(T903:AJ903))/(DM903-2))</f>
        <v>0</v>
      </c>
      <c r="CB903" s="596">
        <f t="shared" ref="CB903:CB917" si="2704">IF(DN903&lt;3,"",(SUM(AL903:BB903)-MIN(AL903:BB903)-MAX(AL903:BB903))/(DN903-2))</f>
        <v>0</v>
      </c>
      <c r="CC903" s="596">
        <f t="shared" ref="CC903:CC917" si="2705">IF(DO903&lt;3,"",(SUM(BD903:BT903)-MIN(BD903:BT903)-MAX(BD903:BT903))/(DO903-2))</f>
        <v>0</v>
      </c>
      <c r="CD903" s="1346">
        <f t="shared" ref="CD903:CS903" si="270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706"/>
        <v>0</v>
      </c>
      <c r="CF903" s="1348">
        <f t="shared" si="2706"/>
        <v>0</v>
      </c>
      <c r="CG903" s="1348">
        <f t="shared" si="2706"/>
        <v>0</v>
      </c>
      <c r="CH903" s="1348">
        <f t="shared" si="2706"/>
        <v>0</v>
      </c>
      <c r="CI903" s="1348">
        <f t="shared" si="2706"/>
        <v>0</v>
      </c>
      <c r="CJ903" s="1348">
        <f t="shared" si="2706"/>
        <v>0</v>
      </c>
      <c r="CK903" s="1349">
        <f t="shared" si="2706"/>
        <v>0</v>
      </c>
      <c r="CL903" s="1349">
        <f t="shared" si="2706"/>
        <v>0</v>
      </c>
      <c r="CM903" s="1349">
        <f t="shared" si="2706"/>
        <v>0</v>
      </c>
      <c r="CN903" s="1348">
        <f t="shared" si="2706"/>
        <v>0</v>
      </c>
      <c r="CO903" s="1348">
        <f t="shared" si="2706"/>
        <v>0</v>
      </c>
      <c r="CP903" s="1348">
        <f t="shared" si="2706"/>
        <v>0</v>
      </c>
      <c r="CQ903" s="1348">
        <f t="shared" si="2706"/>
        <v>0</v>
      </c>
      <c r="CR903" s="1348">
        <f t="shared" si="2706"/>
        <v>0</v>
      </c>
      <c r="CS903" s="1347">
        <f t="shared" si="2706"/>
        <v>0</v>
      </c>
      <c r="CT903" s="1350">
        <f t="shared" ref="CE903:CT917" si="270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70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70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71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71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71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71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71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71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71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71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71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71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72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72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72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72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72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725">COUNT(B903:R903)</f>
        <v>17</v>
      </c>
      <c r="DM903" s="106">
        <f t="shared" ref="DM903:DM917" si="2726">COUNT(T903:AJ903)</f>
        <v>17</v>
      </c>
      <c r="DN903" s="106">
        <f t="shared" ref="DN903:DN917" si="2727">COUNT(AL903:BB903)</f>
        <v>17</v>
      </c>
      <c r="DO903" s="106">
        <f t="shared" ref="DO903:DO917" si="2728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>SUM(B80)</f>
        <v>0</v>
      </c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804">
        <f>SUM(G80)</f>
        <v>0</v>
      </c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804">
        <f>SUM(L80)</f>
        <v>0</v>
      </c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Q904" s="804">
        <f>SUM(Q80)</f>
        <v>0</v>
      </c>
      <c r="R904" s="804">
        <f>SUM(R80)</f>
        <v>0</v>
      </c>
      <c r="S904" s="803"/>
      <c r="T904" s="804">
        <f>SUM(T80)</f>
        <v>0</v>
      </c>
      <c r="U904" s="804">
        <f>SUM(U80)</f>
        <v>0</v>
      </c>
      <c r="V904" s="804">
        <f>SUM(V80)</f>
        <v>0</v>
      </c>
      <c r="W904" s="804">
        <f>SUM(W80)</f>
        <v>0</v>
      </c>
      <c r="X904" s="804">
        <f>SUM(X80)</f>
        <v>0</v>
      </c>
      <c r="Y904" s="804">
        <f>SUM(Y80)</f>
        <v>0</v>
      </c>
      <c r="Z904" s="804">
        <f>SUM(Z80)</f>
        <v>0</v>
      </c>
      <c r="AA904" s="804">
        <f>SUM(AA80)</f>
        <v>0</v>
      </c>
      <c r="AB904" s="804">
        <f>SUM(AB80)</f>
        <v>0</v>
      </c>
      <c r="AC904" s="804">
        <f>SUM(AC80)</f>
        <v>0</v>
      </c>
      <c r="AD904" s="804">
        <f>SUM(AD80)</f>
        <v>0</v>
      </c>
      <c r="AE904" s="804">
        <f>SUM(AE80)</f>
        <v>0</v>
      </c>
      <c r="AF904" s="804">
        <f>SUM(AF80)</f>
        <v>0</v>
      </c>
      <c r="AG904" s="804">
        <f>SUM(AG80)</f>
        <v>0</v>
      </c>
      <c r="AH904" s="804">
        <f>SUM(AH80)</f>
        <v>0</v>
      </c>
      <c r="AI904" s="804">
        <f>SUM(AI80)</f>
        <v>0</v>
      </c>
      <c r="AJ904" s="804">
        <f>SUM(AJ80)</f>
        <v>0</v>
      </c>
      <c r="AK904" s="803"/>
      <c r="AL904" s="804">
        <f>SUM(AL80)</f>
        <v>0</v>
      </c>
      <c r="AM904" s="804">
        <f>SUM(AM80)</f>
        <v>0</v>
      </c>
      <c r="AN904" s="804">
        <f>SUM(AN80)</f>
        <v>0</v>
      </c>
      <c r="AO904" s="804">
        <f>SUM(AO80)</f>
        <v>0</v>
      </c>
      <c r="AP904" s="804">
        <f>SUM(AP80)</f>
        <v>0</v>
      </c>
      <c r="AQ904" s="804">
        <f>SUM(AQ80)</f>
        <v>0</v>
      </c>
      <c r="AR904" s="804">
        <f>SUM(AR80)</f>
        <v>0</v>
      </c>
      <c r="AS904" s="804">
        <f>SUM(AS80)</f>
        <v>0</v>
      </c>
      <c r="AT904" s="804">
        <f>SUM(AT80)</f>
        <v>0</v>
      </c>
      <c r="AU904" s="804">
        <f>SUM(AU80)</f>
        <v>0</v>
      </c>
      <c r="AV904" s="804">
        <f>SUM(AV80)</f>
        <v>0</v>
      </c>
      <c r="AW904" s="804">
        <f>SUM(AW80)</f>
        <v>0</v>
      </c>
      <c r="AX904" s="804">
        <f>SUM(AX80)</f>
        <v>0</v>
      </c>
      <c r="AY904" s="804">
        <f>SUM(AY80)</f>
        <v>0</v>
      </c>
      <c r="AZ904" s="804">
        <f>SUM(AZ80)</f>
        <v>0</v>
      </c>
      <c r="BA904" s="804">
        <f>SUM(BA80)</f>
        <v>0</v>
      </c>
      <c r="BB904" s="804">
        <f>SUM(BB80)</f>
        <v>0</v>
      </c>
      <c r="BC904" s="803"/>
      <c r="BD904" s="804">
        <f>SUM(BD80)</f>
        <v>0</v>
      </c>
      <c r="BE904" s="804">
        <f>SUM(BE80)</f>
        <v>0</v>
      </c>
      <c r="BF904" s="804">
        <f>SUM(BF80)</f>
        <v>0</v>
      </c>
      <c r="BG904" s="804">
        <f>SUM(BG80)</f>
        <v>0</v>
      </c>
      <c r="BH904" s="804">
        <f>SUM(BH80)</f>
        <v>0</v>
      </c>
      <c r="BI904" s="804">
        <f>SUM(BI80)</f>
        <v>0</v>
      </c>
      <c r="BJ904" s="804">
        <f>SUM(BJ80)</f>
        <v>0</v>
      </c>
      <c r="BK904" s="804">
        <f>SUM(BK80)</f>
        <v>0</v>
      </c>
      <c r="BL904" s="804">
        <f>SUM(BL80)</f>
        <v>0</v>
      </c>
      <c r="BM904" s="804">
        <f>SUM(BM80)</f>
        <v>0</v>
      </c>
      <c r="BN904" s="804">
        <f>SUM(BN80)</f>
        <v>0</v>
      </c>
      <c r="BO904" s="804">
        <f>SUM(BO80)</f>
        <v>0</v>
      </c>
      <c r="BP904" s="804">
        <f>SUM(BP80)</f>
        <v>0</v>
      </c>
      <c r="BQ904" s="804">
        <f>SUM(BQ80)</f>
        <v>0</v>
      </c>
      <c r="BR904" s="804">
        <f>SUM(BR80)</f>
        <v>0</v>
      </c>
      <c r="BS904" s="804">
        <f>SUM(BS80)</f>
        <v>0</v>
      </c>
      <c r="BT904" s="804">
        <f>SUM(BT80)</f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702"/>
        <v>0</v>
      </c>
      <c r="CA904" s="596">
        <f t="shared" si="2703"/>
        <v>0</v>
      </c>
      <c r="CB904" s="596">
        <f t="shared" si="2704"/>
        <v>0</v>
      </c>
      <c r="CC904" s="596">
        <f t="shared" si="2705"/>
        <v>0</v>
      </c>
      <c r="CD904" s="1346">
        <f t="shared" ref="CD904:CD917" si="27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07"/>
        <v>0</v>
      </c>
      <c r="CF904" s="1348">
        <f t="shared" si="2707"/>
        <v>0</v>
      </c>
      <c r="CG904" s="1348">
        <f t="shared" si="2707"/>
        <v>0</v>
      </c>
      <c r="CH904" s="1348">
        <f t="shared" si="2707"/>
        <v>0</v>
      </c>
      <c r="CI904" s="1348">
        <f t="shared" si="2707"/>
        <v>0</v>
      </c>
      <c r="CJ904" s="1348">
        <f t="shared" si="2707"/>
        <v>0</v>
      </c>
      <c r="CK904" s="1349">
        <f t="shared" si="2707"/>
        <v>0</v>
      </c>
      <c r="CL904" s="1349">
        <f t="shared" si="2707"/>
        <v>0</v>
      </c>
      <c r="CM904" s="1349">
        <f t="shared" si="2707"/>
        <v>0</v>
      </c>
      <c r="CN904" s="1348">
        <f t="shared" si="2707"/>
        <v>0</v>
      </c>
      <c r="CO904" s="1348">
        <f t="shared" si="2707"/>
        <v>0</v>
      </c>
      <c r="CP904" s="1348">
        <f t="shared" si="2707"/>
        <v>0</v>
      </c>
      <c r="CQ904" s="1348">
        <f t="shared" si="2707"/>
        <v>0</v>
      </c>
      <c r="CR904" s="1348">
        <f t="shared" si="2707"/>
        <v>0</v>
      </c>
      <c r="CS904" s="1347">
        <f t="shared" si="2707"/>
        <v>0</v>
      </c>
      <c r="CT904" s="1350">
        <f t="shared" si="2707"/>
        <v>0</v>
      </c>
      <c r="CU904" s="547">
        <f t="shared" si="2708"/>
        <v>0</v>
      </c>
      <c r="CV904" s="548">
        <f t="shared" si="2709"/>
        <v>0</v>
      </c>
      <c r="CW904" s="549">
        <f t="shared" si="2710"/>
        <v>0</v>
      </c>
      <c r="CX904" s="549">
        <f t="shared" si="2711"/>
        <v>0</v>
      </c>
      <c r="CY904" s="549">
        <f t="shared" si="2712"/>
        <v>0</v>
      </c>
      <c r="CZ904" s="549">
        <f t="shared" si="2713"/>
        <v>0</v>
      </c>
      <c r="DA904" s="549">
        <f t="shared" si="2714"/>
        <v>0</v>
      </c>
      <c r="DB904" s="550">
        <f t="shared" si="2715"/>
        <v>0</v>
      </c>
      <c r="DC904" s="550">
        <f t="shared" si="2716"/>
        <v>0</v>
      </c>
      <c r="DD904" s="550">
        <f t="shared" si="2717"/>
        <v>0</v>
      </c>
      <c r="DE904" s="549">
        <f t="shared" si="2718"/>
        <v>0</v>
      </c>
      <c r="DF904" s="549">
        <f t="shared" si="2719"/>
        <v>0</v>
      </c>
      <c r="DG904" s="549">
        <f t="shared" si="2720"/>
        <v>0</v>
      </c>
      <c r="DH904" s="549">
        <f t="shared" si="2721"/>
        <v>0</v>
      </c>
      <c r="DI904" s="549">
        <f t="shared" si="2722"/>
        <v>0</v>
      </c>
      <c r="DJ904" s="548">
        <f t="shared" si="2723"/>
        <v>0</v>
      </c>
      <c r="DK904" s="547">
        <f t="shared" si="2724"/>
        <v>0</v>
      </c>
      <c r="DL904" s="654">
        <f t="shared" si="2725"/>
        <v>17</v>
      </c>
      <c r="DM904" s="106">
        <f t="shared" si="2726"/>
        <v>17</v>
      </c>
      <c r="DN904" s="106">
        <f t="shared" si="2727"/>
        <v>17</v>
      </c>
      <c r="DO904" s="106">
        <f t="shared" si="2728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>SUM(B88)</f>
        <v>0</v>
      </c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804">
        <f>SUM(G88)</f>
        <v>0</v>
      </c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804">
        <f>SUM(L88)</f>
        <v>0</v>
      </c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Q905" s="804">
        <f>SUM(Q88)</f>
        <v>0</v>
      </c>
      <c r="R905" s="804">
        <f>SUM(R88)</f>
        <v>0</v>
      </c>
      <c r="S905" s="803"/>
      <c r="T905" s="804">
        <f>SUM(T88)</f>
        <v>0</v>
      </c>
      <c r="U905" s="804">
        <f>SUM(U88)</f>
        <v>0</v>
      </c>
      <c r="V905" s="804">
        <f>SUM(V88)</f>
        <v>0</v>
      </c>
      <c r="W905" s="804">
        <f>SUM(W88)</f>
        <v>0</v>
      </c>
      <c r="X905" s="804">
        <f>SUM(X88)</f>
        <v>0</v>
      </c>
      <c r="Y905" s="804">
        <f>SUM(Y88)</f>
        <v>0</v>
      </c>
      <c r="Z905" s="804">
        <f>SUM(Z88)</f>
        <v>0</v>
      </c>
      <c r="AA905" s="804">
        <f>SUM(AA88)</f>
        <v>0</v>
      </c>
      <c r="AB905" s="804">
        <f>SUM(AB88)</f>
        <v>0</v>
      </c>
      <c r="AC905" s="804">
        <f>SUM(AC88)</f>
        <v>0</v>
      </c>
      <c r="AD905" s="804">
        <f>SUM(AD88)</f>
        <v>0</v>
      </c>
      <c r="AE905" s="804">
        <f>SUM(AE88)</f>
        <v>0</v>
      </c>
      <c r="AF905" s="804">
        <f>SUM(AF88)</f>
        <v>0</v>
      </c>
      <c r="AG905" s="804">
        <f>SUM(AG88)</f>
        <v>0</v>
      </c>
      <c r="AH905" s="804">
        <f>SUM(AH88)</f>
        <v>0</v>
      </c>
      <c r="AI905" s="804">
        <f>SUM(AI88)</f>
        <v>0</v>
      </c>
      <c r="AJ905" s="804">
        <f>SUM(AJ88)</f>
        <v>0</v>
      </c>
      <c r="AK905" s="803"/>
      <c r="AL905" s="804">
        <f>SUM(AL88)</f>
        <v>0</v>
      </c>
      <c r="AM905" s="804">
        <f>SUM(AM88)</f>
        <v>0</v>
      </c>
      <c r="AN905" s="804">
        <f>SUM(AN88)</f>
        <v>0</v>
      </c>
      <c r="AO905" s="804">
        <f>SUM(AO88)</f>
        <v>0</v>
      </c>
      <c r="AP905" s="804">
        <f>SUM(AP88)</f>
        <v>0</v>
      </c>
      <c r="AQ905" s="804">
        <f>SUM(AQ88)</f>
        <v>0</v>
      </c>
      <c r="AR905" s="804">
        <f>SUM(AR88)</f>
        <v>0</v>
      </c>
      <c r="AS905" s="804">
        <f>SUM(AS88)</f>
        <v>0</v>
      </c>
      <c r="AT905" s="804">
        <f>SUM(AT88)</f>
        <v>0</v>
      </c>
      <c r="AU905" s="804">
        <f>SUM(AU88)</f>
        <v>0</v>
      </c>
      <c r="AV905" s="804">
        <f>SUM(AV88)</f>
        <v>0</v>
      </c>
      <c r="AW905" s="804">
        <f>SUM(AW88)</f>
        <v>0</v>
      </c>
      <c r="AX905" s="804">
        <f>SUM(AX88)</f>
        <v>0</v>
      </c>
      <c r="AY905" s="804">
        <f>SUM(AY88)</f>
        <v>0</v>
      </c>
      <c r="AZ905" s="804">
        <f>SUM(AZ88)</f>
        <v>0</v>
      </c>
      <c r="BA905" s="804">
        <f>SUM(BA88)</f>
        <v>0</v>
      </c>
      <c r="BB905" s="804">
        <f>SUM(BB88)</f>
        <v>0</v>
      </c>
      <c r="BC905" s="803"/>
      <c r="BD905" s="804">
        <f>SUM(BD88)</f>
        <v>0</v>
      </c>
      <c r="BE905" s="804">
        <f>SUM(BE88)</f>
        <v>0</v>
      </c>
      <c r="BF905" s="804">
        <f>SUM(BF88)</f>
        <v>0</v>
      </c>
      <c r="BG905" s="804">
        <f>SUM(BG88)</f>
        <v>0</v>
      </c>
      <c r="BH905" s="804">
        <f>SUM(BH88)</f>
        <v>0</v>
      </c>
      <c r="BI905" s="804">
        <f>SUM(BI88)</f>
        <v>0</v>
      </c>
      <c r="BJ905" s="804">
        <f>SUM(BJ88)</f>
        <v>0</v>
      </c>
      <c r="BK905" s="804">
        <f>SUM(BK88)</f>
        <v>0</v>
      </c>
      <c r="BL905" s="804">
        <f>SUM(BL88)</f>
        <v>0</v>
      </c>
      <c r="BM905" s="804">
        <f>SUM(BM88)</f>
        <v>0</v>
      </c>
      <c r="BN905" s="804">
        <f>SUM(BN88)</f>
        <v>0</v>
      </c>
      <c r="BO905" s="804">
        <f>SUM(BO88)</f>
        <v>0</v>
      </c>
      <c r="BP905" s="804">
        <f>SUM(BP88)</f>
        <v>0</v>
      </c>
      <c r="BQ905" s="804">
        <f>SUM(BQ88)</f>
        <v>0</v>
      </c>
      <c r="BR905" s="804">
        <f>SUM(BR88)</f>
        <v>0</v>
      </c>
      <c r="BS905" s="804">
        <f>SUM(BS88)</f>
        <v>0</v>
      </c>
      <c r="BT905" s="804">
        <f>SUM(BT88)</f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702"/>
        <v>0</v>
      </c>
      <c r="CA905" s="596">
        <f t="shared" si="2703"/>
        <v>0</v>
      </c>
      <c r="CB905" s="596">
        <f t="shared" si="2704"/>
        <v>0</v>
      </c>
      <c r="CC905" s="596">
        <f t="shared" si="2705"/>
        <v>0</v>
      </c>
      <c r="CD905" s="1346">
        <f t="shared" si="2729"/>
        <v>0</v>
      </c>
      <c r="CE905" s="1347">
        <f t="shared" si="2707"/>
        <v>0</v>
      </c>
      <c r="CF905" s="1348">
        <f t="shared" si="2707"/>
        <v>0</v>
      </c>
      <c r="CG905" s="1348">
        <f t="shared" si="2707"/>
        <v>0</v>
      </c>
      <c r="CH905" s="1348">
        <f t="shared" si="2707"/>
        <v>0</v>
      </c>
      <c r="CI905" s="1348">
        <f t="shared" si="2707"/>
        <v>0</v>
      </c>
      <c r="CJ905" s="1348">
        <f t="shared" si="2707"/>
        <v>0</v>
      </c>
      <c r="CK905" s="1349">
        <f t="shared" si="2707"/>
        <v>0</v>
      </c>
      <c r="CL905" s="1349">
        <f t="shared" si="2707"/>
        <v>0</v>
      </c>
      <c r="CM905" s="1349">
        <f t="shared" si="2707"/>
        <v>0</v>
      </c>
      <c r="CN905" s="1348">
        <f t="shared" si="2707"/>
        <v>0</v>
      </c>
      <c r="CO905" s="1348">
        <f t="shared" si="2707"/>
        <v>0</v>
      </c>
      <c r="CP905" s="1348">
        <f t="shared" si="2707"/>
        <v>0</v>
      </c>
      <c r="CQ905" s="1348">
        <f t="shared" si="2707"/>
        <v>0</v>
      </c>
      <c r="CR905" s="1348">
        <f t="shared" si="2707"/>
        <v>0</v>
      </c>
      <c r="CS905" s="1347">
        <f t="shared" si="2707"/>
        <v>0</v>
      </c>
      <c r="CT905" s="1350">
        <f t="shared" si="2707"/>
        <v>0</v>
      </c>
      <c r="CU905" s="547">
        <f t="shared" si="2708"/>
        <v>0</v>
      </c>
      <c r="CV905" s="548">
        <f t="shared" si="2709"/>
        <v>0</v>
      </c>
      <c r="CW905" s="549">
        <f t="shared" si="2710"/>
        <v>0</v>
      </c>
      <c r="CX905" s="549">
        <f t="shared" si="2711"/>
        <v>0</v>
      </c>
      <c r="CY905" s="549">
        <f t="shared" si="2712"/>
        <v>0</v>
      </c>
      <c r="CZ905" s="549">
        <f t="shared" si="2713"/>
        <v>0</v>
      </c>
      <c r="DA905" s="549">
        <f t="shared" si="2714"/>
        <v>0</v>
      </c>
      <c r="DB905" s="550">
        <f t="shared" si="2715"/>
        <v>0</v>
      </c>
      <c r="DC905" s="550">
        <f t="shared" si="2716"/>
        <v>0</v>
      </c>
      <c r="DD905" s="550">
        <f t="shared" si="2717"/>
        <v>0</v>
      </c>
      <c r="DE905" s="549">
        <f t="shared" si="2718"/>
        <v>0</v>
      </c>
      <c r="DF905" s="549">
        <f t="shared" si="2719"/>
        <v>0</v>
      </c>
      <c r="DG905" s="549">
        <f t="shared" si="2720"/>
        <v>0</v>
      </c>
      <c r="DH905" s="549">
        <f t="shared" si="2721"/>
        <v>0</v>
      </c>
      <c r="DI905" s="549">
        <f t="shared" si="2722"/>
        <v>0</v>
      </c>
      <c r="DJ905" s="548">
        <f t="shared" si="2723"/>
        <v>0</v>
      </c>
      <c r="DK905" s="547">
        <f t="shared" si="2724"/>
        <v>0</v>
      </c>
      <c r="DL905" s="654">
        <f t="shared" si="2725"/>
        <v>17</v>
      </c>
      <c r="DM905" s="106">
        <f t="shared" si="2726"/>
        <v>17</v>
      </c>
      <c r="DN905" s="106">
        <f t="shared" si="2727"/>
        <v>17</v>
      </c>
      <c r="DO905" s="106">
        <f t="shared" si="2728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>SUM(B99)</f>
        <v>0</v>
      </c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804">
        <f>SUM(G99)</f>
        <v>0</v>
      </c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804">
        <f>SUM(L99)</f>
        <v>0</v>
      </c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Q906" s="804">
        <f>SUM(Q99)</f>
        <v>0</v>
      </c>
      <c r="R906" s="804">
        <f>SUM(R99)</f>
        <v>0</v>
      </c>
      <c r="S906" s="803"/>
      <c r="T906" s="804">
        <f>SUM(T99)</f>
        <v>0</v>
      </c>
      <c r="U906" s="804">
        <f>SUM(U99)</f>
        <v>0</v>
      </c>
      <c r="V906" s="804">
        <f>SUM(V99)</f>
        <v>1706.25</v>
      </c>
      <c r="W906" s="804">
        <f>SUM(W99)</f>
        <v>0</v>
      </c>
      <c r="X906" s="804">
        <f>SUM(X99)</f>
        <v>0</v>
      </c>
      <c r="Y906" s="804">
        <f>SUM(Y99)</f>
        <v>0</v>
      </c>
      <c r="Z906" s="804">
        <f>SUM(Z99)</f>
        <v>0</v>
      </c>
      <c r="AA906" s="804">
        <f>SUM(AA99)</f>
        <v>0</v>
      </c>
      <c r="AB906" s="804">
        <f>SUM(AB99)</f>
        <v>0</v>
      </c>
      <c r="AC906" s="804">
        <f>SUM(AC99)</f>
        <v>0</v>
      </c>
      <c r="AD906" s="804">
        <f>SUM(AD99)</f>
        <v>0</v>
      </c>
      <c r="AE906" s="804">
        <f>SUM(AE99)</f>
        <v>0</v>
      </c>
      <c r="AF906" s="804">
        <f>SUM(AF99)</f>
        <v>0</v>
      </c>
      <c r="AG906" s="804">
        <f>SUM(AG99)</f>
        <v>0</v>
      </c>
      <c r="AH906" s="804">
        <f>SUM(AH99)</f>
        <v>0</v>
      </c>
      <c r="AI906" s="804">
        <f>SUM(AI99)</f>
        <v>0</v>
      </c>
      <c r="AJ906" s="804">
        <f>SUM(AJ99)</f>
        <v>0</v>
      </c>
      <c r="AK906" s="803"/>
      <c r="AL906" s="804">
        <f>SUM(AL99)</f>
        <v>0</v>
      </c>
      <c r="AM906" s="804">
        <f>SUM(AM99)</f>
        <v>12.5</v>
      </c>
      <c r="AN906" s="804">
        <f>SUM(AN99)</f>
        <v>0</v>
      </c>
      <c r="AO906" s="804">
        <f>SUM(AO99)</f>
        <v>0</v>
      </c>
      <c r="AP906" s="804">
        <f>SUM(AP99)</f>
        <v>1350</v>
      </c>
      <c r="AQ906" s="804">
        <f>SUM(AQ99)</f>
        <v>0</v>
      </c>
      <c r="AR906" s="804">
        <f>SUM(AR99)</f>
        <v>0</v>
      </c>
      <c r="AS906" s="804">
        <f>SUM(AS99)</f>
        <v>720</v>
      </c>
      <c r="AT906" s="804">
        <f>SUM(AT99)</f>
        <v>0</v>
      </c>
      <c r="AU906" s="804">
        <f>SUM(AU99)</f>
        <v>0</v>
      </c>
      <c r="AV906" s="804">
        <f>SUM(AV99)</f>
        <v>0</v>
      </c>
      <c r="AW906" s="804">
        <f>SUM(AW99)</f>
        <v>0</v>
      </c>
      <c r="AX906" s="804">
        <f>SUM(AX99)</f>
        <v>0</v>
      </c>
      <c r="AY906" s="804">
        <f>SUM(AY99)</f>
        <v>0</v>
      </c>
      <c r="AZ906" s="804">
        <f>SUM(AZ99)</f>
        <v>0</v>
      </c>
      <c r="BA906" s="804">
        <f>SUM(BA99)</f>
        <v>0</v>
      </c>
      <c r="BB906" s="804">
        <f>SUM(BB99)</f>
        <v>0</v>
      </c>
      <c r="BC906" s="803"/>
      <c r="BD906" s="804">
        <f>SUM(BD99)</f>
        <v>6000</v>
      </c>
      <c r="BE906" s="804">
        <f>SUM(BE99)</f>
        <v>4000</v>
      </c>
      <c r="BF906" s="804">
        <f>SUM(BF99)</f>
        <v>2000</v>
      </c>
      <c r="BG906" s="804">
        <f>SUM(BG99)</f>
        <v>0</v>
      </c>
      <c r="BH906" s="804">
        <f>SUM(BH99)</f>
        <v>3375</v>
      </c>
      <c r="BI906" s="804">
        <f>SUM(BI99)</f>
        <v>7200</v>
      </c>
      <c r="BJ906" s="804">
        <f>SUM(BJ99)</f>
        <v>0</v>
      </c>
      <c r="BK906" s="804">
        <f>SUM(BK99)</f>
        <v>2500</v>
      </c>
      <c r="BL906" s="804">
        <f>SUM(BL99)</f>
        <v>0</v>
      </c>
      <c r="BM906" s="804">
        <f>SUM(BM99)</f>
        <v>0</v>
      </c>
      <c r="BN906" s="804">
        <f>SUM(BN99)</f>
        <v>0</v>
      </c>
      <c r="BO906" s="804">
        <f>SUM(BO99)</f>
        <v>0</v>
      </c>
      <c r="BP906" s="804">
        <f>SUM(BP99)</f>
        <v>0</v>
      </c>
      <c r="BQ906" s="804">
        <f>SUM(BQ99)</f>
        <v>0</v>
      </c>
      <c r="BR906" s="804">
        <f>SUM(BR99)</f>
        <v>0</v>
      </c>
      <c r="BS906" s="804">
        <f>SUM(BS99)</f>
        <v>0</v>
      </c>
      <c r="BT906" s="804">
        <f>SUM(BT99)</f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702"/>
        <v>0</v>
      </c>
      <c r="CA906" s="596">
        <f t="shared" si="2703"/>
        <v>0</v>
      </c>
      <c r="CB906" s="596">
        <f t="shared" si="2704"/>
        <v>48.833333333333336</v>
      </c>
      <c r="CC906" s="596">
        <f t="shared" si="2705"/>
        <v>1191.6666666666667</v>
      </c>
      <c r="CD906" s="1346">
        <f t="shared" si="2729"/>
        <v>0</v>
      </c>
      <c r="CE906" s="1347">
        <f t="shared" si="2707"/>
        <v>0</v>
      </c>
      <c r="CF906" s="1348">
        <f t="shared" si="2707"/>
        <v>0</v>
      </c>
      <c r="CG906" s="1348">
        <f t="shared" si="2707"/>
        <v>0</v>
      </c>
      <c r="CH906" s="1348">
        <f t="shared" si="2707"/>
        <v>0</v>
      </c>
      <c r="CI906" s="1348">
        <f t="shared" si="2707"/>
        <v>0</v>
      </c>
      <c r="CJ906" s="1348">
        <f t="shared" si="2707"/>
        <v>0</v>
      </c>
      <c r="CK906" s="1349">
        <f t="shared" si="2707"/>
        <v>0</v>
      </c>
      <c r="CL906" s="1349">
        <f t="shared" si="2707"/>
        <v>0</v>
      </c>
      <c r="CM906" s="1349">
        <f t="shared" si="2707"/>
        <v>0</v>
      </c>
      <c r="CN906" s="1348">
        <f t="shared" si="2707"/>
        <v>0</v>
      </c>
      <c r="CO906" s="1348">
        <f t="shared" si="2707"/>
        <v>2000</v>
      </c>
      <c r="CP906" s="1348">
        <f t="shared" si="2707"/>
        <v>2500</v>
      </c>
      <c r="CQ906" s="1348">
        <f t="shared" si="2707"/>
        <v>3375</v>
      </c>
      <c r="CR906" s="1348">
        <f t="shared" si="2707"/>
        <v>4000</v>
      </c>
      <c r="CS906" s="1347">
        <f t="shared" si="2707"/>
        <v>6000</v>
      </c>
      <c r="CT906" s="1350">
        <f t="shared" si="2707"/>
        <v>7200</v>
      </c>
      <c r="CU906" s="547">
        <f t="shared" si="2708"/>
        <v>0</v>
      </c>
      <c r="CV906" s="548">
        <f t="shared" si="2709"/>
        <v>0</v>
      </c>
      <c r="CW906" s="549">
        <f t="shared" si="2710"/>
        <v>0</v>
      </c>
      <c r="CX906" s="549">
        <f t="shared" si="2711"/>
        <v>0</v>
      </c>
      <c r="CY906" s="549">
        <f t="shared" si="2712"/>
        <v>0</v>
      </c>
      <c r="CZ906" s="549">
        <f t="shared" si="2713"/>
        <v>0</v>
      </c>
      <c r="DA906" s="549">
        <f t="shared" si="2714"/>
        <v>0</v>
      </c>
      <c r="DB906" s="550">
        <f t="shared" si="2715"/>
        <v>0</v>
      </c>
      <c r="DC906" s="550">
        <f t="shared" si="2716"/>
        <v>0</v>
      </c>
      <c r="DD906" s="550">
        <f t="shared" si="2717"/>
        <v>0</v>
      </c>
      <c r="DE906" s="549">
        <f t="shared" si="2718"/>
        <v>0</v>
      </c>
      <c r="DF906" s="549">
        <f t="shared" si="2719"/>
        <v>2000</v>
      </c>
      <c r="DG906" s="549">
        <f t="shared" si="2720"/>
        <v>2500</v>
      </c>
      <c r="DH906" s="549">
        <f t="shared" si="2721"/>
        <v>3375</v>
      </c>
      <c r="DI906" s="549">
        <f t="shared" si="2722"/>
        <v>4000</v>
      </c>
      <c r="DJ906" s="548">
        <f t="shared" si="2723"/>
        <v>6000</v>
      </c>
      <c r="DK906" s="547">
        <f t="shared" si="2724"/>
        <v>7200</v>
      </c>
      <c r="DL906" s="654">
        <f t="shared" si="2725"/>
        <v>17</v>
      </c>
      <c r="DM906" s="106">
        <f t="shared" si="2726"/>
        <v>17</v>
      </c>
      <c r="DN906" s="106">
        <f t="shared" si="2727"/>
        <v>17</v>
      </c>
      <c r="DO906" s="106">
        <f t="shared" si="2728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>SUM(B107)</f>
        <v>0</v>
      </c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804">
        <f>SUM(G107)</f>
        <v>0</v>
      </c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804">
        <f>SUM(L107)</f>
        <v>0</v>
      </c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Q907" s="804">
        <f>SUM(Q107)</f>
        <v>0</v>
      </c>
      <c r="R907" s="804">
        <f>SUM(R107)</f>
        <v>0</v>
      </c>
      <c r="S907" s="803"/>
      <c r="T907" s="804">
        <f>SUM(T107)</f>
        <v>0</v>
      </c>
      <c r="U907" s="804">
        <f>SUM(U107)</f>
        <v>0</v>
      </c>
      <c r="V907" s="804">
        <f>SUM(V107)</f>
        <v>0</v>
      </c>
      <c r="W907" s="804">
        <f>SUM(W107)</f>
        <v>0</v>
      </c>
      <c r="X907" s="804">
        <f>SUM(X107)</f>
        <v>0</v>
      </c>
      <c r="Y907" s="804">
        <f>SUM(Y107)</f>
        <v>0</v>
      </c>
      <c r="Z907" s="804">
        <f>SUM(Z107)</f>
        <v>0</v>
      </c>
      <c r="AA907" s="804">
        <f>SUM(AA107)</f>
        <v>0</v>
      </c>
      <c r="AB907" s="804">
        <f>SUM(AB107)</f>
        <v>0</v>
      </c>
      <c r="AC907" s="804">
        <f>SUM(AC107)</f>
        <v>0</v>
      </c>
      <c r="AD907" s="804">
        <f>SUM(AD107)</f>
        <v>0</v>
      </c>
      <c r="AE907" s="804">
        <f>SUM(AE107)</f>
        <v>0</v>
      </c>
      <c r="AF907" s="804">
        <f>SUM(AF107)</f>
        <v>0</v>
      </c>
      <c r="AG907" s="804">
        <f>SUM(AG107)</f>
        <v>0</v>
      </c>
      <c r="AH907" s="804">
        <f>SUM(AH107)</f>
        <v>0</v>
      </c>
      <c r="AI907" s="804">
        <f>SUM(AI107)</f>
        <v>0</v>
      </c>
      <c r="AJ907" s="804">
        <f>SUM(AJ107)</f>
        <v>0</v>
      </c>
      <c r="AK907" s="803"/>
      <c r="AL907" s="804">
        <f>SUM(AL107)</f>
        <v>0</v>
      </c>
      <c r="AM907" s="804">
        <f>SUM(AM107)</f>
        <v>0</v>
      </c>
      <c r="AN907" s="804">
        <f>SUM(AN107)</f>
        <v>0</v>
      </c>
      <c r="AO907" s="804">
        <f>SUM(AO107)</f>
        <v>0</v>
      </c>
      <c r="AP907" s="804">
        <f>SUM(AP107)</f>
        <v>0</v>
      </c>
      <c r="AQ907" s="804">
        <f>SUM(AQ107)</f>
        <v>0</v>
      </c>
      <c r="AR907" s="804">
        <f>SUM(AR107)</f>
        <v>0</v>
      </c>
      <c r="AS907" s="804">
        <f>SUM(AS107)</f>
        <v>0</v>
      </c>
      <c r="AT907" s="804">
        <f>SUM(AT107)</f>
        <v>0</v>
      </c>
      <c r="AU907" s="804">
        <f>SUM(AU107)</f>
        <v>0</v>
      </c>
      <c r="AV907" s="804">
        <f>SUM(AV107)</f>
        <v>0</v>
      </c>
      <c r="AW907" s="804">
        <f>SUM(AW107)</f>
        <v>0</v>
      </c>
      <c r="AX907" s="804">
        <f>SUM(AX107)</f>
        <v>0</v>
      </c>
      <c r="AY907" s="804">
        <f>SUM(AY107)</f>
        <v>0</v>
      </c>
      <c r="AZ907" s="804">
        <f>SUM(AZ107)</f>
        <v>0</v>
      </c>
      <c r="BA907" s="804">
        <f>SUM(BA107)</f>
        <v>0</v>
      </c>
      <c r="BB907" s="804">
        <f>SUM(BB107)</f>
        <v>0</v>
      </c>
      <c r="BC907" s="803"/>
      <c r="BD907" s="804">
        <f>SUM(BD107)</f>
        <v>0</v>
      </c>
      <c r="BE907" s="804">
        <f>SUM(BE107)</f>
        <v>0</v>
      </c>
      <c r="BF907" s="804">
        <f>SUM(BF107)</f>
        <v>0</v>
      </c>
      <c r="BG907" s="804">
        <f>SUM(BG107)</f>
        <v>0</v>
      </c>
      <c r="BH907" s="804">
        <f>SUM(BH107)</f>
        <v>0</v>
      </c>
      <c r="BI907" s="804">
        <f>SUM(BI107)</f>
        <v>0</v>
      </c>
      <c r="BJ907" s="804">
        <f>SUM(BJ107)</f>
        <v>0</v>
      </c>
      <c r="BK907" s="804">
        <f>SUM(BK107)</f>
        <v>0</v>
      </c>
      <c r="BL907" s="804">
        <f>SUM(BL107)</f>
        <v>0</v>
      </c>
      <c r="BM907" s="804">
        <f>SUM(BM107)</f>
        <v>0</v>
      </c>
      <c r="BN907" s="804">
        <f>SUM(BN107)</f>
        <v>0</v>
      </c>
      <c r="BO907" s="804">
        <f>SUM(BO107)</f>
        <v>0</v>
      </c>
      <c r="BP907" s="804">
        <f>SUM(BP107)</f>
        <v>0</v>
      </c>
      <c r="BQ907" s="804">
        <f>SUM(BQ107)</f>
        <v>0</v>
      </c>
      <c r="BR907" s="804">
        <f>SUM(BR107)</f>
        <v>0</v>
      </c>
      <c r="BS907" s="804">
        <f>SUM(BS107)</f>
        <v>0</v>
      </c>
      <c r="BT907" s="804">
        <f>SUM(BT107)</f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702"/>
        <v>0</v>
      </c>
      <c r="CA907" s="596">
        <f t="shared" si="2703"/>
        <v>0</v>
      </c>
      <c r="CB907" s="596">
        <f t="shared" si="2704"/>
        <v>0</v>
      </c>
      <c r="CC907" s="596">
        <f t="shared" si="2705"/>
        <v>0</v>
      </c>
      <c r="CD907" s="1346">
        <f t="shared" si="2729"/>
        <v>0</v>
      </c>
      <c r="CE907" s="1347">
        <f t="shared" si="2707"/>
        <v>0</v>
      </c>
      <c r="CF907" s="1348">
        <f t="shared" si="2707"/>
        <v>0</v>
      </c>
      <c r="CG907" s="1348">
        <f t="shared" si="2707"/>
        <v>0</v>
      </c>
      <c r="CH907" s="1348">
        <f t="shared" si="2707"/>
        <v>0</v>
      </c>
      <c r="CI907" s="1348">
        <f t="shared" si="2707"/>
        <v>0</v>
      </c>
      <c r="CJ907" s="1348">
        <f t="shared" si="2707"/>
        <v>0</v>
      </c>
      <c r="CK907" s="1349">
        <f t="shared" si="2707"/>
        <v>0</v>
      </c>
      <c r="CL907" s="1349">
        <f t="shared" si="2707"/>
        <v>0</v>
      </c>
      <c r="CM907" s="1349">
        <f t="shared" si="2707"/>
        <v>0</v>
      </c>
      <c r="CN907" s="1348">
        <f t="shared" si="2707"/>
        <v>0</v>
      </c>
      <c r="CO907" s="1348">
        <f t="shared" si="2707"/>
        <v>0</v>
      </c>
      <c r="CP907" s="1348">
        <f t="shared" si="2707"/>
        <v>0</v>
      </c>
      <c r="CQ907" s="1348">
        <f t="shared" si="2707"/>
        <v>0</v>
      </c>
      <c r="CR907" s="1348">
        <f t="shared" si="2707"/>
        <v>0</v>
      </c>
      <c r="CS907" s="1347">
        <f t="shared" si="2707"/>
        <v>0</v>
      </c>
      <c r="CT907" s="1350">
        <f t="shared" si="2707"/>
        <v>0</v>
      </c>
      <c r="CU907" s="547">
        <f t="shared" si="2708"/>
        <v>0</v>
      </c>
      <c r="CV907" s="548">
        <f t="shared" si="2709"/>
        <v>0</v>
      </c>
      <c r="CW907" s="549">
        <f t="shared" si="2710"/>
        <v>0</v>
      </c>
      <c r="CX907" s="549">
        <f t="shared" si="2711"/>
        <v>0</v>
      </c>
      <c r="CY907" s="549">
        <f t="shared" si="2712"/>
        <v>0</v>
      </c>
      <c r="CZ907" s="549">
        <f t="shared" si="2713"/>
        <v>0</v>
      </c>
      <c r="DA907" s="549">
        <f t="shared" si="2714"/>
        <v>0</v>
      </c>
      <c r="DB907" s="550">
        <f t="shared" si="2715"/>
        <v>0</v>
      </c>
      <c r="DC907" s="550">
        <f t="shared" si="2716"/>
        <v>0</v>
      </c>
      <c r="DD907" s="550">
        <f t="shared" si="2717"/>
        <v>0</v>
      </c>
      <c r="DE907" s="549">
        <f t="shared" si="2718"/>
        <v>0</v>
      </c>
      <c r="DF907" s="549">
        <f t="shared" si="2719"/>
        <v>0</v>
      </c>
      <c r="DG907" s="549">
        <f t="shared" si="2720"/>
        <v>0</v>
      </c>
      <c r="DH907" s="549">
        <f t="shared" si="2721"/>
        <v>0</v>
      </c>
      <c r="DI907" s="549">
        <f t="shared" si="2722"/>
        <v>0</v>
      </c>
      <c r="DJ907" s="548">
        <f t="shared" si="2723"/>
        <v>0</v>
      </c>
      <c r="DK907" s="547">
        <f t="shared" si="2724"/>
        <v>0</v>
      </c>
      <c r="DL907" s="654">
        <f t="shared" si="2725"/>
        <v>17</v>
      </c>
      <c r="DM907" s="106">
        <f t="shared" si="2726"/>
        <v>17</v>
      </c>
      <c r="DN907" s="106">
        <f t="shared" si="2727"/>
        <v>17</v>
      </c>
      <c r="DO907" s="106">
        <f t="shared" si="2728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>SUM(B115)</f>
        <v>0</v>
      </c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804">
        <f>SUM(G115)</f>
        <v>0</v>
      </c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804">
        <f>SUM(L115)</f>
        <v>0</v>
      </c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Q908" s="804">
        <f>SUM(Q115)</f>
        <v>0</v>
      </c>
      <c r="R908" s="804">
        <f>SUM(R115)</f>
        <v>0</v>
      </c>
      <c r="S908" s="803"/>
      <c r="T908" s="804">
        <f>SUM(T115)</f>
        <v>0</v>
      </c>
      <c r="U908" s="804">
        <f>SUM(U115)</f>
        <v>0</v>
      </c>
      <c r="V908" s="804">
        <f>SUM(V115)</f>
        <v>0</v>
      </c>
      <c r="W908" s="804">
        <f>SUM(W115)</f>
        <v>0</v>
      </c>
      <c r="X908" s="804">
        <f>SUM(X115)</f>
        <v>0</v>
      </c>
      <c r="Y908" s="804">
        <f>SUM(Y115)</f>
        <v>0</v>
      </c>
      <c r="Z908" s="804">
        <f>SUM(Z115)</f>
        <v>0</v>
      </c>
      <c r="AA908" s="804">
        <f>SUM(AA115)</f>
        <v>0</v>
      </c>
      <c r="AB908" s="804">
        <f>SUM(AB115)</f>
        <v>0</v>
      </c>
      <c r="AC908" s="804">
        <f>SUM(AC115)</f>
        <v>0</v>
      </c>
      <c r="AD908" s="804">
        <f>SUM(AD115)</f>
        <v>0</v>
      </c>
      <c r="AE908" s="804">
        <f>SUM(AE115)</f>
        <v>0</v>
      </c>
      <c r="AF908" s="804">
        <f>SUM(AF115)</f>
        <v>0</v>
      </c>
      <c r="AG908" s="804">
        <f>SUM(AG115)</f>
        <v>0</v>
      </c>
      <c r="AH908" s="804">
        <f>SUM(AH115)</f>
        <v>0</v>
      </c>
      <c r="AI908" s="804">
        <f>SUM(AI115)</f>
        <v>0</v>
      </c>
      <c r="AJ908" s="804">
        <f>SUM(AJ115)</f>
        <v>0</v>
      </c>
      <c r="AK908" s="803"/>
      <c r="AL908" s="804">
        <f>SUM(AL115)</f>
        <v>0</v>
      </c>
      <c r="AM908" s="804">
        <f>SUM(AM115)</f>
        <v>0</v>
      </c>
      <c r="AN908" s="804">
        <f>SUM(AN115)</f>
        <v>0</v>
      </c>
      <c r="AO908" s="804">
        <f>SUM(AO115)</f>
        <v>0</v>
      </c>
      <c r="AP908" s="804">
        <f>SUM(AP115)</f>
        <v>0</v>
      </c>
      <c r="AQ908" s="804">
        <f>SUM(AQ115)</f>
        <v>0</v>
      </c>
      <c r="AR908" s="804">
        <f>SUM(AR115)</f>
        <v>0</v>
      </c>
      <c r="AS908" s="804">
        <f>SUM(AS115)</f>
        <v>0</v>
      </c>
      <c r="AT908" s="804">
        <f>SUM(AT115)</f>
        <v>0</v>
      </c>
      <c r="AU908" s="804">
        <f>SUM(AU115)</f>
        <v>0</v>
      </c>
      <c r="AV908" s="804">
        <f>SUM(AV115)</f>
        <v>0</v>
      </c>
      <c r="AW908" s="804">
        <f>SUM(AW115)</f>
        <v>0</v>
      </c>
      <c r="AX908" s="804">
        <f>SUM(AX115)</f>
        <v>0</v>
      </c>
      <c r="AY908" s="804">
        <f>SUM(AY115)</f>
        <v>0</v>
      </c>
      <c r="AZ908" s="804">
        <f>SUM(AZ115)</f>
        <v>0</v>
      </c>
      <c r="BA908" s="804">
        <f>SUM(BA115)</f>
        <v>0</v>
      </c>
      <c r="BB908" s="804">
        <f>SUM(BB115)</f>
        <v>0</v>
      </c>
      <c r="BC908" s="803"/>
      <c r="BD908" s="804">
        <f>SUM(BD115)</f>
        <v>0</v>
      </c>
      <c r="BE908" s="804">
        <f>SUM(BE115)</f>
        <v>0</v>
      </c>
      <c r="BF908" s="804">
        <f>SUM(BF115)</f>
        <v>0</v>
      </c>
      <c r="BG908" s="804">
        <f>SUM(BG115)</f>
        <v>0</v>
      </c>
      <c r="BH908" s="804">
        <f>SUM(BH115)</f>
        <v>0</v>
      </c>
      <c r="BI908" s="804">
        <f>SUM(BI115)</f>
        <v>0</v>
      </c>
      <c r="BJ908" s="804">
        <f>SUM(BJ115)</f>
        <v>0</v>
      </c>
      <c r="BK908" s="804">
        <f>SUM(BK115)</f>
        <v>0</v>
      </c>
      <c r="BL908" s="804">
        <f>SUM(BL115)</f>
        <v>0</v>
      </c>
      <c r="BM908" s="804">
        <f>SUM(BM115)</f>
        <v>0</v>
      </c>
      <c r="BN908" s="804">
        <f>SUM(BN115)</f>
        <v>0</v>
      </c>
      <c r="BO908" s="804">
        <f>SUM(BO115)</f>
        <v>0</v>
      </c>
      <c r="BP908" s="804">
        <f>SUM(BP115)</f>
        <v>0</v>
      </c>
      <c r="BQ908" s="804">
        <f>SUM(BQ115)</f>
        <v>0</v>
      </c>
      <c r="BR908" s="804">
        <f>SUM(BR115)</f>
        <v>0</v>
      </c>
      <c r="BS908" s="804">
        <f>SUM(BS115)</f>
        <v>0</v>
      </c>
      <c r="BT908" s="804">
        <f>SUM(BT115)</f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702"/>
        <v>0</v>
      </c>
      <c r="CA908" s="596">
        <f t="shared" si="2703"/>
        <v>0</v>
      </c>
      <c r="CB908" s="596">
        <f t="shared" si="2704"/>
        <v>0</v>
      </c>
      <c r="CC908" s="596">
        <f t="shared" si="2705"/>
        <v>0</v>
      </c>
      <c r="CD908" s="1346">
        <f t="shared" si="2729"/>
        <v>0</v>
      </c>
      <c r="CE908" s="1347">
        <f t="shared" si="2707"/>
        <v>0</v>
      </c>
      <c r="CF908" s="1348">
        <f t="shared" si="2707"/>
        <v>0</v>
      </c>
      <c r="CG908" s="1348">
        <f t="shared" si="2707"/>
        <v>0</v>
      </c>
      <c r="CH908" s="1348">
        <f t="shared" si="2707"/>
        <v>0</v>
      </c>
      <c r="CI908" s="1348">
        <f t="shared" si="2707"/>
        <v>0</v>
      </c>
      <c r="CJ908" s="1348">
        <f t="shared" si="2707"/>
        <v>0</v>
      </c>
      <c r="CK908" s="1349">
        <f t="shared" si="2707"/>
        <v>0</v>
      </c>
      <c r="CL908" s="1349">
        <f t="shared" si="2707"/>
        <v>0</v>
      </c>
      <c r="CM908" s="1349">
        <f t="shared" si="2707"/>
        <v>0</v>
      </c>
      <c r="CN908" s="1348">
        <f t="shared" si="2707"/>
        <v>0</v>
      </c>
      <c r="CO908" s="1348">
        <f t="shared" si="2707"/>
        <v>0</v>
      </c>
      <c r="CP908" s="1348">
        <f t="shared" si="2707"/>
        <v>0</v>
      </c>
      <c r="CQ908" s="1348">
        <f t="shared" si="2707"/>
        <v>0</v>
      </c>
      <c r="CR908" s="1348">
        <f t="shared" si="2707"/>
        <v>0</v>
      </c>
      <c r="CS908" s="1347">
        <f t="shared" si="2707"/>
        <v>0</v>
      </c>
      <c r="CT908" s="1350">
        <f t="shared" si="2707"/>
        <v>0</v>
      </c>
      <c r="CU908" s="547">
        <f t="shared" si="2708"/>
        <v>0</v>
      </c>
      <c r="CV908" s="548">
        <f t="shared" si="2709"/>
        <v>0</v>
      </c>
      <c r="CW908" s="549">
        <f t="shared" si="2710"/>
        <v>0</v>
      </c>
      <c r="CX908" s="549">
        <f t="shared" si="2711"/>
        <v>0</v>
      </c>
      <c r="CY908" s="549">
        <f t="shared" si="2712"/>
        <v>0</v>
      </c>
      <c r="CZ908" s="549">
        <f t="shared" si="2713"/>
        <v>0</v>
      </c>
      <c r="DA908" s="549">
        <f t="shared" si="2714"/>
        <v>0</v>
      </c>
      <c r="DB908" s="550">
        <f t="shared" si="2715"/>
        <v>0</v>
      </c>
      <c r="DC908" s="550">
        <f t="shared" si="2716"/>
        <v>0</v>
      </c>
      <c r="DD908" s="550">
        <f t="shared" si="2717"/>
        <v>0</v>
      </c>
      <c r="DE908" s="549">
        <f t="shared" si="2718"/>
        <v>0</v>
      </c>
      <c r="DF908" s="549">
        <f t="shared" si="2719"/>
        <v>0</v>
      </c>
      <c r="DG908" s="549">
        <f t="shared" si="2720"/>
        <v>0</v>
      </c>
      <c r="DH908" s="549">
        <f t="shared" si="2721"/>
        <v>0</v>
      </c>
      <c r="DI908" s="549">
        <f t="shared" si="2722"/>
        <v>0</v>
      </c>
      <c r="DJ908" s="548">
        <f t="shared" si="2723"/>
        <v>0</v>
      </c>
      <c r="DK908" s="547">
        <f t="shared" si="2724"/>
        <v>0</v>
      </c>
      <c r="DL908" s="654">
        <f t="shared" si="2725"/>
        <v>17</v>
      </c>
      <c r="DM908" s="106">
        <f t="shared" si="2726"/>
        <v>17</v>
      </c>
      <c r="DN908" s="106">
        <f t="shared" si="2727"/>
        <v>17</v>
      </c>
      <c r="DO908" s="106">
        <f t="shared" si="2728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>SUM(B126)</f>
        <v>0</v>
      </c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804">
        <f>SUM(G126)</f>
        <v>0</v>
      </c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804">
        <f>SUM(L126)</f>
        <v>0</v>
      </c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Q909" s="804">
        <f>SUM(Q126)</f>
        <v>0</v>
      </c>
      <c r="R909" s="804">
        <f>SUM(R126)</f>
        <v>0</v>
      </c>
      <c r="S909" s="803"/>
      <c r="T909" s="804">
        <f>SUM(T126)</f>
        <v>0</v>
      </c>
      <c r="U909" s="804">
        <f>SUM(U126)</f>
        <v>0</v>
      </c>
      <c r="V909" s="804">
        <f>SUM(V126)</f>
        <v>0</v>
      </c>
      <c r="W909" s="804">
        <f>SUM(W126)</f>
        <v>0</v>
      </c>
      <c r="X909" s="804">
        <f>SUM(X126)</f>
        <v>0</v>
      </c>
      <c r="Y909" s="804">
        <f>SUM(Y126)</f>
        <v>0</v>
      </c>
      <c r="Z909" s="804">
        <f>SUM(Z126)</f>
        <v>0</v>
      </c>
      <c r="AA909" s="804">
        <f>SUM(AA126)</f>
        <v>0</v>
      </c>
      <c r="AB909" s="804">
        <f>SUM(AB126)</f>
        <v>0</v>
      </c>
      <c r="AC909" s="804">
        <f>SUM(AC126)</f>
        <v>0</v>
      </c>
      <c r="AD909" s="804">
        <f>SUM(AD126)</f>
        <v>0</v>
      </c>
      <c r="AE909" s="804">
        <f>SUM(AE126)</f>
        <v>0</v>
      </c>
      <c r="AF909" s="804">
        <f>SUM(AF126)</f>
        <v>0</v>
      </c>
      <c r="AG909" s="804">
        <f>SUM(AG126)</f>
        <v>0</v>
      </c>
      <c r="AH909" s="804">
        <f>SUM(AH126)</f>
        <v>0</v>
      </c>
      <c r="AI909" s="804">
        <f>SUM(AI126)</f>
        <v>0</v>
      </c>
      <c r="AJ909" s="804">
        <f>SUM(AJ126)</f>
        <v>0</v>
      </c>
      <c r="AK909" s="803"/>
      <c r="AL909" s="804">
        <f>SUM(AL126)</f>
        <v>0</v>
      </c>
      <c r="AM909" s="804">
        <f>SUM(AM126)</f>
        <v>0</v>
      </c>
      <c r="AN909" s="804">
        <f>SUM(AN126)</f>
        <v>0</v>
      </c>
      <c r="AO909" s="804">
        <f>SUM(AO126)</f>
        <v>0</v>
      </c>
      <c r="AP909" s="804">
        <f>SUM(AP126)</f>
        <v>0</v>
      </c>
      <c r="AQ909" s="804">
        <f>SUM(AQ126)</f>
        <v>0</v>
      </c>
      <c r="AR909" s="804">
        <f>SUM(AR126)</f>
        <v>0</v>
      </c>
      <c r="AS909" s="804">
        <f>SUM(AS126)</f>
        <v>0</v>
      </c>
      <c r="AT909" s="804">
        <f>SUM(AT126)</f>
        <v>0</v>
      </c>
      <c r="AU909" s="804">
        <f>SUM(AU126)</f>
        <v>0</v>
      </c>
      <c r="AV909" s="804">
        <f>SUM(AV126)</f>
        <v>0</v>
      </c>
      <c r="AW909" s="804">
        <f>SUM(AW126)</f>
        <v>0</v>
      </c>
      <c r="AX909" s="804">
        <f>SUM(AX126)</f>
        <v>0</v>
      </c>
      <c r="AY909" s="804">
        <f>SUM(AY126)</f>
        <v>0</v>
      </c>
      <c r="AZ909" s="804">
        <f>SUM(AZ126)</f>
        <v>0</v>
      </c>
      <c r="BA909" s="804">
        <f>SUM(BA126)</f>
        <v>0</v>
      </c>
      <c r="BB909" s="804">
        <f>SUM(BB126)</f>
        <v>0</v>
      </c>
      <c r="BC909" s="803"/>
      <c r="BD909" s="804">
        <f>SUM(BD126)</f>
        <v>0</v>
      </c>
      <c r="BE909" s="804">
        <f>SUM(BE126)</f>
        <v>0</v>
      </c>
      <c r="BF909" s="804">
        <f>SUM(BF126)</f>
        <v>0</v>
      </c>
      <c r="BG909" s="804">
        <f>SUM(BG126)</f>
        <v>0</v>
      </c>
      <c r="BH909" s="804">
        <f>SUM(BH126)</f>
        <v>0</v>
      </c>
      <c r="BI909" s="804">
        <f>SUM(BI126)</f>
        <v>0</v>
      </c>
      <c r="BJ909" s="804">
        <f>SUM(BJ126)</f>
        <v>0</v>
      </c>
      <c r="BK909" s="804">
        <f>SUM(BK126)</f>
        <v>0</v>
      </c>
      <c r="BL909" s="804">
        <f>SUM(BL126)</f>
        <v>0</v>
      </c>
      <c r="BM909" s="804">
        <f>SUM(BM126)</f>
        <v>0</v>
      </c>
      <c r="BN909" s="804">
        <f>SUM(BN126)</f>
        <v>0</v>
      </c>
      <c r="BO909" s="804">
        <f>SUM(BO126)</f>
        <v>0</v>
      </c>
      <c r="BP909" s="804">
        <f>SUM(BP126)</f>
        <v>0</v>
      </c>
      <c r="BQ909" s="804">
        <f>SUM(BQ126)</f>
        <v>0</v>
      </c>
      <c r="BR909" s="804">
        <f>SUM(BR126)</f>
        <v>0</v>
      </c>
      <c r="BS909" s="804">
        <f>SUM(BS126)</f>
        <v>0</v>
      </c>
      <c r="BT909" s="804">
        <f>SUM(BT126)</f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702"/>
        <v>0</v>
      </c>
      <c r="CA909" s="596">
        <f t="shared" si="2703"/>
        <v>0</v>
      </c>
      <c r="CB909" s="596">
        <f t="shared" si="2704"/>
        <v>0</v>
      </c>
      <c r="CC909" s="596">
        <f t="shared" si="2705"/>
        <v>0</v>
      </c>
      <c r="CD909" s="1346">
        <f t="shared" si="2729"/>
        <v>0</v>
      </c>
      <c r="CE909" s="1347">
        <f t="shared" si="2707"/>
        <v>0</v>
      </c>
      <c r="CF909" s="1348">
        <f t="shared" si="2707"/>
        <v>0</v>
      </c>
      <c r="CG909" s="1348">
        <f t="shared" si="2707"/>
        <v>0</v>
      </c>
      <c r="CH909" s="1348">
        <f t="shared" si="2707"/>
        <v>0</v>
      </c>
      <c r="CI909" s="1348">
        <f t="shared" si="2707"/>
        <v>0</v>
      </c>
      <c r="CJ909" s="1348">
        <f t="shared" si="2707"/>
        <v>0</v>
      </c>
      <c r="CK909" s="1349">
        <f t="shared" si="2707"/>
        <v>0</v>
      </c>
      <c r="CL909" s="1349">
        <f t="shared" si="2707"/>
        <v>0</v>
      </c>
      <c r="CM909" s="1349">
        <f t="shared" si="2707"/>
        <v>0</v>
      </c>
      <c r="CN909" s="1348">
        <f t="shared" si="2707"/>
        <v>0</v>
      </c>
      <c r="CO909" s="1348">
        <f t="shared" si="2707"/>
        <v>0</v>
      </c>
      <c r="CP909" s="1348">
        <f t="shared" si="2707"/>
        <v>0</v>
      </c>
      <c r="CQ909" s="1348">
        <f t="shared" si="2707"/>
        <v>0</v>
      </c>
      <c r="CR909" s="1348">
        <f t="shared" si="2707"/>
        <v>0</v>
      </c>
      <c r="CS909" s="1347">
        <f t="shared" si="2707"/>
        <v>0</v>
      </c>
      <c r="CT909" s="1350">
        <f t="shared" si="2707"/>
        <v>0</v>
      </c>
      <c r="CU909" s="547">
        <f t="shared" si="2708"/>
        <v>0</v>
      </c>
      <c r="CV909" s="548">
        <f t="shared" si="2709"/>
        <v>0</v>
      </c>
      <c r="CW909" s="549">
        <f t="shared" si="2710"/>
        <v>0</v>
      </c>
      <c r="CX909" s="549">
        <f t="shared" si="2711"/>
        <v>0</v>
      </c>
      <c r="CY909" s="549">
        <f t="shared" si="2712"/>
        <v>0</v>
      </c>
      <c r="CZ909" s="549">
        <f t="shared" si="2713"/>
        <v>0</v>
      </c>
      <c r="DA909" s="549">
        <f t="shared" si="2714"/>
        <v>0</v>
      </c>
      <c r="DB909" s="550">
        <f t="shared" si="2715"/>
        <v>0</v>
      </c>
      <c r="DC909" s="550">
        <f t="shared" si="2716"/>
        <v>0</v>
      </c>
      <c r="DD909" s="550">
        <f t="shared" si="2717"/>
        <v>0</v>
      </c>
      <c r="DE909" s="549">
        <f t="shared" si="2718"/>
        <v>0</v>
      </c>
      <c r="DF909" s="549">
        <f t="shared" si="2719"/>
        <v>0</v>
      </c>
      <c r="DG909" s="549">
        <f t="shared" si="2720"/>
        <v>0</v>
      </c>
      <c r="DH909" s="549">
        <f t="shared" si="2721"/>
        <v>0</v>
      </c>
      <c r="DI909" s="549">
        <f t="shared" si="2722"/>
        <v>0</v>
      </c>
      <c r="DJ909" s="548">
        <f t="shared" si="2723"/>
        <v>0</v>
      </c>
      <c r="DK909" s="547">
        <f t="shared" si="2724"/>
        <v>0</v>
      </c>
      <c r="DL909" s="654">
        <f t="shared" si="2725"/>
        <v>17</v>
      </c>
      <c r="DM909" s="106">
        <f t="shared" si="2726"/>
        <v>17</v>
      </c>
      <c r="DN909" s="106">
        <f t="shared" si="2727"/>
        <v>17</v>
      </c>
      <c r="DO909" s="106">
        <f t="shared" si="2728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>SUM(B135)</f>
        <v>0</v>
      </c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804">
        <f>SUM(G135)</f>
        <v>0</v>
      </c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804">
        <f>SUM(L135)</f>
        <v>0</v>
      </c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Q910" s="804">
        <f>SUM(Q135)</f>
        <v>0</v>
      </c>
      <c r="R910" s="804">
        <f>SUM(R135)</f>
        <v>0</v>
      </c>
      <c r="S910" s="803"/>
      <c r="T910" s="804">
        <f>SUM(T135)</f>
        <v>0</v>
      </c>
      <c r="U910" s="804">
        <f>SUM(U135)</f>
        <v>0</v>
      </c>
      <c r="V910" s="804">
        <f>SUM(V135)</f>
        <v>0</v>
      </c>
      <c r="W910" s="804">
        <f>SUM(W135)</f>
        <v>0</v>
      </c>
      <c r="X910" s="804">
        <f>SUM(X135)</f>
        <v>0</v>
      </c>
      <c r="Y910" s="804">
        <f>SUM(Y135)</f>
        <v>0</v>
      </c>
      <c r="Z910" s="804">
        <f>SUM(Z135)</f>
        <v>0</v>
      </c>
      <c r="AA910" s="804">
        <f>SUM(AA135)</f>
        <v>0</v>
      </c>
      <c r="AB910" s="804">
        <f>SUM(AB135)</f>
        <v>0</v>
      </c>
      <c r="AC910" s="804">
        <f>SUM(AC135)</f>
        <v>0</v>
      </c>
      <c r="AD910" s="804">
        <f>SUM(AD135)</f>
        <v>0</v>
      </c>
      <c r="AE910" s="804">
        <f>SUM(AE135)</f>
        <v>0</v>
      </c>
      <c r="AF910" s="804">
        <f>SUM(AF135)</f>
        <v>0</v>
      </c>
      <c r="AG910" s="804">
        <f>SUM(AG135)</f>
        <v>0</v>
      </c>
      <c r="AH910" s="804">
        <f>SUM(AH135)</f>
        <v>0</v>
      </c>
      <c r="AI910" s="804">
        <f>SUM(AI135)</f>
        <v>0</v>
      </c>
      <c r="AJ910" s="804">
        <f>SUM(AJ135)</f>
        <v>0</v>
      </c>
      <c r="AK910" s="803"/>
      <c r="AL910" s="804">
        <f>SUM(AL135)</f>
        <v>0</v>
      </c>
      <c r="AM910" s="804">
        <f>SUM(AM135)</f>
        <v>0</v>
      </c>
      <c r="AN910" s="804">
        <f>SUM(AN135)</f>
        <v>0</v>
      </c>
      <c r="AO910" s="804">
        <f>SUM(AO135)</f>
        <v>0</v>
      </c>
      <c r="AP910" s="804">
        <f>SUM(AP135)</f>
        <v>0</v>
      </c>
      <c r="AQ910" s="804">
        <f>SUM(AQ135)</f>
        <v>0</v>
      </c>
      <c r="AR910" s="804">
        <f>SUM(AR135)</f>
        <v>0</v>
      </c>
      <c r="AS910" s="804">
        <f>SUM(AS135)</f>
        <v>0</v>
      </c>
      <c r="AT910" s="804">
        <f>SUM(AT135)</f>
        <v>0</v>
      </c>
      <c r="AU910" s="804">
        <f>SUM(AU135)</f>
        <v>0</v>
      </c>
      <c r="AV910" s="804">
        <f>SUM(AV135)</f>
        <v>0</v>
      </c>
      <c r="AW910" s="804">
        <f>SUM(AW135)</f>
        <v>0</v>
      </c>
      <c r="AX910" s="804">
        <f>SUM(AX135)</f>
        <v>0</v>
      </c>
      <c r="AY910" s="804">
        <f>SUM(AY135)</f>
        <v>0</v>
      </c>
      <c r="AZ910" s="804">
        <f>SUM(AZ135)</f>
        <v>0</v>
      </c>
      <c r="BA910" s="804">
        <f>SUM(BA135)</f>
        <v>0</v>
      </c>
      <c r="BB910" s="804">
        <f>SUM(BB135)</f>
        <v>0</v>
      </c>
      <c r="BC910" s="803"/>
      <c r="BD910" s="804">
        <f>SUM(BD135)</f>
        <v>0</v>
      </c>
      <c r="BE910" s="804">
        <f>SUM(BE135)</f>
        <v>0</v>
      </c>
      <c r="BF910" s="804">
        <f>SUM(BF135)</f>
        <v>0</v>
      </c>
      <c r="BG910" s="804">
        <f>SUM(BG135)</f>
        <v>0</v>
      </c>
      <c r="BH910" s="804">
        <f>SUM(BH135)</f>
        <v>0</v>
      </c>
      <c r="BI910" s="804">
        <f>SUM(BI135)</f>
        <v>0</v>
      </c>
      <c r="BJ910" s="804">
        <f>SUM(BJ135)</f>
        <v>0</v>
      </c>
      <c r="BK910" s="804">
        <f>SUM(BK135)</f>
        <v>0</v>
      </c>
      <c r="BL910" s="804">
        <f>SUM(BL135)</f>
        <v>0</v>
      </c>
      <c r="BM910" s="804">
        <f>SUM(BM135)</f>
        <v>0</v>
      </c>
      <c r="BN910" s="804">
        <f>SUM(BN135)</f>
        <v>0</v>
      </c>
      <c r="BO910" s="804">
        <f>SUM(BO135)</f>
        <v>0</v>
      </c>
      <c r="BP910" s="804">
        <f>SUM(BP135)</f>
        <v>0</v>
      </c>
      <c r="BQ910" s="804">
        <f>SUM(BQ135)</f>
        <v>0</v>
      </c>
      <c r="BR910" s="804">
        <f>SUM(BR135)</f>
        <v>0</v>
      </c>
      <c r="BS910" s="804">
        <f>SUM(BS135)</f>
        <v>0</v>
      </c>
      <c r="BT910" s="804">
        <f>SUM(BT135)</f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702"/>
        <v>0</v>
      </c>
      <c r="CA910" s="596">
        <f t="shared" si="2703"/>
        <v>0</v>
      </c>
      <c r="CB910" s="596">
        <f t="shared" si="2704"/>
        <v>0</v>
      </c>
      <c r="CC910" s="596">
        <f t="shared" si="2705"/>
        <v>0</v>
      </c>
      <c r="CD910" s="1346">
        <f t="shared" si="2729"/>
        <v>0</v>
      </c>
      <c r="CE910" s="1347">
        <f t="shared" si="2707"/>
        <v>0</v>
      </c>
      <c r="CF910" s="1348">
        <f t="shared" si="2707"/>
        <v>0</v>
      </c>
      <c r="CG910" s="1348">
        <f t="shared" si="2707"/>
        <v>0</v>
      </c>
      <c r="CH910" s="1348">
        <f t="shared" si="2707"/>
        <v>0</v>
      </c>
      <c r="CI910" s="1348">
        <f t="shared" si="2707"/>
        <v>0</v>
      </c>
      <c r="CJ910" s="1348">
        <f t="shared" si="2707"/>
        <v>0</v>
      </c>
      <c r="CK910" s="1349">
        <f t="shared" si="2707"/>
        <v>0</v>
      </c>
      <c r="CL910" s="1349">
        <f t="shared" si="2707"/>
        <v>0</v>
      </c>
      <c r="CM910" s="1349">
        <f t="shared" si="2707"/>
        <v>0</v>
      </c>
      <c r="CN910" s="1348">
        <f t="shared" si="2707"/>
        <v>0</v>
      </c>
      <c r="CO910" s="1348">
        <f t="shared" si="2707"/>
        <v>0</v>
      </c>
      <c r="CP910" s="1348">
        <f t="shared" si="2707"/>
        <v>0</v>
      </c>
      <c r="CQ910" s="1348">
        <f t="shared" si="2707"/>
        <v>0</v>
      </c>
      <c r="CR910" s="1348">
        <f t="shared" si="2707"/>
        <v>0</v>
      </c>
      <c r="CS910" s="1347">
        <f t="shared" si="2707"/>
        <v>0</v>
      </c>
      <c r="CT910" s="1350">
        <f t="shared" si="2707"/>
        <v>0</v>
      </c>
      <c r="CU910" s="547">
        <f t="shared" si="2708"/>
        <v>0</v>
      </c>
      <c r="CV910" s="548">
        <f t="shared" si="2709"/>
        <v>0</v>
      </c>
      <c r="CW910" s="549">
        <f t="shared" si="2710"/>
        <v>0</v>
      </c>
      <c r="CX910" s="549">
        <f t="shared" si="2711"/>
        <v>0</v>
      </c>
      <c r="CY910" s="549">
        <f t="shared" si="2712"/>
        <v>0</v>
      </c>
      <c r="CZ910" s="549">
        <f t="shared" si="2713"/>
        <v>0</v>
      </c>
      <c r="DA910" s="549">
        <f t="shared" si="2714"/>
        <v>0</v>
      </c>
      <c r="DB910" s="550">
        <f t="shared" si="2715"/>
        <v>0</v>
      </c>
      <c r="DC910" s="550">
        <f t="shared" si="2716"/>
        <v>0</v>
      </c>
      <c r="DD910" s="550">
        <f t="shared" si="2717"/>
        <v>0</v>
      </c>
      <c r="DE910" s="549">
        <f t="shared" si="2718"/>
        <v>0</v>
      </c>
      <c r="DF910" s="549">
        <f t="shared" si="2719"/>
        <v>0</v>
      </c>
      <c r="DG910" s="549">
        <f t="shared" si="2720"/>
        <v>0</v>
      </c>
      <c r="DH910" s="549">
        <f t="shared" si="2721"/>
        <v>0</v>
      </c>
      <c r="DI910" s="549">
        <f t="shared" si="2722"/>
        <v>0</v>
      </c>
      <c r="DJ910" s="548">
        <f t="shared" si="2723"/>
        <v>0</v>
      </c>
      <c r="DK910" s="547">
        <f t="shared" si="2724"/>
        <v>0</v>
      </c>
      <c r="DL910" s="654">
        <f t="shared" si="2725"/>
        <v>17</v>
      </c>
      <c r="DM910" s="106">
        <f t="shared" si="2726"/>
        <v>17</v>
      </c>
      <c r="DN910" s="106">
        <f t="shared" si="2727"/>
        <v>17</v>
      </c>
      <c r="DO910" s="106">
        <f t="shared" si="2728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>SUM(B143)</f>
        <v>0</v>
      </c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804">
        <f>SUM(G143)</f>
        <v>0</v>
      </c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804">
        <f>SUM(L143)</f>
        <v>0</v>
      </c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Q911" s="804">
        <f>SUM(Q143)</f>
        <v>0</v>
      </c>
      <c r="R911" s="804">
        <f>SUM(R143)</f>
        <v>0</v>
      </c>
      <c r="S911" s="803"/>
      <c r="T911" s="804">
        <f>SUM(T143)</f>
        <v>0</v>
      </c>
      <c r="U911" s="804">
        <f>SUM(U143)</f>
        <v>0</v>
      </c>
      <c r="V911" s="804">
        <f>SUM(V143)</f>
        <v>0</v>
      </c>
      <c r="W911" s="804">
        <f>SUM(W143)</f>
        <v>0</v>
      </c>
      <c r="X911" s="804">
        <f>SUM(X143)</f>
        <v>0</v>
      </c>
      <c r="Y911" s="804">
        <f>SUM(Y143)</f>
        <v>0</v>
      </c>
      <c r="Z911" s="804">
        <f>SUM(Z143)</f>
        <v>0</v>
      </c>
      <c r="AA911" s="804">
        <f>SUM(AA143)</f>
        <v>0</v>
      </c>
      <c r="AB911" s="804">
        <f>SUM(AB143)</f>
        <v>0</v>
      </c>
      <c r="AC911" s="804">
        <f>SUM(AC143)</f>
        <v>0</v>
      </c>
      <c r="AD911" s="804">
        <f>SUM(AD143)</f>
        <v>0</v>
      </c>
      <c r="AE911" s="804">
        <f>SUM(AE143)</f>
        <v>0</v>
      </c>
      <c r="AF911" s="804">
        <f>SUM(AF143)</f>
        <v>0</v>
      </c>
      <c r="AG911" s="804">
        <f>SUM(AG143)</f>
        <v>0</v>
      </c>
      <c r="AH911" s="804">
        <f>SUM(AH143)</f>
        <v>0</v>
      </c>
      <c r="AI911" s="804">
        <f>SUM(AI143)</f>
        <v>0</v>
      </c>
      <c r="AJ911" s="804">
        <f>SUM(AJ143)</f>
        <v>0</v>
      </c>
      <c r="AK911" s="803"/>
      <c r="AL911" s="804">
        <f>SUM(AL143)</f>
        <v>0</v>
      </c>
      <c r="AM911" s="804">
        <f>SUM(AM143)</f>
        <v>0</v>
      </c>
      <c r="AN911" s="804">
        <f>SUM(AN143)</f>
        <v>0</v>
      </c>
      <c r="AO911" s="804">
        <f>SUM(AO143)</f>
        <v>0</v>
      </c>
      <c r="AP911" s="804">
        <f>SUM(AP143)</f>
        <v>0</v>
      </c>
      <c r="AQ911" s="804">
        <f>SUM(AQ143)</f>
        <v>0</v>
      </c>
      <c r="AR911" s="804">
        <f>SUM(AR143)</f>
        <v>0</v>
      </c>
      <c r="AS911" s="804">
        <f>SUM(AS143)</f>
        <v>0</v>
      </c>
      <c r="AT911" s="804">
        <f>SUM(AT143)</f>
        <v>0</v>
      </c>
      <c r="AU911" s="804">
        <f>SUM(AU143)</f>
        <v>0</v>
      </c>
      <c r="AV911" s="804">
        <f>SUM(AV143)</f>
        <v>0</v>
      </c>
      <c r="AW911" s="804">
        <f>SUM(AW143)</f>
        <v>0</v>
      </c>
      <c r="AX911" s="804">
        <f>SUM(AX143)</f>
        <v>0</v>
      </c>
      <c r="AY911" s="804">
        <f>SUM(AY143)</f>
        <v>0</v>
      </c>
      <c r="AZ911" s="804">
        <f>SUM(AZ143)</f>
        <v>0</v>
      </c>
      <c r="BA911" s="804">
        <f>SUM(BA143)</f>
        <v>0</v>
      </c>
      <c r="BB911" s="804">
        <f>SUM(BB143)</f>
        <v>0</v>
      </c>
      <c r="BC911" s="803"/>
      <c r="BD911" s="804">
        <f>SUM(BD143)</f>
        <v>0</v>
      </c>
      <c r="BE911" s="804">
        <f>SUM(BE143)</f>
        <v>0</v>
      </c>
      <c r="BF911" s="804">
        <f>SUM(BF143)</f>
        <v>0</v>
      </c>
      <c r="BG911" s="804">
        <f>SUM(BG143)</f>
        <v>0</v>
      </c>
      <c r="BH911" s="804">
        <f>SUM(BH143)</f>
        <v>0</v>
      </c>
      <c r="BI911" s="804">
        <f>SUM(BI143)</f>
        <v>0</v>
      </c>
      <c r="BJ911" s="804">
        <f>SUM(BJ143)</f>
        <v>0</v>
      </c>
      <c r="BK911" s="804">
        <f>SUM(BK143)</f>
        <v>0</v>
      </c>
      <c r="BL911" s="804">
        <f>SUM(BL143)</f>
        <v>0</v>
      </c>
      <c r="BM911" s="804">
        <f>SUM(BM143)</f>
        <v>0</v>
      </c>
      <c r="BN911" s="804">
        <f>SUM(BN143)</f>
        <v>0</v>
      </c>
      <c r="BO911" s="804">
        <f>SUM(BO143)</f>
        <v>0</v>
      </c>
      <c r="BP911" s="804">
        <f>SUM(BP143)</f>
        <v>0</v>
      </c>
      <c r="BQ911" s="804">
        <f>SUM(BQ143)</f>
        <v>0</v>
      </c>
      <c r="BR911" s="804">
        <f>SUM(BR143)</f>
        <v>0</v>
      </c>
      <c r="BS911" s="804">
        <f>SUM(BS143)</f>
        <v>0</v>
      </c>
      <c r="BT911" s="804">
        <f>SUM(BT143)</f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702"/>
        <v>0</v>
      </c>
      <c r="CA911" s="596">
        <f t="shared" si="2703"/>
        <v>0</v>
      </c>
      <c r="CB911" s="596">
        <f t="shared" si="2704"/>
        <v>0</v>
      </c>
      <c r="CC911" s="596">
        <f t="shared" si="2705"/>
        <v>0</v>
      </c>
      <c r="CD911" s="1346">
        <f t="shared" si="2729"/>
        <v>0</v>
      </c>
      <c r="CE911" s="1347">
        <f t="shared" si="2707"/>
        <v>0</v>
      </c>
      <c r="CF911" s="1348">
        <f t="shared" si="2707"/>
        <v>0</v>
      </c>
      <c r="CG911" s="1348">
        <f t="shared" si="2707"/>
        <v>0</v>
      </c>
      <c r="CH911" s="1348">
        <f t="shared" si="2707"/>
        <v>0</v>
      </c>
      <c r="CI911" s="1348">
        <f t="shared" si="2707"/>
        <v>0</v>
      </c>
      <c r="CJ911" s="1348">
        <f t="shared" si="2707"/>
        <v>0</v>
      </c>
      <c r="CK911" s="1349">
        <f t="shared" si="2707"/>
        <v>0</v>
      </c>
      <c r="CL911" s="1349">
        <f t="shared" si="2707"/>
        <v>0</v>
      </c>
      <c r="CM911" s="1349">
        <f t="shared" si="2707"/>
        <v>0</v>
      </c>
      <c r="CN911" s="1348">
        <f t="shared" si="2707"/>
        <v>0</v>
      </c>
      <c r="CO911" s="1348">
        <f t="shared" si="2707"/>
        <v>0</v>
      </c>
      <c r="CP911" s="1348">
        <f t="shared" si="2707"/>
        <v>0</v>
      </c>
      <c r="CQ911" s="1348">
        <f t="shared" si="2707"/>
        <v>0</v>
      </c>
      <c r="CR911" s="1348">
        <f t="shared" si="2707"/>
        <v>0</v>
      </c>
      <c r="CS911" s="1347">
        <f t="shared" si="2707"/>
        <v>0</v>
      </c>
      <c r="CT911" s="1350">
        <f t="shared" si="2707"/>
        <v>0</v>
      </c>
      <c r="CU911" s="547">
        <f t="shared" si="2708"/>
        <v>0</v>
      </c>
      <c r="CV911" s="548">
        <f t="shared" si="2709"/>
        <v>0</v>
      </c>
      <c r="CW911" s="549">
        <f t="shared" si="2710"/>
        <v>0</v>
      </c>
      <c r="CX911" s="549">
        <f t="shared" si="2711"/>
        <v>0</v>
      </c>
      <c r="CY911" s="549">
        <f t="shared" si="2712"/>
        <v>0</v>
      </c>
      <c r="CZ911" s="549">
        <f t="shared" si="2713"/>
        <v>0</v>
      </c>
      <c r="DA911" s="549">
        <f t="shared" si="2714"/>
        <v>0</v>
      </c>
      <c r="DB911" s="550">
        <f t="shared" si="2715"/>
        <v>0</v>
      </c>
      <c r="DC911" s="550">
        <f t="shared" si="2716"/>
        <v>0</v>
      </c>
      <c r="DD911" s="550">
        <f t="shared" si="2717"/>
        <v>0</v>
      </c>
      <c r="DE911" s="549">
        <f t="shared" si="2718"/>
        <v>0</v>
      </c>
      <c r="DF911" s="549">
        <f t="shared" si="2719"/>
        <v>0</v>
      </c>
      <c r="DG911" s="549">
        <f t="shared" si="2720"/>
        <v>0</v>
      </c>
      <c r="DH911" s="549">
        <f t="shared" si="2721"/>
        <v>0</v>
      </c>
      <c r="DI911" s="549">
        <f t="shared" si="2722"/>
        <v>0</v>
      </c>
      <c r="DJ911" s="548">
        <f t="shared" si="2723"/>
        <v>0</v>
      </c>
      <c r="DK911" s="547">
        <f t="shared" si="2724"/>
        <v>0</v>
      </c>
      <c r="DL911" s="654">
        <f t="shared" si="2725"/>
        <v>17</v>
      </c>
      <c r="DM911" s="106">
        <f t="shared" si="2726"/>
        <v>17</v>
      </c>
      <c r="DN911" s="106">
        <f t="shared" si="2727"/>
        <v>17</v>
      </c>
      <c r="DO911" s="106">
        <f t="shared" si="2728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>SUM(B154)</f>
        <v>0</v>
      </c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804">
        <f>SUM(G154)</f>
        <v>0</v>
      </c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804">
        <f>SUM(L154)</f>
        <v>0</v>
      </c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Q912" s="804">
        <f>SUM(Q154)</f>
        <v>0</v>
      </c>
      <c r="R912" s="804">
        <f>SUM(R154)</f>
        <v>0</v>
      </c>
      <c r="S912" s="803"/>
      <c r="T912" s="804">
        <f>SUM(T154)</f>
        <v>0</v>
      </c>
      <c r="U912" s="804">
        <f>SUM(U154)</f>
        <v>0</v>
      </c>
      <c r="V912" s="804">
        <f>SUM(V154)</f>
        <v>0</v>
      </c>
      <c r="W912" s="804">
        <f>SUM(W154)</f>
        <v>0</v>
      </c>
      <c r="X912" s="804">
        <f>SUM(X154)</f>
        <v>0</v>
      </c>
      <c r="Y912" s="804">
        <f>SUM(Y154)</f>
        <v>0</v>
      </c>
      <c r="Z912" s="804">
        <f>SUM(Z154)</f>
        <v>0</v>
      </c>
      <c r="AA912" s="804">
        <f>SUM(AA154)</f>
        <v>0</v>
      </c>
      <c r="AB912" s="804">
        <f>SUM(AB154)</f>
        <v>0</v>
      </c>
      <c r="AC912" s="804">
        <f>SUM(AC154)</f>
        <v>0</v>
      </c>
      <c r="AD912" s="804">
        <f>SUM(AD154)</f>
        <v>0</v>
      </c>
      <c r="AE912" s="804">
        <f>SUM(AE154)</f>
        <v>0</v>
      </c>
      <c r="AF912" s="804">
        <f>SUM(AF154)</f>
        <v>0</v>
      </c>
      <c r="AG912" s="804">
        <f>SUM(AG154)</f>
        <v>0</v>
      </c>
      <c r="AH912" s="804">
        <f>SUM(AH154)</f>
        <v>0</v>
      </c>
      <c r="AI912" s="804">
        <f>SUM(AI154)</f>
        <v>0</v>
      </c>
      <c r="AJ912" s="804">
        <f>SUM(AJ154)</f>
        <v>0</v>
      </c>
      <c r="AK912" s="803"/>
      <c r="AL912" s="804">
        <f>SUM(AL154)</f>
        <v>0</v>
      </c>
      <c r="AM912" s="804">
        <f>SUM(AM154)</f>
        <v>0</v>
      </c>
      <c r="AN912" s="804">
        <f>SUM(AN154)</f>
        <v>0</v>
      </c>
      <c r="AO912" s="804">
        <f>SUM(AO154)</f>
        <v>0</v>
      </c>
      <c r="AP912" s="804">
        <f>SUM(AP154)</f>
        <v>0</v>
      </c>
      <c r="AQ912" s="804">
        <f>SUM(AQ154)</f>
        <v>0</v>
      </c>
      <c r="AR912" s="804">
        <f>SUM(AR154)</f>
        <v>0</v>
      </c>
      <c r="AS912" s="804">
        <f>SUM(AS154)</f>
        <v>0</v>
      </c>
      <c r="AT912" s="804">
        <f>SUM(AT154)</f>
        <v>0</v>
      </c>
      <c r="AU912" s="804">
        <f>SUM(AU154)</f>
        <v>0</v>
      </c>
      <c r="AV912" s="804">
        <f>SUM(AV154)</f>
        <v>0</v>
      </c>
      <c r="AW912" s="804">
        <f>SUM(AW154)</f>
        <v>0</v>
      </c>
      <c r="AX912" s="804">
        <f>SUM(AX154)</f>
        <v>0</v>
      </c>
      <c r="AY912" s="804">
        <f>SUM(AY154)</f>
        <v>0</v>
      </c>
      <c r="AZ912" s="804">
        <f>SUM(AZ154)</f>
        <v>0</v>
      </c>
      <c r="BA912" s="804">
        <f>SUM(BA154)</f>
        <v>0</v>
      </c>
      <c r="BB912" s="804">
        <f>SUM(BB154)</f>
        <v>0</v>
      </c>
      <c r="BC912" s="803"/>
      <c r="BD912" s="804">
        <f>SUM(BD154)</f>
        <v>0</v>
      </c>
      <c r="BE912" s="804">
        <f>SUM(BE154)</f>
        <v>0</v>
      </c>
      <c r="BF912" s="804">
        <f>SUM(BF154)</f>
        <v>0</v>
      </c>
      <c r="BG912" s="804">
        <f>SUM(BG154)</f>
        <v>0</v>
      </c>
      <c r="BH912" s="804">
        <f>SUM(BH154)</f>
        <v>0</v>
      </c>
      <c r="BI912" s="804">
        <f>SUM(BI154)</f>
        <v>0</v>
      </c>
      <c r="BJ912" s="804">
        <f>SUM(BJ154)</f>
        <v>0</v>
      </c>
      <c r="BK912" s="804">
        <f>SUM(BK154)</f>
        <v>0</v>
      </c>
      <c r="BL912" s="804">
        <f>SUM(BL154)</f>
        <v>0</v>
      </c>
      <c r="BM912" s="804">
        <f>SUM(BM154)</f>
        <v>0</v>
      </c>
      <c r="BN912" s="804">
        <f>SUM(BN154)</f>
        <v>0</v>
      </c>
      <c r="BO912" s="804">
        <f>SUM(BO154)</f>
        <v>0</v>
      </c>
      <c r="BP912" s="804">
        <f>SUM(BP154)</f>
        <v>0</v>
      </c>
      <c r="BQ912" s="804">
        <f>SUM(BQ154)</f>
        <v>0</v>
      </c>
      <c r="BR912" s="804">
        <f>SUM(BR154)</f>
        <v>0</v>
      </c>
      <c r="BS912" s="804">
        <f>SUM(BS154)</f>
        <v>0</v>
      </c>
      <c r="BT912" s="804">
        <f>SUM(BT154)</f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702"/>
        <v>0</v>
      </c>
      <c r="CA912" s="596">
        <f t="shared" si="2703"/>
        <v>0</v>
      </c>
      <c r="CB912" s="596">
        <f t="shared" si="2704"/>
        <v>0</v>
      </c>
      <c r="CC912" s="596">
        <f t="shared" si="2705"/>
        <v>0</v>
      </c>
      <c r="CD912" s="1346">
        <f t="shared" si="2729"/>
        <v>0</v>
      </c>
      <c r="CE912" s="1347">
        <f t="shared" si="2707"/>
        <v>0</v>
      </c>
      <c r="CF912" s="1348">
        <f t="shared" si="2707"/>
        <v>0</v>
      </c>
      <c r="CG912" s="1348">
        <f t="shared" si="2707"/>
        <v>0</v>
      </c>
      <c r="CH912" s="1348">
        <f t="shared" si="2707"/>
        <v>0</v>
      </c>
      <c r="CI912" s="1348">
        <f t="shared" si="2707"/>
        <v>0</v>
      </c>
      <c r="CJ912" s="1348">
        <f t="shared" si="2707"/>
        <v>0</v>
      </c>
      <c r="CK912" s="1349">
        <f t="shared" si="2707"/>
        <v>0</v>
      </c>
      <c r="CL912" s="1349">
        <f t="shared" si="2707"/>
        <v>0</v>
      </c>
      <c r="CM912" s="1349">
        <f t="shared" si="2707"/>
        <v>0</v>
      </c>
      <c r="CN912" s="1348">
        <f t="shared" si="2707"/>
        <v>0</v>
      </c>
      <c r="CO912" s="1348">
        <f t="shared" si="2707"/>
        <v>0</v>
      </c>
      <c r="CP912" s="1348">
        <f t="shared" si="2707"/>
        <v>0</v>
      </c>
      <c r="CQ912" s="1348">
        <f t="shared" si="2707"/>
        <v>0</v>
      </c>
      <c r="CR912" s="1348">
        <f t="shared" si="2707"/>
        <v>0</v>
      </c>
      <c r="CS912" s="1347">
        <f t="shared" si="2707"/>
        <v>0</v>
      </c>
      <c r="CT912" s="1350">
        <f t="shared" si="2707"/>
        <v>0</v>
      </c>
      <c r="CU912" s="547">
        <f t="shared" si="2708"/>
        <v>0</v>
      </c>
      <c r="CV912" s="548">
        <f t="shared" si="2709"/>
        <v>0</v>
      </c>
      <c r="CW912" s="549">
        <f t="shared" si="2710"/>
        <v>0</v>
      </c>
      <c r="CX912" s="549">
        <f t="shared" si="2711"/>
        <v>0</v>
      </c>
      <c r="CY912" s="549">
        <f t="shared" si="2712"/>
        <v>0</v>
      </c>
      <c r="CZ912" s="549">
        <f t="shared" si="2713"/>
        <v>0</v>
      </c>
      <c r="DA912" s="549">
        <f t="shared" si="2714"/>
        <v>0</v>
      </c>
      <c r="DB912" s="550">
        <f t="shared" si="2715"/>
        <v>0</v>
      </c>
      <c r="DC912" s="550">
        <f t="shared" si="2716"/>
        <v>0</v>
      </c>
      <c r="DD912" s="550">
        <f t="shared" si="2717"/>
        <v>0</v>
      </c>
      <c r="DE912" s="549">
        <f t="shared" si="2718"/>
        <v>0</v>
      </c>
      <c r="DF912" s="549">
        <f t="shared" si="2719"/>
        <v>0</v>
      </c>
      <c r="DG912" s="549">
        <f t="shared" si="2720"/>
        <v>0</v>
      </c>
      <c r="DH912" s="549">
        <f t="shared" si="2721"/>
        <v>0</v>
      </c>
      <c r="DI912" s="549">
        <f t="shared" si="2722"/>
        <v>0</v>
      </c>
      <c r="DJ912" s="548">
        <f t="shared" si="2723"/>
        <v>0</v>
      </c>
      <c r="DK912" s="547">
        <f t="shared" si="2724"/>
        <v>0</v>
      </c>
      <c r="DL912" s="654">
        <f t="shared" si="2725"/>
        <v>17</v>
      </c>
      <c r="DM912" s="106">
        <f t="shared" si="2726"/>
        <v>17</v>
      </c>
      <c r="DN912" s="106">
        <f t="shared" si="2727"/>
        <v>17</v>
      </c>
      <c r="DO912" s="106">
        <f t="shared" si="2728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>SUM(B163)</f>
        <v>0</v>
      </c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804">
        <f>SUM(G163)</f>
        <v>0</v>
      </c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804">
        <f>SUM(L163)</f>
        <v>0</v>
      </c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Q913" s="804">
        <f>SUM(Q163)</f>
        <v>0</v>
      </c>
      <c r="R913" s="804">
        <f>SUM(R163)</f>
        <v>0</v>
      </c>
      <c r="S913" s="803"/>
      <c r="T913" s="804">
        <f>SUM(T163)</f>
        <v>0</v>
      </c>
      <c r="U913" s="804">
        <f>SUM(U163)</f>
        <v>0</v>
      </c>
      <c r="V913" s="804">
        <f>SUM(V163)</f>
        <v>0</v>
      </c>
      <c r="W913" s="804">
        <f>SUM(W163)</f>
        <v>0</v>
      </c>
      <c r="X913" s="804">
        <f>SUM(X163)</f>
        <v>0</v>
      </c>
      <c r="Y913" s="804">
        <f>SUM(Y163)</f>
        <v>0</v>
      </c>
      <c r="Z913" s="804">
        <f>SUM(Z163)</f>
        <v>0</v>
      </c>
      <c r="AA913" s="804">
        <f>SUM(AA163)</f>
        <v>0</v>
      </c>
      <c r="AB913" s="804">
        <f>SUM(AB163)</f>
        <v>0</v>
      </c>
      <c r="AC913" s="804">
        <f>SUM(AC163)</f>
        <v>0</v>
      </c>
      <c r="AD913" s="804">
        <f>SUM(AD163)</f>
        <v>0</v>
      </c>
      <c r="AE913" s="804">
        <f>SUM(AE163)</f>
        <v>0</v>
      </c>
      <c r="AF913" s="804">
        <f>SUM(AF163)</f>
        <v>0</v>
      </c>
      <c r="AG913" s="804">
        <f>SUM(AG163)</f>
        <v>0</v>
      </c>
      <c r="AH913" s="804">
        <f>SUM(AH163)</f>
        <v>0</v>
      </c>
      <c r="AI913" s="804">
        <f>SUM(AI163)</f>
        <v>0</v>
      </c>
      <c r="AJ913" s="804">
        <f>SUM(AJ163)</f>
        <v>0</v>
      </c>
      <c r="AK913" s="803"/>
      <c r="AL913" s="804">
        <f>SUM(AL163)</f>
        <v>0</v>
      </c>
      <c r="AM913" s="804">
        <f>SUM(AM163)</f>
        <v>0</v>
      </c>
      <c r="AN913" s="804">
        <f>SUM(AN163)</f>
        <v>0</v>
      </c>
      <c r="AO913" s="804">
        <f>SUM(AO163)</f>
        <v>0</v>
      </c>
      <c r="AP913" s="804">
        <f>SUM(AP163)</f>
        <v>0</v>
      </c>
      <c r="AQ913" s="804">
        <f>SUM(AQ163)</f>
        <v>0</v>
      </c>
      <c r="AR913" s="804">
        <f>SUM(AR163)</f>
        <v>0</v>
      </c>
      <c r="AS913" s="804">
        <f>SUM(AS163)</f>
        <v>0</v>
      </c>
      <c r="AT913" s="804">
        <f>SUM(AT163)</f>
        <v>0</v>
      </c>
      <c r="AU913" s="804">
        <f>SUM(AU163)</f>
        <v>0</v>
      </c>
      <c r="AV913" s="804">
        <f>SUM(AV163)</f>
        <v>0</v>
      </c>
      <c r="AW913" s="804">
        <f>SUM(AW163)</f>
        <v>0</v>
      </c>
      <c r="AX913" s="804">
        <f>SUM(AX163)</f>
        <v>0</v>
      </c>
      <c r="AY913" s="804">
        <f>SUM(AY163)</f>
        <v>0</v>
      </c>
      <c r="AZ913" s="804">
        <f>SUM(AZ163)</f>
        <v>0</v>
      </c>
      <c r="BA913" s="804">
        <f>SUM(BA163)</f>
        <v>0</v>
      </c>
      <c r="BB913" s="804">
        <f>SUM(BB163)</f>
        <v>0</v>
      </c>
      <c r="BC913" s="803"/>
      <c r="BD913" s="804">
        <f>SUM(BD163)</f>
        <v>0</v>
      </c>
      <c r="BE913" s="804">
        <f>SUM(BE163)</f>
        <v>0</v>
      </c>
      <c r="BF913" s="804">
        <f>SUM(BF163)</f>
        <v>0</v>
      </c>
      <c r="BG913" s="804">
        <f>SUM(BG163)</f>
        <v>0</v>
      </c>
      <c r="BH913" s="804">
        <f>SUM(BH163)</f>
        <v>0</v>
      </c>
      <c r="BI913" s="804">
        <f>SUM(BI163)</f>
        <v>0</v>
      </c>
      <c r="BJ913" s="804">
        <f>SUM(BJ163)</f>
        <v>0</v>
      </c>
      <c r="BK913" s="804">
        <f>SUM(BK163)</f>
        <v>0</v>
      </c>
      <c r="BL913" s="804">
        <f>SUM(BL163)</f>
        <v>0</v>
      </c>
      <c r="BM913" s="804">
        <f>SUM(BM163)</f>
        <v>0</v>
      </c>
      <c r="BN913" s="804">
        <f>SUM(BN163)</f>
        <v>0</v>
      </c>
      <c r="BO913" s="804">
        <f>SUM(BO163)</f>
        <v>0</v>
      </c>
      <c r="BP913" s="804">
        <f>SUM(BP163)</f>
        <v>0</v>
      </c>
      <c r="BQ913" s="804">
        <f>SUM(BQ163)</f>
        <v>0</v>
      </c>
      <c r="BR913" s="804">
        <f>SUM(BR163)</f>
        <v>0</v>
      </c>
      <c r="BS913" s="804">
        <f>SUM(BS163)</f>
        <v>0</v>
      </c>
      <c r="BT913" s="804">
        <f>SUM(BT163)</f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702"/>
        <v>0</v>
      </c>
      <c r="CA913" s="596">
        <f t="shared" si="2703"/>
        <v>0</v>
      </c>
      <c r="CB913" s="596">
        <f t="shared" si="2704"/>
        <v>0</v>
      </c>
      <c r="CC913" s="596">
        <f t="shared" si="2705"/>
        <v>0</v>
      </c>
      <c r="CD913" s="1346">
        <f t="shared" si="2729"/>
        <v>0</v>
      </c>
      <c r="CE913" s="1347">
        <f t="shared" si="2707"/>
        <v>0</v>
      </c>
      <c r="CF913" s="1348">
        <f t="shared" si="2707"/>
        <v>0</v>
      </c>
      <c r="CG913" s="1348">
        <f t="shared" si="2707"/>
        <v>0</v>
      </c>
      <c r="CH913" s="1348">
        <f t="shared" si="2707"/>
        <v>0</v>
      </c>
      <c r="CI913" s="1348">
        <f t="shared" si="2707"/>
        <v>0</v>
      </c>
      <c r="CJ913" s="1348">
        <f t="shared" si="2707"/>
        <v>0</v>
      </c>
      <c r="CK913" s="1349">
        <f t="shared" si="2707"/>
        <v>0</v>
      </c>
      <c r="CL913" s="1349">
        <f t="shared" si="2707"/>
        <v>0</v>
      </c>
      <c r="CM913" s="1349">
        <f t="shared" si="2707"/>
        <v>0</v>
      </c>
      <c r="CN913" s="1348">
        <f t="shared" si="2707"/>
        <v>0</v>
      </c>
      <c r="CO913" s="1348">
        <f t="shared" si="2707"/>
        <v>0</v>
      </c>
      <c r="CP913" s="1348">
        <f t="shared" si="2707"/>
        <v>0</v>
      </c>
      <c r="CQ913" s="1348">
        <f t="shared" si="2707"/>
        <v>0</v>
      </c>
      <c r="CR913" s="1348">
        <f t="shared" si="2707"/>
        <v>0</v>
      </c>
      <c r="CS913" s="1347">
        <f t="shared" si="2707"/>
        <v>0</v>
      </c>
      <c r="CT913" s="1350">
        <f t="shared" si="2707"/>
        <v>0</v>
      </c>
      <c r="CU913" s="547">
        <f t="shared" si="2708"/>
        <v>0</v>
      </c>
      <c r="CV913" s="548">
        <f t="shared" si="2709"/>
        <v>0</v>
      </c>
      <c r="CW913" s="549">
        <f t="shared" si="2710"/>
        <v>0</v>
      </c>
      <c r="CX913" s="549">
        <f t="shared" si="2711"/>
        <v>0</v>
      </c>
      <c r="CY913" s="549">
        <f t="shared" si="2712"/>
        <v>0</v>
      </c>
      <c r="CZ913" s="549">
        <f t="shared" si="2713"/>
        <v>0</v>
      </c>
      <c r="DA913" s="549">
        <f t="shared" si="2714"/>
        <v>0</v>
      </c>
      <c r="DB913" s="550">
        <f t="shared" si="2715"/>
        <v>0</v>
      </c>
      <c r="DC913" s="550">
        <f t="shared" si="2716"/>
        <v>0</v>
      </c>
      <c r="DD913" s="550">
        <f t="shared" si="2717"/>
        <v>0</v>
      </c>
      <c r="DE913" s="549">
        <f t="shared" si="2718"/>
        <v>0</v>
      </c>
      <c r="DF913" s="549">
        <f t="shared" si="2719"/>
        <v>0</v>
      </c>
      <c r="DG913" s="549">
        <f t="shared" si="2720"/>
        <v>0</v>
      </c>
      <c r="DH913" s="549">
        <f t="shared" si="2721"/>
        <v>0</v>
      </c>
      <c r="DI913" s="549">
        <f t="shared" si="2722"/>
        <v>0</v>
      </c>
      <c r="DJ913" s="548">
        <f t="shared" si="2723"/>
        <v>0</v>
      </c>
      <c r="DK913" s="547">
        <f t="shared" si="2724"/>
        <v>0</v>
      </c>
      <c r="DL913" s="654">
        <f t="shared" si="2725"/>
        <v>17</v>
      </c>
      <c r="DM913" s="106">
        <f t="shared" si="2726"/>
        <v>17</v>
      </c>
      <c r="DN913" s="106">
        <f t="shared" si="2727"/>
        <v>17</v>
      </c>
      <c r="DO913" s="106">
        <f t="shared" si="2728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>SUM(B171)</f>
        <v>0</v>
      </c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804">
        <f>SUM(G171)</f>
        <v>0</v>
      </c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804">
        <f>SUM(L171)</f>
        <v>0</v>
      </c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Q914" s="804">
        <f>SUM(Q171)</f>
        <v>0</v>
      </c>
      <c r="R914" s="804">
        <f>SUM(R171)</f>
        <v>0</v>
      </c>
      <c r="S914" s="803"/>
      <c r="T914" s="804">
        <f>SUM(T171)</f>
        <v>0</v>
      </c>
      <c r="U914" s="804">
        <f>SUM(U171)</f>
        <v>0</v>
      </c>
      <c r="V914" s="804">
        <f>SUM(V171)</f>
        <v>0</v>
      </c>
      <c r="W914" s="804">
        <f>SUM(W171)</f>
        <v>0</v>
      </c>
      <c r="X914" s="804">
        <f>SUM(X171)</f>
        <v>0</v>
      </c>
      <c r="Y914" s="804">
        <f>SUM(Y171)</f>
        <v>0</v>
      </c>
      <c r="Z914" s="804">
        <f>SUM(Z171)</f>
        <v>0</v>
      </c>
      <c r="AA914" s="804">
        <f>SUM(AA171)</f>
        <v>0</v>
      </c>
      <c r="AB914" s="804">
        <f>SUM(AB171)</f>
        <v>0</v>
      </c>
      <c r="AC914" s="804">
        <f>SUM(AC171)</f>
        <v>0</v>
      </c>
      <c r="AD914" s="804">
        <f>SUM(AD171)</f>
        <v>0</v>
      </c>
      <c r="AE914" s="804">
        <f>SUM(AE171)</f>
        <v>0</v>
      </c>
      <c r="AF914" s="804">
        <f>SUM(AF171)</f>
        <v>0</v>
      </c>
      <c r="AG914" s="804">
        <f>SUM(AG171)</f>
        <v>0</v>
      </c>
      <c r="AH914" s="804">
        <f>SUM(AH171)</f>
        <v>0</v>
      </c>
      <c r="AI914" s="804">
        <f>SUM(AI171)</f>
        <v>0</v>
      </c>
      <c r="AJ914" s="804">
        <f>SUM(AJ171)</f>
        <v>0</v>
      </c>
      <c r="AK914" s="803"/>
      <c r="AL914" s="804">
        <f>SUM(AL171)</f>
        <v>0</v>
      </c>
      <c r="AM914" s="804">
        <f>SUM(AM171)</f>
        <v>0</v>
      </c>
      <c r="AN914" s="804">
        <f>SUM(AN171)</f>
        <v>0</v>
      </c>
      <c r="AO914" s="804">
        <f>SUM(AO171)</f>
        <v>0</v>
      </c>
      <c r="AP914" s="804">
        <f>SUM(AP171)</f>
        <v>0</v>
      </c>
      <c r="AQ914" s="804">
        <f>SUM(AQ171)</f>
        <v>0</v>
      </c>
      <c r="AR914" s="804">
        <f>SUM(AR171)</f>
        <v>0</v>
      </c>
      <c r="AS914" s="804">
        <f>SUM(AS171)</f>
        <v>0</v>
      </c>
      <c r="AT914" s="804">
        <f>SUM(AT171)</f>
        <v>0</v>
      </c>
      <c r="AU914" s="804">
        <f>SUM(AU171)</f>
        <v>0</v>
      </c>
      <c r="AV914" s="804">
        <f>SUM(AV171)</f>
        <v>0</v>
      </c>
      <c r="AW914" s="804">
        <f>SUM(AW171)</f>
        <v>0</v>
      </c>
      <c r="AX914" s="804">
        <f>SUM(AX171)</f>
        <v>0</v>
      </c>
      <c r="AY914" s="804">
        <f>SUM(AY171)</f>
        <v>0</v>
      </c>
      <c r="AZ914" s="804">
        <f>SUM(AZ171)</f>
        <v>0</v>
      </c>
      <c r="BA914" s="804">
        <f>SUM(BA171)</f>
        <v>0</v>
      </c>
      <c r="BB914" s="804">
        <f>SUM(BB171)</f>
        <v>0</v>
      </c>
      <c r="BC914" s="803"/>
      <c r="BD914" s="804">
        <f>SUM(BD171)</f>
        <v>0</v>
      </c>
      <c r="BE914" s="804">
        <f>SUM(BE171)</f>
        <v>0</v>
      </c>
      <c r="BF914" s="804">
        <f>SUM(BF171)</f>
        <v>0</v>
      </c>
      <c r="BG914" s="804">
        <f>SUM(BG171)</f>
        <v>0</v>
      </c>
      <c r="BH914" s="804">
        <f>SUM(BH171)</f>
        <v>0</v>
      </c>
      <c r="BI914" s="804">
        <f>SUM(BI171)</f>
        <v>0</v>
      </c>
      <c r="BJ914" s="804">
        <f>SUM(BJ171)</f>
        <v>0</v>
      </c>
      <c r="BK914" s="804">
        <f>SUM(BK171)</f>
        <v>0</v>
      </c>
      <c r="BL914" s="804">
        <f>SUM(BL171)</f>
        <v>0</v>
      </c>
      <c r="BM914" s="804">
        <f>SUM(BM171)</f>
        <v>0</v>
      </c>
      <c r="BN914" s="804">
        <f>SUM(BN171)</f>
        <v>0</v>
      </c>
      <c r="BO914" s="804">
        <f>SUM(BO171)</f>
        <v>0</v>
      </c>
      <c r="BP914" s="804">
        <f>SUM(BP171)</f>
        <v>0</v>
      </c>
      <c r="BQ914" s="804">
        <f>SUM(BQ171)</f>
        <v>0</v>
      </c>
      <c r="BR914" s="804">
        <f>SUM(BR171)</f>
        <v>0</v>
      </c>
      <c r="BS914" s="804">
        <f>SUM(BS171)</f>
        <v>0</v>
      </c>
      <c r="BT914" s="804">
        <f>SUM(BT171)</f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702"/>
        <v>0</v>
      </c>
      <c r="CA914" s="596">
        <f t="shared" si="2703"/>
        <v>0</v>
      </c>
      <c r="CB914" s="596">
        <f t="shared" si="2704"/>
        <v>0</v>
      </c>
      <c r="CC914" s="596">
        <f t="shared" si="2705"/>
        <v>0</v>
      </c>
      <c r="CD914" s="1346">
        <f t="shared" si="2729"/>
        <v>0</v>
      </c>
      <c r="CE914" s="1347">
        <f t="shared" si="2707"/>
        <v>0</v>
      </c>
      <c r="CF914" s="1348">
        <f t="shared" si="2707"/>
        <v>0</v>
      </c>
      <c r="CG914" s="1348">
        <f t="shared" si="2707"/>
        <v>0</v>
      </c>
      <c r="CH914" s="1348">
        <f t="shared" si="2707"/>
        <v>0</v>
      </c>
      <c r="CI914" s="1348">
        <f t="shared" si="2707"/>
        <v>0</v>
      </c>
      <c r="CJ914" s="1348">
        <f t="shared" si="2707"/>
        <v>0</v>
      </c>
      <c r="CK914" s="1349">
        <f t="shared" si="2707"/>
        <v>0</v>
      </c>
      <c r="CL914" s="1349">
        <f t="shared" si="2707"/>
        <v>0</v>
      </c>
      <c r="CM914" s="1349">
        <f t="shared" si="2707"/>
        <v>0</v>
      </c>
      <c r="CN914" s="1348">
        <f t="shared" si="2707"/>
        <v>0</v>
      </c>
      <c r="CO914" s="1348">
        <f t="shared" si="2707"/>
        <v>0</v>
      </c>
      <c r="CP914" s="1348">
        <f t="shared" si="2707"/>
        <v>0</v>
      </c>
      <c r="CQ914" s="1348">
        <f t="shared" si="2707"/>
        <v>0</v>
      </c>
      <c r="CR914" s="1348">
        <f t="shared" si="2707"/>
        <v>0</v>
      </c>
      <c r="CS914" s="1347">
        <f t="shared" si="2707"/>
        <v>0</v>
      </c>
      <c r="CT914" s="1350">
        <f t="shared" si="2707"/>
        <v>0</v>
      </c>
      <c r="CU914" s="547">
        <f t="shared" si="2708"/>
        <v>0</v>
      </c>
      <c r="CV914" s="548">
        <f t="shared" si="2709"/>
        <v>0</v>
      </c>
      <c r="CW914" s="549">
        <f t="shared" si="2710"/>
        <v>0</v>
      </c>
      <c r="CX914" s="549">
        <f t="shared" si="2711"/>
        <v>0</v>
      </c>
      <c r="CY914" s="549">
        <f t="shared" si="2712"/>
        <v>0</v>
      </c>
      <c r="CZ914" s="549">
        <f t="shared" si="2713"/>
        <v>0</v>
      </c>
      <c r="DA914" s="549">
        <f t="shared" si="2714"/>
        <v>0</v>
      </c>
      <c r="DB914" s="550">
        <f t="shared" si="2715"/>
        <v>0</v>
      </c>
      <c r="DC914" s="550">
        <f t="shared" si="2716"/>
        <v>0</v>
      </c>
      <c r="DD914" s="550">
        <f t="shared" si="2717"/>
        <v>0</v>
      </c>
      <c r="DE914" s="549">
        <f t="shared" si="2718"/>
        <v>0</v>
      </c>
      <c r="DF914" s="549">
        <f t="shared" si="2719"/>
        <v>0</v>
      </c>
      <c r="DG914" s="549">
        <f t="shared" si="2720"/>
        <v>0</v>
      </c>
      <c r="DH914" s="549">
        <f t="shared" si="2721"/>
        <v>0</v>
      </c>
      <c r="DI914" s="549">
        <f t="shared" si="2722"/>
        <v>0</v>
      </c>
      <c r="DJ914" s="548">
        <f t="shared" si="2723"/>
        <v>0</v>
      </c>
      <c r="DK914" s="547">
        <f t="shared" si="2724"/>
        <v>0</v>
      </c>
      <c r="DL914" s="654">
        <f t="shared" si="2725"/>
        <v>17</v>
      </c>
      <c r="DM914" s="106">
        <f t="shared" si="2726"/>
        <v>17</v>
      </c>
      <c r="DN914" s="106">
        <f t="shared" si="2727"/>
        <v>17</v>
      </c>
      <c r="DO914" s="106">
        <f t="shared" si="2728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30">SUM(B219)</f>
        <v>0</v>
      </c>
      <c r="C915" s="804">
        <f t="shared" si="2730"/>
        <v>0</v>
      </c>
      <c r="D915" s="804">
        <f t="shared" si="2730"/>
        <v>0</v>
      </c>
      <c r="E915" s="804">
        <f t="shared" si="2730"/>
        <v>0</v>
      </c>
      <c r="F915" s="804">
        <f t="shared" si="2730"/>
        <v>0</v>
      </c>
      <c r="G915" s="804">
        <f t="shared" si="2730"/>
        <v>0</v>
      </c>
      <c r="H915" s="804">
        <f t="shared" si="2730"/>
        <v>0</v>
      </c>
      <c r="I915" s="804">
        <f t="shared" si="2730"/>
        <v>0</v>
      </c>
      <c r="J915" s="804">
        <f t="shared" si="2730"/>
        <v>0</v>
      </c>
      <c r="K915" s="804">
        <f t="shared" si="2730"/>
        <v>0</v>
      </c>
      <c r="L915" s="804">
        <f t="shared" si="2730"/>
        <v>0</v>
      </c>
      <c r="M915" s="804">
        <f t="shared" si="2730"/>
        <v>0</v>
      </c>
      <c r="N915" s="804">
        <f t="shared" si="2730"/>
        <v>0</v>
      </c>
      <c r="O915" s="804">
        <f t="shared" si="2730"/>
        <v>0</v>
      </c>
      <c r="P915" s="804">
        <f t="shared" si="2730"/>
        <v>0</v>
      </c>
      <c r="Q915" s="804">
        <f t="shared" si="2730"/>
        <v>0</v>
      </c>
      <c r="R915" s="804">
        <f t="shared" si="2730"/>
        <v>0</v>
      </c>
      <c r="S915" s="803"/>
      <c r="T915" s="804">
        <f t="shared" ref="T915:AJ915" si="2731">SUM(T219)</f>
        <v>0</v>
      </c>
      <c r="U915" s="804">
        <f t="shared" si="2731"/>
        <v>0</v>
      </c>
      <c r="V915" s="804">
        <f t="shared" si="2731"/>
        <v>0</v>
      </c>
      <c r="W915" s="804">
        <f t="shared" si="2731"/>
        <v>0</v>
      </c>
      <c r="X915" s="804">
        <f t="shared" si="2731"/>
        <v>0</v>
      </c>
      <c r="Y915" s="804">
        <f t="shared" si="2731"/>
        <v>0</v>
      </c>
      <c r="Z915" s="804">
        <f t="shared" si="2731"/>
        <v>0</v>
      </c>
      <c r="AA915" s="804">
        <f t="shared" si="2731"/>
        <v>0</v>
      </c>
      <c r="AB915" s="804">
        <f t="shared" si="2731"/>
        <v>0</v>
      </c>
      <c r="AC915" s="804">
        <f t="shared" si="2731"/>
        <v>0</v>
      </c>
      <c r="AD915" s="804">
        <f t="shared" si="2731"/>
        <v>0</v>
      </c>
      <c r="AE915" s="804">
        <f t="shared" si="2731"/>
        <v>0</v>
      </c>
      <c r="AF915" s="804">
        <f t="shared" si="2731"/>
        <v>0</v>
      </c>
      <c r="AG915" s="804">
        <f t="shared" si="2731"/>
        <v>0</v>
      </c>
      <c r="AH915" s="804">
        <f t="shared" si="2731"/>
        <v>0</v>
      </c>
      <c r="AI915" s="804">
        <f t="shared" si="2731"/>
        <v>0</v>
      </c>
      <c r="AJ915" s="804">
        <f t="shared" si="2731"/>
        <v>0</v>
      </c>
      <c r="AK915" s="803"/>
      <c r="AL915" s="804">
        <f t="shared" ref="AL915:BB915" si="2732">SUM(AL219)</f>
        <v>0</v>
      </c>
      <c r="AM915" s="804">
        <f t="shared" si="2732"/>
        <v>0</v>
      </c>
      <c r="AN915" s="804">
        <f t="shared" si="2732"/>
        <v>0</v>
      </c>
      <c r="AO915" s="804">
        <f t="shared" si="2732"/>
        <v>0</v>
      </c>
      <c r="AP915" s="804">
        <f t="shared" si="2732"/>
        <v>0</v>
      </c>
      <c r="AQ915" s="804">
        <f t="shared" si="2732"/>
        <v>0</v>
      </c>
      <c r="AR915" s="804">
        <f t="shared" si="2732"/>
        <v>0</v>
      </c>
      <c r="AS915" s="804">
        <f t="shared" si="2732"/>
        <v>0</v>
      </c>
      <c r="AT915" s="804">
        <f t="shared" si="2732"/>
        <v>0</v>
      </c>
      <c r="AU915" s="804">
        <f t="shared" si="2732"/>
        <v>0</v>
      </c>
      <c r="AV915" s="804">
        <f t="shared" si="2732"/>
        <v>0</v>
      </c>
      <c r="AW915" s="804">
        <f t="shared" si="2732"/>
        <v>0</v>
      </c>
      <c r="AX915" s="804">
        <f t="shared" si="2732"/>
        <v>0</v>
      </c>
      <c r="AY915" s="804">
        <f t="shared" si="2732"/>
        <v>0</v>
      </c>
      <c r="AZ915" s="804">
        <f t="shared" si="2732"/>
        <v>0</v>
      </c>
      <c r="BA915" s="804">
        <f t="shared" si="2732"/>
        <v>0</v>
      </c>
      <c r="BB915" s="804">
        <f t="shared" si="2732"/>
        <v>0</v>
      </c>
      <c r="BC915" s="803"/>
      <c r="BD915" s="804">
        <f t="shared" ref="BD915:BT915" si="2733">SUM(BD219)</f>
        <v>0</v>
      </c>
      <c r="BE915" s="804">
        <f t="shared" si="2733"/>
        <v>0</v>
      </c>
      <c r="BF915" s="804">
        <f t="shared" si="2733"/>
        <v>0</v>
      </c>
      <c r="BG915" s="804">
        <f t="shared" si="2733"/>
        <v>0</v>
      </c>
      <c r="BH915" s="804">
        <f t="shared" si="2733"/>
        <v>0</v>
      </c>
      <c r="BI915" s="804">
        <f t="shared" si="2733"/>
        <v>0</v>
      </c>
      <c r="BJ915" s="804">
        <f t="shared" si="2733"/>
        <v>0</v>
      </c>
      <c r="BK915" s="804">
        <f t="shared" si="2733"/>
        <v>0</v>
      </c>
      <c r="BL915" s="804">
        <f t="shared" si="2733"/>
        <v>0</v>
      </c>
      <c r="BM915" s="804">
        <f t="shared" si="2733"/>
        <v>0</v>
      </c>
      <c r="BN915" s="804">
        <f t="shared" si="2733"/>
        <v>0</v>
      </c>
      <c r="BO915" s="804">
        <f t="shared" si="2733"/>
        <v>0</v>
      </c>
      <c r="BP915" s="804">
        <f t="shared" si="2733"/>
        <v>0</v>
      </c>
      <c r="BQ915" s="804">
        <f t="shared" si="2733"/>
        <v>0</v>
      </c>
      <c r="BR915" s="804">
        <f t="shared" si="2733"/>
        <v>0</v>
      </c>
      <c r="BS915" s="804">
        <f t="shared" si="2733"/>
        <v>0</v>
      </c>
      <c r="BT915" s="804">
        <f t="shared" si="2733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702"/>
        <v>0</v>
      </c>
      <c r="CA915" s="596">
        <f t="shared" si="2703"/>
        <v>0</v>
      </c>
      <c r="CB915" s="596">
        <f t="shared" si="2704"/>
        <v>0</v>
      </c>
      <c r="CC915" s="596">
        <f t="shared" si="2705"/>
        <v>0</v>
      </c>
      <c r="CD915" s="1346">
        <f t="shared" si="2729"/>
        <v>0</v>
      </c>
      <c r="CE915" s="1347">
        <f t="shared" si="2707"/>
        <v>0</v>
      </c>
      <c r="CF915" s="1348">
        <f t="shared" si="2707"/>
        <v>0</v>
      </c>
      <c r="CG915" s="1348">
        <f t="shared" si="2707"/>
        <v>0</v>
      </c>
      <c r="CH915" s="1348">
        <f t="shared" si="2707"/>
        <v>0</v>
      </c>
      <c r="CI915" s="1348">
        <f t="shared" si="2707"/>
        <v>0</v>
      </c>
      <c r="CJ915" s="1348">
        <f t="shared" si="2707"/>
        <v>0</v>
      </c>
      <c r="CK915" s="1349">
        <f t="shared" si="2707"/>
        <v>0</v>
      </c>
      <c r="CL915" s="1349">
        <f t="shared" si="2707"/>
        <v>0</v>
      </c>
      <c r="CM915" s="1349">
        <f t="shared" si="2707"/>
        <v>0</v>
      </c>
      <c r="CN915" s="1348">
        <f t="shared" si="2707"/>
        <v>0</v>
      </c>
      <c r="CO915" s="1348">
        <f t="shared" si="2707"/>
        <v>0</v>
      </c>
      <c r="CP915" s="1348">
        <f t="shared" si="2707"/>
        <v>0</v>
      </c>
      <c r="CQ915" s="1348">
        <f t="shared" si="2707"/>
        <v>0</v>
      </c>
      <c r="CR915" s="1348">
        <f t="shared" si="2707"/>
        <v>0</v>
      </c>
      <c r="CS915" s="1347">
        <f t="shared" si="2707"/>
        <v>0</v>
      </c>
      <c r="CT915" s="1350">
        <f t="shared" si="2707"/>
        <v>0</v>
      </c>
      <c r="CU915" s="547">
        <f t="shared" si="2708"/>
        <v>0</v>
      </c>
      <c r="CV915" s="548">
        <f t="shared" si="2709"/>
        <v>0</v>
      </c>
      <c r="CW915" s="549">
        <f t="shared" si="2710"/>
        <v>0</v>
      </c>
      <c r="CX915" s="549">
        <f t="shared" si="2711"/>
        <v>0</v>
      </c>
      <c r="CY915" s="549">
        <f t="shared" si="2712"/>
        <v>0</v>
      </c>
      <c r="CZ915" s="549">
        <f t="shared" si="2713"/>
        <v>0</v>
      </c>
      <c r="DA915" s="549">
        <f t="shared" si="2714"/>
        <v>0</v>
      </c>
      <c r="DB915" s="550">
        <f t="shared" si="2715"/>
        <v>0</v>
      </c>
      <c r="DC915" s="550">
        <f t="shared" si="2716"/>
        <v>0</v>
      </c>
      <c r="DD915" s="550">
        <f t="shared" si="2717"/>
        <v>0</v>
      </c>
      <c r="DE915" s="549">
        <f t="shared" si="2718"/>
        <v>0</v>
      </c>
      <c r="DF915" s="549">
        <f t="shared" si="2719"/>
        <v>0</v>
      </c>
      <c r="DG915" s="549">
        <f t="shared" si="2720"/>
        <v>0</v>
      </c>
      <c r="DH915" s="549">
        <f t="shared" si="2721"/>
        <v>0</v>
      </c>
      <c r="DI915" s="549">
        <f t="shared" si="2722"/>
        <v>0</v>
      </c>
      <c r="DJ915" s="548">
        <f t="shared" si="2723"/>
        <v>0</v>
      </c>
      <c r="DK915" s="547">
        <f t="shared" si="2724"/>
        <v>0</v>
      </c>
      <c r="DL915" s="654">
        <f t="shared" si="2725"/>
        <v>17</v>
      </c>
      <c r="DM915" s="106">
        <f t="shared" si="2726"/>
        <v>17</v>
      </c>
      <c r="DN915" s="106">
        <f t="shared" si="2727"/>
        <v>17</v>
      </c>
      <c r="DO915" s="106">
        <f t="shared" si="2728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>SUM(B186)</f>
        <v>0</v>
      </c>
      <c r="C916" s="804">
        <f>SUM(C186)</f>
        <v>0</v>
      </c>
      <c r="D916" s="804">
        <f>SUM(D186)</f>
        <v>0</v>
      </c>
      <c r="E916" s="804">
        <f>SUM(E186)</f>
        <v>0</v>
      </c>
      <c r="F916" s="804">
        <f>SUM(F186)</f>
        <v>0</v>
      </c>
      <c r="G916" s="804">
        <f>SUM(G186)</f>
        <v>0</v>
      </c>
      <c r="H916" s="804">
        <f>SUM(H186)</f>
        <v>0</v>
      </c>
      <c r="I916" s="804">
        <f>SUM(I186)</f>
        <v>0</v>
      </c>
      <c r="J916" s="804">
        <f>SUM(J186)</f>
        <v>0</v>
      </c>
      <c r="K916" s="804">
        <f>SUM(K186)</f>
        <v>0</v>
      </c>
      <c r="L916" s="804">
        <f>SUM(L186)</f>
        <v>0</v>
      </c>
      <c r="M916" s="804">
        <f>SUM(M186)</f>
        <v>0</v>
      </c>
      <c r="N916" s="804">
        <f>SUM(N186)</f>
        <v>0</v>
      </c>
      <c r="O916" s="804">
        <f>SUM(O186)</f>
        <v>0</v>
      </c>
      <c r="P916" s="804">
        <f>SUM(P186)</f>
        <v>0</v>
      </c>
      <c r="Q916" s="804">
        <f>SUM(Q186)</f>
        <v>0</v>
      </c>
      <c r="R916" s="804">
        <f>SUM(R186)</f>
        <v>0</v>
      </c>
      <c r="S916" s="803"/>
      <c r="T916" s="804">
        <f>SUM(T186)</f>
        <v>0</v>
      </c>
      <c r="U916" s="804">
        <f>SUM(U186)</f>
        <v>0</v>
      </c>
      <c r="V916" s="804">
        <f>SUM(V186)</f>
        <v>0</v>
      </c>
      <c r="W916" s="804">
        <f>SUM(W186)</f>
        <v>0</v>
      </c>
      <c r="X916" s="804">
        <f>SUM(X186)</f>
        <v>0</v>
      </c>
      <c r="Y916" s="804">
        <f>SUM(Y186)</f>
        <v>0</v>
      </c>
      <c r="Z916" s="804">
        <f>SUM(Z186)</f>
        <v>0</v>
      </c>
      <c r="AA916" s="804">
        <f>SUM(AA186)</f>
        <v>0</v>
      </c>
      <c r="AB916" s="804">
        <f>SUM(AB186)</f>
        <v>0</v>
      </c>
      <c r="AC916" s="804">
        <f>SUM(AC186)</f>
        <v>0</v>
      </c>
      <c r="AD916" s="804">
        <f>SUM(AD186)</f>
        <v>0</v>
      </c>
      <c r="AE916" s="804">
        <f>SUM(AE186)</f>
        <v>0</v>
      </c>
      <c r="AF916" s="804">
        <f>SUM(AF186)</f>
        <v>0</v>
      </c>
      <c r="AG916" s="804">
        <f>SUM(AG186)</f>
        <v>0</v>
      </c>
      <c r="AH916" s="804">
        <f>SUM(AH186)</f>
        <v>0</v>
      </c>
      <c r="AI916" s="804">
        <f>SUM(AI186)</f>
        <v>0</v>
      </c>
      <c r="AJ916" s="804">
        <f>SUM(AJ186)</f>
        <v>0</v>
      </c>
      <c r="AK916" s="803"/>
      <c r="AL916" s="804">
        <f>SUM(AL186)</f>
        <v>0</v>
      </c>
      <c r="AM916" s="804">
        <f>SUM(AM186)</f>
        <v>0</v>
      </c>
      <c r="AN916" s="804">
        <f>SUM(AN186)</f>
        <v>0</v>
      </c>
      <c r="AO916" s="804">
        <f>SUM(AO186)</f>
        <v>0</v>
      </c>
      <c r="AP916" s="804">
        <f>SUM(AP186)</f>
        <v>0</v>
      </c>
      <c r="AQ916" s="804">
        <f>SUM(AQ186)</f>
        <v>0</v>
      </c>
      <c r="AR916" s="804">
        <f>SUM(AR186)</f>
        <v>0</v>
      </c>
      <c r="AS916" s="804">
        <f>SUM(AS186)</f>
        <v>0</v>
      </c>
      <c r="AT916" s="804">
        <f>SUM(AT186)</f>
        <v>0</v>
      </c>
      <c r="AU916" s="804">
        <f>SUM(AU186)</f>
        <v>0</v>
      </c>
      <c r="AV916" s="804">
        <f>SUM(AV186)</f>
        <v>0</v>
      </c>
      <c r="AW916" s="804">
        <f>SUM(AW186)</f>
        <v>0</v>
      </c>
      <c r="AX916" s="804">
        <f>SUM(AX186)</f>
        <v>0</v>
      </c>
      <c r="AY916" s="804">
        <f>SUM(AY186)</f>
        <v>0</v>
      </c>
      <c r="AZ916" s="804">
        <f>SUM(AZ186)</f>
        <v>0</v>
      </c>
      <c r="BA916" s="804">
        <f>SUM(BA186)</f>
        <v>0</v>
      </c>
      <c r="BB916" s="804">
        <f>SUM(BB186)</f>
        <v>0</v>
      </c>
      <c r="BC916" s="803"/>
      <c r="BD916" s="804">
        <f>SUM(BD186)</f>
        <v>0</v>
      </c>
      <c r="BE916" s="804">
        <f>SUM(BE186)</f>
        <v>0</v>
      </c>
      <c r="BF916" s="804">
        <f>SUM(BF186)</f>
        <v>0</v>
      </c>
      <c r="BG916" s="804">
        <f>SUM(BG186)</f>
        <v>0</v>
      </c>
      <c r="BH916" s="804">
        <f>SUM(BH186)</f>
        <v>0</v>
      </c>
      <c r="BI916" s="804">
        <f>SUM(BI186)</f>
        <v>0</v>
      </c>
      <c r="BJ916" s="804">
        <f>SUM(BJ186)</f>
        <v>0</v>
      </c>
      <c r="BK916" s="804">
        <f>SUM(BK186)</f>
        <v>0</v>
      </c>
      <c r="BL916" s="804">
        <f>SUM(BL186)</f>
        <v>0</v>
      </c>
      <c r="BM916" s="804">
        <f>SUM(BM186)</f>
        <v>0</v>
      </c>
      <c r="BN916" s="804">
        <f>SUM(BN186)</f>
        <v>0</v>
      </c>
      <c r="BO916" s="804">
        <f>SUM(BO186)</f>
        <v>0</v>
      </c>
      <c r="BP916" s="804">
        <f>SUM(BP186)</f>
        <v>0</v>
      </c>
      <c r="BQ916" s="804">
        <f>SUM(BQ186)</f>
        <v>0</v>
      </c>
      <c r="BR916" s="804">
        <f>SUM(BR186)</f>
        <v>0</v>
      </c>
      <c r="BS916" s="804">
        <f>SUM(BS186)</f>
        <v>0</v>
      </c>
      <c r="BT916" s="804">
        <f>SUM(BT186)</f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702"/>
        <v>0</v>
      </c>
      <c r="CA916" s="596">
        <f t="shared" si="2703"/>
        <v>0</v>
      </c>
      <c r="CB916" s="596">
        <f t="shared" si="2704"/>
        <v>0</v>
      </c>
      <c r="CC916" s="596">
        <f t="shared" si="2705"/>
        <v>0</v>
      </c>
      <c r="CD916" s="1346">
        <f t="shared" si="2729"/>
        <v>0</v>
      </c>
      <c r="CE916" s="1347">
        <f t="shared" si="2707"/>
        <v>0</v>
      </c>
      <c r="CF916" s="1348">
        <f t="shared" si="2707"/>
        <v>0</v>
      </c>
      <c r="CG916" s="1348">
        <f t="shared" si="2707"/>
        <v>0</v>
      </c>
      <c r="CH916" s="1348">
        <f t="shared" si="2707"/>
        <v>0</v>
      </c>
      <c r="CI916" s="1348">
        <f t="shared" si="2707"/>
        <v>0</v>
      </c>
      <c r="CJ916" s="1348">
        <f t="shared" si="2707"/>
        <v>0</v>
      </c>
      <c r="CK916" s="1349">
        <f t="shared" si="2707"/>
        <v>0</v>
      </c>
      <c r="CL916" s="1349">
        <f t="shared" si="2707"/>
        <v>0</v>
      </c>
      <c r="CM916" s="1349">
        <f t="shared" si="2707"/>
        <v>0</v>
      </c>
      <c r="CN916" s="1348">
        <f t="shared" si="2707"/>
        <v>0</v>
      </c>
      <c r="CO916" s="1348">
        <f t="shared" si="2707"/>
        <v>0</v>
      </c>
      <c r="CP916" s="1348">
        <f t="shared" si="2707"/>
        <v>0</v>
      </c>
      <c r="CQ916" s="1348">
        <f t="shared" si="2707"/>
        <v>0</v>
      </c>
      <c r="CR916" s="1348">
        <f t="shared" si="2707"/>
        <v>0</v>
      </c>
      <c r="CS916" s="1347">
        <f t="shared" si="2707"/>
        <v>0</v>
      </c>
      <c r="CT916" s="1350">
        <f t="shared" si="2707"/>
        <v>0</v>
      </c>
      <c r="CU916" s="547">
        <f t="shared" si="2708"/>
        <v>0</v>
      </c>
      <c r="CV916" s="548">
        <f t="shared" si="2709"/>
        <v>0</v>
      </c>
      <c r="CW916" s="549">
        <f t="shared" si="2710"/>
        <v>0</v>
      </c>
      <c r="CX916" s="549">
        <f t="shared" si="2711"/>
        <v>0</v>
      </c>
      <c r="CY916" s="549">
        <f t="shared" si="2712"/>
        <v>0</v>
      </c>
      <c r="CZ916" s="549">
        <f t="shared" si="2713"/>
        <v>0</v>
      </c>
      <c r="DA916" s="549">
        <f t="shared" si="2714"/>
        <v>0</v>
      </c>
      <c r="DB916" s="550">
        <f t="shared" si="2715"/>
        <v>0</v>
      </c>
      <c r="DC916" s="550">
        <f t="shared" si="2716"/>
        <v>0</v>
      </c>
      <c r="DD916" s="550">
        <f t="shared" si="2717"/>
        <v>0</v>
      </c>
      <c r="DE916" s="549">
        <f t="shared" si="2718"/>
        <v>0</v>
      </c>
      <c r="DF916" s="549">
        <f t="shared" si="2719"/>
        <v>0</v>
      </c>
      <c r="DG916" s="549">
        <f t="shared" si="2720"/>
        <v>0</v>
      </c>
      <c r="DH916" s="549">
        <f t="shared" si="2721"/>
        <v>0</v>
      </c>
      <c r="DI916" s="549">
        <f t="shared" si="2722"/>
        <v>0</v>
      </c>
      <c r="DJ916" s="548">
        <f t="shared" si="2723"/>
        <v>0</v>
      </c>
      <c r="DK916" s="547">
        <f t="shared" si="2724"/>
        <v>0</v>
      </c>
      <c r="DL916" s="654">
        <f t="shared" si="2725"/>
        <v>17</v>
      </c>
      <c r="DM916" s="106">
        <f t="shared" si="2726"/>
        <v>17</v>
      </c>
      <c r="DN916" s="106">
        <f t="shared" si="2727"/>
        <v>17</v>
      </c>
      <c r="DO916" s="106">
        <f t="shared" si="2728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>SUM(B189)</f>
        <v>0</v>
      </c>
      <c r="C917" s="804">
        <f>SUM(C189)</f>
        <v>0</v>
      </c>
      <c r="D917" s="804">
        <f>SUM(D189)</f>
        <v>0</v>
      </c>
      <c r="E917" s="804">
        <f>SUM(E189)</f>
        <v>0</v>
      </c>
      <c r="F917" s="804">
        <f>SUM(F189)</f>
        <v>0</v>
      </c>
      <c r="G917" s="804">
        <f>SUM(G189)</f>
        <v>0</v>
      </c>
      <c r="H917" s="804">
        <f>SUM(H189)</f>
        <v>0</v>
      </c>
      <c r="I917" s="804">
        <f>SUM(I189)</f>
        <v>0</v>
      </c>
      <c r="J917" s="804">
        <f>SUM(J189)</f>
        <v>0</v>
      </c>
      <c r="K917" s="804">
        <f>SUM(K189)</f>
        <v>0</v>
      </c>
      <c r="L917" s="804">
        <f>SUM(L189)</f>
        <v>0</v>
      </c>
      <c r="M917" s="804">
        <f>SUM(M189)</f>
        <v>0</v>
      </c>
      <c r="N917" s="804">
        <f>SUM(N189)</f>
        <v>0</v>
      </c>
      <c r="O917" s="804">
        <f>SUM(O189)</f>
        <v>0</v>
      </c>
      <c r="P917" s="804">
        <f>SUM(P189)</f>
        <v>0</v>
      </c>
      <c r="Q917" s="804">
        <f>SUM(Q189)</f>
        <v>0</v>
      </c>
      <c r="R917" s="804">
        <f>SUM(R189)</f>
        <v>0</v>
      </c>
      <c r="S917" s="803"/>
      <c r="T917" s="804">
        <f>SUM(T189)</f>
        <v>0</v>
      </c>
      <c r="U917" s="804">
        <f>SUM(U189)</f>
        <v>0</v>
      </c>
      <c r="V917" s="804">
        <f>SUM(V189)</f>
        <v>0</v>
      </c>
      <c r="W917" s="804">
        <f>SUM(W189)</f>
        <v>0</v>
      </c>
      <c r="X917" s="804">
        <f>SUM(X189)</f>
        <v>0</v>
      </c>
      <c r="Y917" s="804">
        <f>SUM(Y189)</f>
        <v>0</v>
      </c>
      <c r="Z917" s="804">
        <f>SUM(Z189)</f>
        <v>0</v>
      </c>
      <c r="AA917" s="804">
        <f>SUM(AA189)</f>
        <v>0</v>
      </c>
      <c r="AB917" s="804">
        <f>SUM(AB189)</f>
        <v>0</v>
      </c>
      <c r="AC917" s="804">
        <f>SUM(AC189)</f>
        <v>0</v>
      </c>
      <c r="AD917" s="804">
        <f>SUM(AD189)</f>
        <v>0</v>
      </c>
      <c r="AE917" s="804">
        <f>SUM(AE189)</f>
        <v>0</v>
      </c>
      <c r="AF917" s="804">
        <f>SUM(AF189)</f>
        <v>0</v>
      </c>
      <c r="AG917" s="804">
        <f>SUM(AG189)</f>
        <v>0</v>
      </c>
      <c r="AH917" s="804">
        <f>SUM(AH189)</f>
        <v>0</v>
      </c>
      <c r="AI917" s="804">
        <f>SUM(AI189)</f>
        <v>0</v>
      </c>
      <c r="AJ917" s="804">
        <f>SUM(AJ189)</f>
        <v>0</v>
      </c>
      <c r="AK917" s="803"/>
      <c r="AL917" s="804">
        <f>SUM(AL189)</f>
        <v>0</v>
      </c>
      <c r="AM917" s="804">
        <f>SUM(AM189)</f>
        <v>0</v>
      </c>
      <c r="AN917" s="804">
        <f>SUM(AN189)</f>
        <v>0</v>
      </c>
      <c r="AO917" s="804">
        <f>SUM(AO189)</f>
        <v>0</v>
      </c>
      <c r="AP917" s="804">
        <f>SUM(AP189)</f>
        <v>0</v>
      </c>
      <c r="AQ917" s="804">
        <f>SUM(AQ189)</f>
        <v>0</v>
      </c>
      <c r="AR917" s="804">
        <f>SUM(AR189)</f>
        <v>0</v>
      </c>
      <c r="AS917" s="804">
        <f>SUM(AS189)</f>
        <v>0</v>
      </c>
      <c r="AT917" s="804">
        <f>SUM(AT189)</f>
        <v>0</v>
      </c>
      <c r="AU917" s="804">
        <f>SUM(AU189)</f>
        <v>0</v>
      </c>
      <c r="AV917" s="804">
        <f>SUM(AV189)</f>
        <v>0</v>
      </c>
      <c r="AW917" s="804">
        <f>SUM(AW189)</f>
        <v>0</v>
      </c>
      <c r="AX917" s="804">
        <f>SUM(AX189)</f>
        <v>0</v>
      </c>
      <c r="AY917" s="804">
        <f>SUM(AY189)</f>
        <v>0</v>
      </c>
      <c r="AZ917" s="804">
        <f>SUM(AZ189)</f>
        <v>0</v>
      </c>
      <c r="BA917" s="804">
        <f>SUM(BA189)</f>
        <v>0</v>
      </c>
      <c r="BB917" s="804">
        <f>SUM(BB189)</f>
        <v>0</v>
      </c>
      <c r="BC917" s="803"/>
      <c r="BD917" s="804">
        <f>SUM(BD189)</f>
        <v>0</v>
      </c>
      <c r="BE917" s="804">
        <f>SUM(BE189)</f>
        <v>3000</v>
      </c>
      <c r="BF917" s="804">
        <f>SUM(BF189)</f>
        <v>1500</v>
      </c>
      <c r="BG917" s="804">
        <f>SUM(BG189)</f>
        <v>0</v>
      </c>
      <c r="BH917" s="804">
        <f>SUM(BH189)</f>
        <v>0</v>
      </c>
      <c r="BI917" s="804">
        <f>SUM(BI189)</f>
        <v>0</v>
      </c>
      <c r="BJ917" s="804">
        <f>SUM(BJ189)</f>
        <v>0</v>
      </c>
      <c r="BK917" s="804">
        <f>SUM(BK189)</f>
        <v>0</v>
      </c>
      <c r="BL917" s="804">
        <f>SUM(BL189)</f>
        <v>0</v>
      </c>
      <c r="BM917" s="804">
        <f>SUM(BM189)</f>
        <v>0</v>
      </c>
      <c r="BN917" s="804">
        <f>SUM(BN189)</f>
        <v>0</v>
      </c>
      <c r="BO917" s="804">
        <f>SUM(BO189)</f>
        <v>0</v>
      </c>
      <c r="BP917" s="804">
        <f>SUM(BP189)</f>
        <v>0</v>
      </c>
      <c r="BQ917" s="804">
        <f>SUM(BQ189)</f>
        <v>0</v>
      </c>
      <c r="BR917" s="804">
        <f>SUM(BR189)</f>
        <v>0</v>
      </c>
      <c r="BS917" s="804">
        <f>SUM(BS189)</f>
        <v>0</v>
      </c>
      <c r="BT917" s="804">
        <f>SUM(BT189)</f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702"/>
        <v>0</v>
      </c>
      <c r="CA917" s="596">
        <f t="shared" si="2703"/>
        <v>0</v>
      </c>
      <c r="CB917" s="596">
        <f t="shared" si="2704"/>
        <v>0</v>
      </c>
      <c r="CC917" s="596">
        <f t="shared" si="2705"/>
        <v>100</v>
      </c>
      <c r="CD917" s="1346">
        <f t="shared" si="2729"/>
        <v>0</v>
      </c>
      <c r="CE917" s="1347">
        <f t="shared" si="2707"/>
        <v>0</v>
      </c>
      <c r="CF917" s="1348">
        <f t="shared" si="2707"/>
        <v>0</v>
      </c>
      <c r="CG917" s="1348">
        <f t="shared" si="2707"/>
        <v>0</v>
      </c>
      <c r="CH917" s="1348">
        <f t="shared" si="2707"/>
        <v>0</v>
      </c>
      <c r="CI917" s="1348">
        <f t="shared" si="2707"/>
        <v>0</v>
      </c>
      <c r="CJ917" s="1348">
        <f t="shared" si="2707"/>
        <v>0</v>
      </c>
      <c r="CK917" s="1349">
        <f t="shared" si="2707"/>
        <v>0</v>
      </c>
      <c r="CL917" s="1349">
        <f t="shared" si="2707"/>
        <v>0</v>
      </c>
      <c r="CM917" s="1349">
        <f t="shared" si="2707"/>
        <v>0</v>
      </c>
      <c r="CN917" s="1348">
        <f t="shared" si="2707"/>
        <v>0</v>
      </c>
      <c r="CO917" s="1348">
        <f t="shared" si="2707"/>
        <v>0</v>
      </c>
      <c r="CP917" s="1348">
        <f t="shared" si="2707"/>
        <v>0</v>
      </c>
      <c r="CQ917" s="1348">
        <f t="shared" si="2707"/>
        <v>0</v>
      </c>
      <c r="CR917" s="1348">
        <f t="shared" si="2707"/>
        <v>0</v>
      </c>
      <c r="CS917" s="1347">
        <f t="shared" si="2707"/>
        <v>1500</v>
      </c>
      <c r="CT917" s="1350">
        <f t="shared" si="2707"/>
        <v>3000</v>
      </c>
      <c r="CU917" s="547">
        <f t="shared" si="2708"/>
        <v>0</v>
      </c>
      <c r="CV917" s="548">
        <f t="shared" si="2709"/>
        <v>0</v>
      </c>
      <c r="CW917" s="549">
        <f t="shared" si="2710"/>
        <v>0</v>
      </c>
      <c r="CX917" s="549">
        <f t="shared" si="2711"/>
        <v>0</v>
      </c>
      <c r="CY917" s="549">
        <f t="shared" si="2712"/>
        <v>0</v>
      </c>
      <c r="CZ917" s="549">
        <f t="shared" si="2713"/>
        <v>0</v>
      </c>
      <c r="DA917" s="549">
        <f t="shared" si="2714"/>
        <v>0</v>
      </c>
      <c r="DB917" s="550">
        <f t="shared" si="2715"/>
        <v>0</v>
      </c>
      <c r="DC917" s="550">
        <f t="shared" si="2716"/>
        <v>0</v>
      </c>
      <c r="DD917" s="550">
        <f t="shared" si="2717"/>
        <v>0</v>
      </c>
      <c r="DE917" s="549">
        <f t="shared" si="2718"/>
        <v>0</v>
      </c>
      <c r="DF917" s="549">
        <f t="shared" si="2719"/>
        <v>0</v>
      </c>
      <c r="DG917" s="549">
        <f t="shared" si="2720"/>
        <v>0</v>
      </c>
      <c r="DH917" s="549">
        <f t="shared" si="2721"/>
        <v>0</v>
      </c>
      <c r="DI917" s="549">
        <f t="shared" si="2722"/>
        <v>0</v>
      </c>
      <c r="DJ917" s="548">
        <f t="shared" si="2723"/>
        <v>1500</v>
      </c>
      <c r="DK917" s="547">
        <f t="shared" si="2724"/>
        <v>3000</v>
      </c>
      <c r="DL917" s="654">
        <f t="shared" si="2725"/>
        <v>17</v>
      </c>
      <c r="DM917" s="106">
        <f t="shared" si="2726"/>
        <v>17</v>
      </c>
      <c r="DN917" s="106">
        <f t="shared" si="2727"/>
        <v>17</v>
      </c>
      <c r="DO917" s="106">
        <f t="shared" si="2728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34">SUM(C222)</f>
        <v>0</v>
      </c>
      <c r="D919" s="804">
        <f t="shared" si="2734"/>
        <v>0</v>
      </c>
      <c r="E919" s="804">
        <f t="shared" si="2734"/>
        <v>0</v>
      </c>
      <c r="F919" s="804">
        <f t="shared" si="2734"/>
        <v>0</v>
      </c>
      <c r="G919" s="804">
        <f t="shared" si="2734"/>
        <v>0</v>
      </c>
      <c r="H919" s="804">
        <f t="shared" si="2734"/>
        <v>0</v>
      </c>
      <c r="I919" s="804">
        <f t="shared" si="2734"/>
        <v>0</v>
      </c>
      <c r="J919" s="804">
        <f t="shared" si="2734"/>
        <v>0</v>
      </c>
      <c r="K919" s="804">
        <f t="shared" si="2734"/>
        <v>0</v>
      </c>
      <c r="L919" s="804">
        <f t="shared" si="2734"/>
        <v>0</v>
      </c>
      <c r="M919" s="804">
        <f t="shared" si="2734"/>
        <v>0</v>
      </c>
      <c r="N919" s="804">
        <f t="shared" si="2734"/>
        <v>0</v>
      </c>
      <c r="O919" s="804">
        <f t="shared" si="2734"/>
        <v>0</v>
      </c>
      <c r="P919" s="804">
        <f t="shared" si="2734"/>
        <v>0</v>
      </c>
      <c r="Q919" s="804">
        <f t="shared" si="2734"/>
        <v>0</v>
      </c>
      <c r="R919" s="804">
        <f t="shared" si="2734"/>
        <v>0</v>
      </c>
      <c r="S919" s="803"/>
      <c r="T919" s="804">
        <f>SUM(T222)</f>
        <v>0</v>
      </c>
      <c r="U919" s="804">
        <f t="shared" ref="U919:AJ919" si="2735">SUM(U222)</f>
        <v>0</v>
      </c>
      <c r="V919" s="804">
        <f t="shared" si="2735"/>
        <v>0</v>
      </c>
      <c r="W919" s="804">
        <f t="shared" si="2735"/>
        <v>0</v>
      </c>
      <c r="X919" s="804">
        <f t="shared" si="2735"/>
        <v>0</v>
      </c>
      <c r="Y919" s="804">
        <f t="shared" si="2735"/>
        <v>0</v>
      </c>
      <c r="Z919" s="804">
        <f t="shared" si="2735"/>
        <v>0</v>
      </c>
      <c r="AA919" s="804">
        <f t="shared" si="2735"/>
        <v>0</v>
      </c>
      <c r="AB919" s="804">
        <f t="shared" si="2735"/>
        <v>0</v>
      </c>
      <c r="AC919" s="804">
        <f t="shared" si="2735"/>
        <v>0</v>
      </c>
      <c r="AD919" s="804">
        <f t="shared" si="2735"/>
        <v>0</v>
      </c>
      <c r="AE919" s="804">
        <f t="shared" si="2735"/>
        <v>0</v>
      </c>
      <c r="AF919" s="804">
        <f t="shared" si="2735"/>
        <v>0</v>
      </c>
      <c r="AG919" s="804">
        <f t="shared" si="2735"/>
        <v>0</v>
      </c>
      <c r="AH919" s="804">
        <f t="shared" si="2735"/>
        <v>0</v>
      </c>
      <c r="AI919" s="804">
        <f t="shared" si="2735"/>
        <v>0</v>
      </c>
      <c r="AJ919" s="804">
        <f t="shared" si="2735"/>
        <v>0</v>
      </c>
      <c r="AK919" s="803"/>
      <c r="AL919" s="804">
        <f>SUM(AL222)</f>
        <v>200</v>
      </c>
      <c r="AM919" s="804">
        <f t="shared" ref="AM919:BB919" si="2736">SUM(AM222)</f>
        <v>0</v>
      </c>
      <c r="AN919" s="804">
        <f t="shared" si="2736"/>
        <v>1200</v>
      </c>
      <c r="AO919" s="804">
        <f t="shared" si="2736"/>
        <v>0</v>
      </c>
      <c r="AP919" s="804">
        <f t="shared" si="2736"/>
        <v>400</v>
      </c>
      <c r="AQ919" s="804">
        <f t="shared" si="2736"/>
        <v>0</v>
      </c>
      <c r="AR919" s="804">
        <f t="shared" si="2736"/>
        <v>0</v>
      </c>
      <c r="AS919" s="804">
        <f t="shared" si="2736"/>
        <v>0</v>
      </c>
      <c r="AT919" s="804">
        <f t="shared" si="2736"/>
        <v>0</v>
      </c>
      <c r="AU919" s="804">
        <f t="shared" si="2736"/>
        <v>0</v>
      </c>
      <c r="AV919" s="804">
        <f t="shared" si="2736"/>
        <v>0</v>
      </c>
      <c r="AW919" s="804">
        <f t="shared" si="2736"/>
        <v>0</v>
      </c>
      <c r="AX919" s="804">
        <f t="shared" si="2736"/>
        <v>0</v>
      </c>
      <c r="AY919" s="804">
        <f t="shared" si="2736"/>
        <v>0</v>
      </c>
      <c r="AZ919" s="804">
        <f t="shared" si="2736"/>
        <v>0</v>
      </c>
      <c r="BA919" s="804">
        <f t="shared" si="2736"/>
        <v>0</v>
      </c>
      <c r="BB919" s="804">
        <f t="shared" si="2736"/>
        <v>0</v>
      </c>
      <c r="BC919" s="803"/>
      <c r="BD919" s="804">
        <f>SUM(BD222)</f>
        <v>1440</v>
      </c>
      <c r="BE919" s="804">
        <f t="shared" ref="BE919:BY919" si="2737">SUM(BE222)</f>
        <v>0</v>
      </c>
      <c r="BF919" s="804">
        <f t="shared" si="2737"/>
        <v>0</v>
      </c>
      <c r="BG919" s="804">
        <f t="shared" si="2737"/>
        <v>800</v>
      </c>
      <c r="BH919" s="804">
        <f t="shared" si="2737"/>
        <v>0</v>
      </c>
      <c r="BI919" s="804">
        <f t="shared" si="2737"/>
        <v>0</v>
      </c>
      <c r="BJ919" s="804">
        <f t="shared" si="2737"/>
        <v>0</v>
      </c>
      <c r="BK919" s="804">
        <f t="shared" si="2737"/>
        <v>0</v>
      </c>
      <c r="BL919" s="804">
        <f t="shared" si="2737"/>
        <v>0</v>
      </c>
      <c r="BM919" s="804">
        <f t="shared" si="2737"/>
        <v>0</v>
      </c>
      <c r="BN919" s="804">
        <f t="shared" si="2737"/>
        <v>0</v>
      </c>
      <c r="BO919" s="804">
        <f t="shared" si="2737"/>
        <v>0</v>
      </c>
      <c r="BP919" s="804">
        <f t="shared" si="2737"/>
        <v>0</v>
      </c>
      <c r="BQ919" s="804">
        <f t="shared" si="2737"/>
        <v>0</v>
      </c>
      <c r="BR919" s="804">
        <f t="shared" si="2737"/>
        <v>0</v>
      </c>
      <c r="BS919" s="804">
        <f t="shared" si="2737"/>
        <v>0</v>
      </c>
      <c r="BT919" s="804">
        <f t="shared" si="2737"/>
        <v>0</v>
      </c>
      <c r="BU919" s="803"/>
      <c r="BV919" s="804">
        <f t="shared" si="2737"/>
        <v>0</v>
      </c>
      <c r="BW919" s="804">
        <f t="shared" si="2737"/>
        <v>0</v>
      </c>
      <c r="BX919" s="804">
        <f t="shared" si="2737"/>
        <v>400</v>
      </c>
      <c r="BY919" s="804">
        <f t="shared" si="2737"/>
        <v>0</v>
      </c>
      <c r="BZ919" s="596">
        <f t="shared" ref="BZ919:BZ928" si="2738">IF(DL919&lt;3,"",(SUM(B919:R919)-MIN(B919:R919)-MAX(B919:R919))/(DL919-2))</f>
        <v>0</v>
      </c>
      <c r="CA919" s="596">
        <f t="shared" ref="CA919:CA928" si="2739">IF(DM919&lt;3,"",(SUM(T919:AJ919)-MIN(T919:AJ919)-MAX(T919:AJ919))/(DM919-2))</f>
        <v>0</v>
      </c>
      <c r="CB919" s="596">
        <f t="shared" ref="CB919:CB928" si="2740">IF(DN919&lt;3,"",(SUM(AL919:BB919)-MIN(AL919:BB919)-MAX(AL919:BB919))/(DN919-2))</f>
        <v>40</v>
      </c>
      <c r="CC919" s="596">
        <f t="shared" ref="CC919:CC928" si="2741">IF(DO919&lt;3,"",(SUM(BD919:BT919)-MIN(BD919:BT919)-MAX(BD919:BT919))/(DO919-2))</f>
        <v>53.333333333333336</v>
      </c>
      <c r="CD919" s="1346">
        <f t="shared" ref="CD919:CS919" si="274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742"/>
        <v>0</v>
      </c>
      <c r="CF919" s="1348">
        <f t="shared" si="2742"/>
        <v>0</v>
      </c>
      <c r="CG919" s="1348">
        <f t="shared" si="2742"/>
        <v>0</v>
      </c>
      <c r="CH919" s="1348">
        <f t="shared" si="2742"/>
        <v>0</v>
      </c>
      <c r="CI919" s="1348">
        <f t="shared" si="2742"/>
        <v>0</v>
      </c>
      <c r="CJ919" s="1348">
        <f t="shared" si="2742"/>
        <v>0</v>
      </c>
      <c r="CK919" s="1349">
        <f t="shared" si="2742"/>
        <v>0</v>
      </c>
      <c r="CL919" s="1349">
        <f t="shared" si="2742"/>
        <v>0</v>
      </c>
      <c r="CM919" s="1349">
        <f t="shared" si="2742"/>
        <v>0</v>
      </c>
      <c r="CN919" s="1348">
        <f t="shared" si="2742"/>
        <v>0</v>
      </c>
      <c r="CO919" s="1348">
        <f t="shared" si="2742"/>
        <v>0</v>
      </c>
      <c r="CP919" s="1348">
        <f t="shared" si="2742"/>
        <v>0</v>
      </c>
      <c r="CQ919" s="1348">
        <f t="shared" si="2742"/>
        <v>0</v>
      </c>
      <c r="CR919" s="1348">
        <f t="shared" si="2742"/>
        <v>0</v>
      </c>
      <c r="CS919" s="1347">
        <f t="shared" si="2742"/>
        <v>800</v>
      </c>
      <c r="CT919" s="1350">
        <f t="shared" ref="CE919:CT928" si="274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4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4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4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4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4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4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5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5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5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5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5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5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5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5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5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5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6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61">COUNT(B919:R919)</f>
        <v>17</v>
      </c>
      <c r="DM919" s="106">
        <f t="shared" ref="DM919:DM928" si="2762">COUNT(T919:AJ919)</f>
        <v>17</v>
      </c>
      <c r="DN919" s="106">
        <f t="shared" ref="DN919:DN928" si="2763">COUNT(AL919:BB919)</f>
        <v>17</v>
      </c>
      <c r="DO919" s="106">
        <f t="shared" ref="DO919:DO928" si="2764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65">SUM(C225)</f>
        <v>0</v>
      </c>
      <c r="D920" s="804">
        <f t="shared" si="2765"/>
        <v>0</v>
      </c>
      <c r="E920" s="804">
        <f t="shared" si="2765"/>
        <v>0</v>
      </c>
      <c r="F920" s="804">
        <f t="shared" si="2765"/>
        <v>0</v>
      </c>
      <c r="G920" s="804">
        <f t="shared" si="2765"/>
        <v>0</v>
      </c>
      <c r="H920" s="804">
        <f t="shared" si="2765"/>
        <v>0</v>
      </c>
      <c r="I920" s="804">
        <f t="shared" si="2765"/>
        <v>0</v>
      </c>
      <c r="J920" s="804">
        <f t="shared" si="2765"/>
        <v>0</v>
      </c>
      <c r="K920" s="804">
        <f t="shared" si="2765"/>
        <v>0</v>
      </c>
      <c r="L920" s="804">
        <f t="shared" si="2765"/>
        <v>0</v>
      </c>
      <c r="M920" s="804">
        <f t="shared" si="2765"/>
        <v>0</v>
      </c>
      <c r="N920" s="804">
        <f t="shared" si="2765"/>
        <v>0</v>
      </c>
      <c r="O920" s="804">
        <f t="shared" si="2765"/>
        <v>0</v>
      </c>
      <c r="P920" s="804">
        <f t="shared" si="2765"/>
        <v>0</v>
      </c>
      <c r="Q920" s="804">
        <f t="shared" si="2765"/>
        <v>0</v>
      </c>
      <c r="R920" s="804">
        <f t="shared" si="2765"/>
        <v>0</v>
      </c>
      <c r="S920" s="803"/>
      <c r="T920" s="804">
        <f>SUM(T225)</f>
        <v>0</v>
      </c>
      <c r="U920" s="804">
        <f t="shared" ref="U920:AJ920" si="2766">SUM(U225)</f>
        <v>0</v>
      </c>
      <c r="V920" s="804">
        <f t="shared" si="2766"/>
        <v>0</v>
      </c>
      <c r="W920" s="804">
        <f t="shared" si="2766"/>
        <v>0</v>
      </c>
      <c r="X920" s="804">
        <f t="shared" si="2766"/>
        <v>0</v>
      </c>
      <c r="Y920" s="804">
        <f t="shared" si="2766"/>
        <v>0</v>
      </c>
      <c r="Z920" s="804">
        <f t="shared" si="2766"/>
        <v>0</v>
      </c>
      <c r="AA920" s="804">
        <f t="shared" si="2766"/>
        <v>0</v>
      </c>
      <c r="AB920" s="804">
        <f t="shared" si="2766"/>
        <v>0</v>
      </c>
      <c r="AC920" s="804">
        <f t="shared" si="2766"/>
        <v>0</v>
      </c>
      <c r="AD920" s="804">
        <f t="shared" si="2766"/>
        <v>0</v>
      </c>
      <c r="AE920" s="804">
        <f t="shared" si="2766"/>
        <v>0</v>
      </c>
      <c r="AF920" s="804">
        <f t="shared" si="2766"/>
        <v>0</v>
      </c>
      <c r="AG920" s="804">
        <f t="shared" si="2766"/>
        <v>0</v>
      </c>
      <c r="AH920" s="804">
        <f t="shared" si="2766"/>
        <v>0</v>
      </c>
      <c r="AI920" s="804">
        <f t="shared" si="2766"/>
        <v>0</v>
      </c>
      <c r="AJ920" s="804">
        <f t="shared" si="2766"/>
        <v>0</v>
      </c>
      <c r="AK920" s="803"/>
      <c r="AL920" s="804">
        <f>SUM(AL225)</f>
        <v>0</v>
      </c>
      <c r="AM920" s="804">
        <f t="shared" ref="AM920:BB920" si="2767">SUM(AM225)</f>
        <v>0</v>
      </c>
      <c r="AN920" s="804">
        <f t="shared" si="2767"/>
        <v>0</v>
      </c>
      <c r="AO920" s="804">
        <f t="shared" si="2767"/>
        <v>0</v>
      </c>
      <c r="AP920" s="804">
        <f t="shared" si="2767"/>
        <v>0</v>
      </c>
      <c r="AQ920" s="804">
        <f t="shared" si="2767"/>
        <v>0</v>
      </c>
      <c r="AR920" s="804">
        <f t="shared" si="2767"/>
        <v>0</v>
      </c>
      <c r="AS920" s="804">
        <f t="shared" si="2767"/>
        <v>0</v>
      </c>
      <c r="AT920" s="804">
        <f t="shared" si="2767"/>
        <v>0</v>
      </c>
      <c r="AU920" s="804">
        <f t="shared" si="2767"/>
        <v>0</v>
      </c>
      <c r="AV920" s="804">
        <f t="shared" si="2767"/>
        <v>0</v>
      </c>
      <c r="AW920" s="804">
        <f t="shared" si="2767"/>
        <v>0</v>
      </c>
      <c r="AX920" s="804">
        <f t="shared" si="2767"/>
        <v>0</v>
      </c>
      <c r="AY920" s="804">
        <f t="shared" si="2767"/>
        <v>0</v>
      </c>
      <c r="AZ920" s="804">
        <f t="shared" si="2767"/>
        <v>0</v>
      </c>
      <c r="BA920" s="804">
        <f t="shared" si="2767"/>
        <v>0</v>
      </c>
      <c r="BB920" s="804">
        <f t="shared" si="2767"/>
        <v>0</v>
      </c>
      <c r="BC920" s="803"/>
      <c r="BD920" s="804">
        <f>SUM(BD225)</f>
        <v>0</v>
      </c>
      <c r="BE920" s="804">
        <f t="shared" ref="BE920:BT920" si="2768">SUM(BE225)</f>
        <v>0</v>
      </c>
      <c r="BF920" s="804">
        <f t="shared" si="2768"/>
        <v>0</v>
      </c>
      <c r="BG920" s="804">
        <f t="shared" si="2768"/>
        <v>0</v>
      </c>
      <c r="BH920" s="804">
        <f t="shared" si="2768"/>
        <v>0</v>
      </c>
      <c r="BI920" s="804">
        <f t="shared" si="2768"/>
        <v>0</v>
      </c>
      <c r="BJ920" s="804">
        <f t="shared" si="2768"/>
        <v>0</v>
      </c>
      <c r="BK920" s="804">
        <f t="shared" si="2768"/>
        <v>0</v>
      </c>
      <c r="BL920" s="804">
        <f t="shared" si="2768"/>
        <v>0</v>
      </c>
      <c r="BM920" s="804">
        <f t="shared" si="2768"/>
        <v>0</v>
      </c>
      <c r="BN920" s="804">
        <f t="shared" si="2768"/>
        <v>0</v>
      </c>
      <c r="BO920" s="804">
        <f t="shared" si="2768"/>
        <v>0</v>
      </c>
      <c r="BP920" s="804">
        <f t="shared" si="2768"/>
        <v>0</v>
      </c>
      <c r="BQ920" s="804">
        <f t="shared" si="2768"/>
        <v>0</v>
      </c>
      <c r="BR920" s="804">
        <f t="shared" si="2768"/>
        <v>0</v>
      </c>
      <c r="BS920" s="804">
        <f t="shared" si="2768"/>
        <v>0</v>
      </c>
      <c r="BT920" s="804">
        <f t="shared" si="2768"/>
        <v>0</v>
      </c>
      <c r="BU920" s="803"/>
      <c r="BV920" s="804">
        <f t="shared" ref="BV920:BY920" si="2769">SUM(BV225)</f>
        <v>0</v>
      </c>
      <c r="BW920" s="804">
        <f t="shared" si="2769"/>
        <v>0</v>
      </c>
      <c r="BX920" s="804">
        <f t="shared" si="2769"/>
        <v>0</v>
      </c>
      <c r="BY920" s="804">
        <f t="shared" si="2769"/>
        <v>0</v>
      </c>
      <c r="BZ920" s="596">
        <f t="shared" si="2738"/>
        <v>0</v>
      </c>
      <c r="CA920" s="596">
        <f t="shared" si="2739"/>
        <v>0</v>
      </c>
      <c r="CB920" s="596">
        <f t="shared" si="2740"/>
        <v>0</v>
      </c>
      <c r="CC920" s="596">
        <f t="shared" si="2741"/>
        <v>0</v>
      </c>
      <c r="CD920" s="1346">
        <f t="shared" ref="CD920:CD928" si="277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743"/>
        <v>0</v>
      </c>
      <c r="CF920" s="1348">
        <f t="shared" si="2743"/>
        <v>0</v>
      </c>
      <c r="CG920" s="1348">
        <f t="shared" si="2743"/>
        <v>0</v>
      </c>
      <c r="CH920" s="1348">
        <f t="shared" si="2743"/>
        <v>0</v>
      </c>
      <c r="CI920" s="1348">
        <f t="shared" si="2743"/>
        <v>0</v>
      </c>
      <c r="CJ920" s="1348">
        <f t="shared" si="2743"/>
        <v>0</v>
      </c>
      <c r="CK920" s="1349">
        <f t="shared" si="2743"/>
        <v>0</v>
      </c>
      <c r="CL920" s="1349">
        <f t="shared" si="2743"/>
        <v>0</v>
      </c>
      <c r="CM920" s="1349">
        <f t="shared" si="2743"/>
        <v>0</v>
      </c>
      <c r="CN920" s="1348">
        <f t="shared" si="2743"/>
        <v>0</v>
      </c>
      <c r="CO920" s="1348">
        <f t="shared" si="2743"/>
        <v>0</v>
      </c>
      <c r="CP920" s="1348">
        <f t="shared" si="2743"/>
        <v>0</v>
      </c>
      <c r="CQ920" s="1348">
        <f t="shared" si="2743"/>
        <v>0</v>
      </c>
      <c r="CR920" s="1348">
        <f t="shared" si="2743"/>
        <v>0</v>
      </c>
      <c r="CS920" s="1347">
        <f t="shared" si="2743"/>
        <v>0</v>
      </c>
      <c r="CT920" s="1350">
        <f t="shared" si="2743"/>
        <v>0</v>
      </c>
      <c r="CU920" s="547">
        <f t="shared" si="2744"/>
        <v>0</v>
      </c>
      <c r="CV920" s="548">
        <f t="shared" si="2745"/>
        <v>0</v>
      </c>
      <c r="CW920" s="549">
        <f t="shared" si="2746"/>
        <v>0</v>
      </c>
      <c r="CX920" s="549">
        <f t="shared" si="2747"/>
        <v>0</v>
      </c>
      <c r="CY920" s="549">
        <f t="shared" si="2748"/>
        <v>0</v>
      </c>
      <c r="CZ920" s="549">
        <f t="shared" si="2749"/>
        <v>0</v>
      </c>
      <c r="DA920" s="549">
        <f t="shared" si="2750"/>
        <v>0</v>
      </c>
      <c r="DB920" s="550">
        <f t="shared" si="2751"/>
        <v>0</v>
      </c>
      <c r="DC920" s="550">
        <f t="shared" si="2752"/>
        <v>0</v>
      </c>
      <c r="DD920" s="550">
        <f t="shared" si="2753"/>
        <v>0</v>
      </c>
      <c r="DE920" s="549">
        <f t="shared" si="2754"/>
        <v>0</v>
      </c>
      <c r="DF920" s="549">
        <f t="shared" si="2755"/>
        <v>0</v>
      </c>
      <c r="DG920" s="549">
        <f t="shared" si="2756"/>
        <v>0</v>
      </c>
      <c r="DH920" s="549">
        <f t="shared" si="2757"/>
        <v>0</v>
      </c>
      <c r="DI920" s="549">
        <f t="shared" si="2758"/>
        <v>0</v>
      </c>
      <c r="DJ920" s="548">
        <f t="shared" si="2759"/>
        <v>0</v>
      </c>
      <c r="DK920" s="547">
        <f t="shared" si="2760"/>
        <v>0</v>
      </c>
      <c r="DL920" s="654">
        <f t="shared" si="2761"/>
        <v>17</v>
      </c>
      <c r="DM920" s="106">
        <f t="shared" si="2762"/>
        <v>17</v>
      </c>
      <c r="DN920" s="106">
        <f t="shared" si="2763"/>
        <v>17</v>
      </c>
      <c r="DO920" s="106">
        <f t="shared" si="2764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71">SUM(B193)</f>
        <v>0</v>
      </c>
      <c r="C921" s="804">
        <f t="shared" si="2771"/>
        <v>0</v>
      </c>
      <c r="D921" s="804">
        <f t="shared" si="2771"/>
        <v>0</v>
      </c>
      <c r="E921" s="804">
        <f t="shared" si="2771"/>
        <v>0</v>
      </c>
      <c r="F921" s="804">
        <f t="shared" si="2771"/>
        <v>0</v>
      </c>
      <c r="G921" s="804">
        <f t="shared" si="2771"/>
        <v>0</v>
      </c>
      <c r="H921" s="804">
        <f t="shared" si="2771"/>
        <v>0</v>
      </c>
      <c r="I921" s="804">
        <f t="shared" si="2771"/>
        <v>0</v>
      </c>
      <c r="J921" s="804">
        <f t="shared" si="2771"/>
        <v>0</v>
      </c>
      <c r="K921" s="804">
        <f t="shared" si="2771"/>
        <v>0</v>
      </c>
      <c r="L921" s="804">
        <f t="shared" si="2771"/>
        <v>0</v>
      </c>
      <c r="M921" s="804">
        <f t="shared" si="2771"/>
        <v>0</v>
      </c>
      <c r="N921" s="804">
        <f t="shared" si="2771"/>
        <v>0</v>
      </c>
      <c r="O921" s="804">
        <f t="shared" si="2771"/>
        <v>0</v>
      </c>
      <c r="P921" s="804">
        <f t="shared" si="2771"/>
        <v>0</v>
      </c>
      <c r="Q921" s="804">
        <f t="shared" si="2771"/>
        <v>0</v>
      </c>
      <c r="R921" s="804">
        <f t="shared" si="2771"/>
        <v>0</v>
      </c>
      <c r="S921" s="803"/>
      <c r="T921" s="804">
        <f t="shared" ref="T921:AJ921" si="2772">SUM(T193)</f>
        <v>0</v>
      </c>
      <c r="U921" s="804">
        <f t="shared" si="2772"/>
        <v>0</v>
      </c>
      <c r="V921" s="804">
        <f t="shared" si="2772"/>
        <v>0</v>
      </c>
      <c r="W921" s="804">
        <f t="shared" si="2772"/>
        <v>0</v>
      </c>
      <c r="X921" s="804">
        <f t="shared" si="2772"/>
        <v>0</v>
      </c>
      <c r="Y921" s="804">
        <f t="shared" si="2772"/>
        <v>0</v>
      </c>
      <c r="Z921" s="804">
        <f t="shared" si="2772"/>
        <v>0</v>
      </c>
      <c r="AA921" s="804">
        <f t="shared" si="2772"/>
        <v>0</v>
      </c>
      <c r="AB921" s="804">
        <f t="shared" si="2772"/>
        <v>0</v>
      </c>
      <c r="AC921" s="804">
        <f t="shared" si="2772"/>
        <v>0</v>
      </c>
      <c r="AD921" s="804">
        <f t="shared" si="2772"/>
        <v>0</v>
      </c>
      <c r="AE921" s="804">
        <f t="shared" si="2772"/>
        <v>0</v>
      </c>
      <c r="AF921" s="804">
        <f t="shared" si="2772"/>
        <v>0</v>
      </c>
      <c r="AG921" s="804">
        <f t="shared" si="2772"/>
        <v>0</v>
      </c>
      <c r="AH921" s="804">
        <f t="shared" si="2772"/>
        <v>0</v>
      </c>
      <c r="AI921" s="804">
        <f t="shared" si="2772"/>
        <v>0</v>
      </c>
      <c r="AJ921" s="804">
        <f t="shared" si="2772"/>
        <v>0</v>
      </c>
      <c r="AK921" s="803"/>
      <c r="AL921" s="804">
        <f t="shared" ref="AL921:BB921" si="2773">SUM(AL193)</f>
        <v>0</v>
      </c>
      <c r="AM921" s="804">
        <f t="shared" si="2773"/>
        <v>0</v>
      </c>
      <c r="AN921" s="804">
        <f t="shared" si="2773"/>
        <v>0</v>
      </c>
      <c r="AO921" s="804">
        <f t="shared" si="2773"/>
        <v>0</v>
      </c>
      <c r="AP921" s="804">
        <f t="shared" si="2773"/>
        <v>0</v>
      </c>
      <c r="AQ921" s="804">
        <f t="shared" si="2773"/>
        <v>0</v>
      </c>
      <c r="AR921" s="804">
        <f t="shared" si="2773"/>
        <v>0</v>
      </c>
      <c r="AS921" s="804">
        <f t="shared" si="2773"/>
        <v>0</v>
      </c>
      <c r="AT921" s="804">
        <f t="shared" si="2773"/>
        <v>0</v>
      </c>
      <c r="AU921" s="804">
        <f t="shared" si="2773"/>
        <v>0</v>
      </c>
      <c r="AV921" s="804">
        <f t="shared" si="2773"/>
        <v>0</v>
      </c>
      <c r="AW921" s="804">
        <f t="shared" si="2773"/>
        <v>0</v>
      </c>
      <c r="AX921" s="804">
        <f t="shared" si="2773"/>
        <v>0</v>
      </c>
      <c r="AY921" s="804">
        <f t="shared" si="2773"/>
        <v>0</v>
      </c>
      <c r="AZ921" s="804">
        <f t="shared" si="2773"/>
        <v>0</v>
      </c>
      <c r="BA921" s="804">
        <f t="shared" si="2773"/>
        <v>0</v>
      </c>
      <c r="BB921" s="804">
        <f t="shared" si="2773"/>
        <v>0</v>
      </c>
      <c r="BC921" s="803"/>
      <c r="BD921" s="804">
        <f t="shared" ref="BD921:BT921" si="2774">SUM(BD193)</f>
        <v>0</v>
      </c>
      <c r="BE921" s="804">
        <f t="shared" si="2774"/>
        <v>0</v>
      </c>
      <c r="BF921" s="804">
        <f t="shared" si="2774"/>
        <v>0</v>
      </c>
      <c r="BG921" s="804">
        <f t="shared" si="2774"/>
        <v>0</v>
      </c>
      <c r="BH921" s="804">
        <f t="shared" si="2774"/>
        <v>0</v>
      </c>
      <c r="BI921" s="804">
        <f t="shared" si="2774"/>
        <v>0</v>
      </c>
      <c r="BJ921" s="804">
        <f t="shared" si="2774"/>
        <v>0</v>
      </c>
      <c r="BK921" s="804">
        <f t="shared" si="2774"/>
        <v>0</v>
      </c>
      <c r="BL921" s="804">
        <f t="shared" si="2774"/>
        <v>0</v>
      </c>
      <c r="BM921" s="804">
        <f t="shared" si="2774"/>
        <v>0</v>
      </c>
      <c r="BN921" s="804">
        <f t="shared" si="2774"/>
        <v>0</v>
      </c>
      <c r="BO921" s="804">
        <f t="shared" si="2774"/>
        <v>0</v>
      </c>
      <c r="BP921" s="804">
        <f t="shared" si="2774"/>
        <v>0</v>
      </c>
      <c r="BQ921" s="804">
        <f t="shared" si="2774"/>
        <v>0</v>
      </c>
      <c r="BR921" s="804">
        <f t="shared" si="2774"/>
        <v>0</v>
      </c>
      <c r="BS921" s="804">
        <f t="shared" si="2774"/>
        <v>0</v>
      </c>
      <c r="BT921" s="804">
        <f t="shared" si="2774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38"/>
        <v>0</v>
      </c>
      <c r="CA921" s="596">
        <f t="shared" si="2739"/>
        <v>0</v>
      </c>
      <c r="CB921" s="596">
        <f t="shared" si="2740"/>
        <v>0</v>
      </c>
      <c r="CC921" s="596">
        <f t="shared" si="2741"/>
        <v>0</v>
      </c>
      <c r="CD921" s="1346">
        <f t="shared" si="2770"/>
        <v>0</v>
      </c>
      <c r="CE921" s="1347">
        <f t="shared" si="2743"/>
        <v>0</v>
      </c>
      <c r="CF921" s="1348">
        <f t="shared" si="2743"/>
        <v>0</v>
      </c>
      <c r="CG921" s="1348">
        <f t="shared" si="2743"/>
        <v>0</v>
      </c>
      <c r="CH921" s="1348">
        <f t="shared" si="2743"/>
        <v>0</v>
      </c>
      <c r="CI921" s="1348">
        <f t="shared" si="2743"/>
        <v>0</v>
      </c>
      <c r="CJ921" s="1348">
        <f t="shared" si="2743"/>
        <v>0</v>
      </c>
      <c r="CK921" s="1349">
        <f t="shared" si="2743"/>
        <v>0</v>
      </c>
      <c r="CL921" s="1349">
        <f t="shared" si="2743"/>
        <v>0</v>
      </c>
      <c r="CM921" s="1349">
        <f t="shared" si="2743"/>
        <v>0</v>
      </c>
      <c r="CN921" s="1348">
        <f t="shared" si="2743"/>
        <v>0</v>
      </c>
      <c r="CO921" s="1348">
        <f t="shared" si="2743"/>
        <v>0</v>
      </c>
      <c r="CP921" s="1348">
        <f t="shared" si="2743"/>
        <v>0</v>
      </c>
      <c r="CQ921" s="1348">
        <f t="shared" si="2743"/>
        <v>0</v>
      </c>
      <c r="CR921" s="1348">
        <f t="shared" si="2743"/>
        <v>0</v>
      </c>
      <c r="CS921" s="1347">
        <f t="shared" si="2743"/>
        <v>0</v>
      </c>
      <c r="CT921" s="1350">
        <f t="shared" si="2743"/>
        <v>0</v>
      </c>
      <c r="CU921" s="547">
        <f t="shared" si="2744"/>
        <v>0</v>
      </c>
      <c r="CV921" s="548">
        <f t="shared" si="2745"/>
        <v>0</v>
      </c>
      <c r="CW921" s="549">
        <f t="shared" si="2746"/>
        <v>0</v>
      </c>
      <c r="CX921" s="549">
        <f t="shared" si="2747"/>
        <v>0</v>
      </c>
      <c r="CY921" s="549">
        <f t="shared" si="2748"/>
        <v>0</v>
      </c>
      <c r="CZ921" s="549">
        <f t="shared" si="2749"/>
        <v>0</v>
      </c>
      <c r="DA921" s="549">
        <f t="shared" si="2750"/>
        <v>0</v>
      </c>
      <c r="DB921" s="550">
        <f t="shared" si="2751"/>
        <v>0</v>
      </c>
      <c r="DC921" s="550">
        <f t="shared" si="2752"/>
        <v>0</v>
      </c>
      <c r="DD921" s="550">
        <f t="shared" si="2753"/>
        <v>0</v>
      </c>
      <c r="DE921" s="549">
        <f t="shared" si="2754"/>
        <v>0</v>
      </c>
      <c r="DF921" s="549">
        <f t="shared" si="2755"/>
        <v>0</v>
      </c>
      <c r="DG921" s="549">
        <f t="shared" si="2756"/>
        <v>0</v>
      </c>
      <c r="DH921" s="549">
        <f t="shared" si="2757"/>
        <v>0</v>
      </c>
      <c r="DI921" s="549">
        <f t="shared" si="2758"/>
        <v>0</v>
      </c>
      <c r="DJ921" s="548">
        <f t="shared" si="2759"/>
        <v>0</v>
      </c>
      <c r="DK921" s="547">
        <f t="shared" si="2760"/>
        <v>0</v>
      </c>
      <c r="DL921" s="654">
        <f t="shared" si="2761"/>
        <v>17</v>
      </c>
      <c r="DM921" s="106">
        <f t="shared" si="2762"/>
        <v>17</v>
      </c>
      <c r="DN921" s="106">
        <f t="shared" si="2763"/>
        <v>17</v>
      </c>
      <c r="DO921" s="106">
        <f t="shared" si="2764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775">SUM(B196)</f>
        <v>0</v>
      </c>
      <c r="C922" s="804">
        <f t="shared" si="2775"/>
        <v>0</v>
      </c>
      <c r="D922" s="804">
        <f t="shared" si="2775"/>
        <v>0</v>
      </c>
      <c r="E922" s="804">
        <f t="shared" si="2775"/>
        <v>0</v>
      </c>
      <c r="F922" s="804">
        <f t="shared" si="2775"/>
        <v>0</v>
      </c>
      <c r="G922" s="804">
        <f t="shared" si="2775"/>
        <v>0</v>
      </c>
      <c r="H922" s="804">
        <f t="shared" si="2775"/>
        <v>0</v>
      </c>
      <c r="I922" s="804">
        <f t="shared" si="2775"/>
        <v>0</v>
      </c>
      <c r="J922" s="804">
        <f t="shared" si="2775"/>
        <v>0</v>
      </c>
      <c r="K922" s="804">
        <f t="shared" si="2775"/>
        <v>0</v>
      </c>
      <c r="L922" s="804">
        <f t="shared" si="2775"/>
        <v>0</v>
      </c>
      <c r="M922" s="804">
        <f t="shared" si="2775"/>
        <v>0</v>
      </c>
      <c r="N922" s="804">
        <f t="shared" si="2775"/>
        <v>0</v>
      </c>
      <c r="O922" s="804">
        <f t="shared" si="2775"/>
        <v>0</v>
      </c>
      <c r="P922" s="804">
        <f t="shared" si="2775"/>
        <v>0</v>
      </c>
      <c r="Q922" s="804">
        <f t="shared" si="2775"/>
        <v>0</v>
      </c>
      <c r="R922" s="804">
        <f t="shared" si="2775"/>
        <v>0</v>
      </c>
      <c r="S922" s="803"/>
      <c r="T922" s="804">
        <f t="shared" ref="T922:AJ922" si="2776">SUM(T196)</f>
        <v>0</v>
      </c>
      <c r="U922" s="804">
        <f t="shared" si="2776"/>
        <v>0</v>
      </c>
      <c r="V922" s="804">
        <f t="shared" si="2776"/>
        <v>0</v>
      </c>
      <c r="W922" s="804">
        <f t="shared" si="2776"/>
        <v>0</v>
      </c>
      <c r="X922" s="804">
        <f t="shared" si="2776"/>
        <v>0</v>
      </c>
      <c r="Y922" s="804">
        <f t="shared" si="2776"/>
        <v>0</v>
      </c>
      <c r="Z922" s="804">
        <f t="shared" si="2776"/>
        <v>0</v>
      </c>
      <c r="AA922" s="804">
        <f t="shared" si="2776"/>
        <v>0</v>
      </c>
      <c r="AB922" s="804">
        <f t="shared" si="2776"/>
        <v>0</v>
      </c>
      <c r="AC922" s="804">
        <f t="shared" si="2776"/>
        <v>0</v>
      </c>
      <c r="AD922" s="804">
        <f t="shared" si="2776"/>
        <v>0</v>
      </c>
      <c r="AE922" s="804">
        <f t="shared" si="2776"/>
        <v>0</v>
      </c>
      <c r="AF922" s="804">
        <f t="shared" si="2776"/>
        <v>0</v>
      </c>
      <c r="AG922" s="804">
        <f t="shared" si="2776"/>
        <v>0</v>
      </c>
      <c r="AH922" s="804">
        <f t="shared" si="2776"/>
        <v>0</v>
      </c>
      <c r="AI922" s="804">
        <f t="shared" si="2776"/>
        <v>0</v>
      </c>
      <c r="AJ922" s="804">
        <f t="shared" si="2776"/>
        <v>0</v>
      </c>
      <c r="AK922" s="803"/>
      <c r="AL922" s="804">
        <f t="shared" ref="AL922:BB922" si="2777">SUM(AL196)</f>
        <v>0</v>
      </c>
      <c r="AM922" s="804">
        <f t="shared" si="2777"/>
        <v>0</v>
      </c>
      <c r="AN922" s="804">
        <f t="shared" si="2777"/>
        <v>0</v>
      </c>
      <c r="AO922" s="804">
        <f t="shared" si="2777"/>
        <v>0</v>
      </c>
      <c r="AP922" s="804">
        <f t="shared" si="2777"/>
        <v>0</v>
      </c>
      <c r="AQ922" s="804">
        <f t="shared" si="2777"/>
        <v>0</v>
      </c>
      <c r="AR922" s="804">
        <f t="shared" si="2777"/>
        <v>0</v>
      </c>
      <c r="AS922" s="804">
        <f t="shared" si="2777"/>
        <v>0</v>
      </c>
      <c r="AT922" s="804">
        <f t="shared" si="2777"/>
        <v>0</v>
      </c>
      <c r="AU922" s="804">
        <f t="shared" si="2777"/>
        <v>0</v>
      </c>
      <c r="AV922" s="804">
        <f t="shared" si="2777"/>
        <v>0</v>
      </c>
      <c r="AW922" s="804">
        <f t="shared" si="2777"/>
        <v>0</v>
      </c>
      <c r="AX922" s="804">
        <f t="shared" si="2777"/>
        <v>0</v>
      </c>
      <c r="AY922" s="804">
        <f t="shared" si="2777"/>
        <v>0</v>
      </c>
      <c r="AZ922" s="804">
        <f t="shared" si="2777"/>
        <v>0</v>
      </c>
      <c r="BA922" s="804">
        <f t="shared" si="2777"/>
        <v>0</v>
      </c>
      <c r="BB922" s="804">
        <f t="shared" si="2777"/>
        <v>0</v>
      </c>
      <c r="BC922" s="803"/>
      <c r="BD922" s="804">
        <f t="shared" ref="BD922:BT922" si="2778">SUM(BD196)</f>
        <v>0</v>
      </c>
      <c r="BE922" s="804">
        <f t="shared" si="2778"/>
        <v>0</v>
      </c>
      <c r="BF922" s="804">
        <f t="shared" si="2778"/>
        <v>0</v>
      </c>
      <c r="BG922" s="804">
        <f t="shared" si="2778"/>
        <v>0</v>
      </c>
      <c r="BH922" s="804">
        <f t="shared" si="2778"/>
        <v>0</v>
      </c>
      <c r="BI922" s="804">
        <f t="shared" si="2778"/>
        <v>0</v>
      </c>
      <c r="BJ922" s="804">
        <f t="shared" si="2778"/>
        <v>0</v>
      </c>
      <c r="BK922" s="804">
        <f t="shared" si="2778"/>
        <v>0</v>
      </c>
      <c r="BL922" s="804">
        <f t="shared" si="2778"/>
        <v>0</v>
      </c>
      <c r="BM922" s="804">
        <f t="shared" si="2778"/>
        <v>0</v>
      </c>
      <c r="BN922" s="804">
        <f t="shared" si="2778"/>
        <v>0</v>
      </c>
      <c r="BO922" s="804">
        <f t="shared" si="2778"/>
        <v>0</v>
      </c>
      <c r="BP922" s="804">
        <f t="shared" si="2778"/>
        <v>0</v>
      </c>
      <c r="BQ922" s="804">
        <f t="shared" si="2778"/>
        <v>0</v>
      </c>
      <c r="BR922" s="804">
        <f t="shared" si="2778"/>
        <v>0</v>
      </c>
      <c r="BS922" s="804">
        <f t="shared" si="2778"/>
        <v>0</v>
      </c>
      <c r="BT922" s="804">
        <f t="shared" si="2778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38"/>
        <v>0</v>
      </c>
      <c r="CA922" s="596">
        <f t="shared" si="2739"/>
        <v>0</v>
      </c>
      <c r="CB922" s="596">
        <f t="shared" si="2740"/>
        <v>0</v>
      </c>
      <c r="CC922" s="596">
        <f t="shared" si="2741"/>
        <v>0</v>
      </c>
      <c r="CD922" s="1346">
        <f t="shared" si="2770"/>
        <v>0</v>
      </c>
      <c r="CE922" s="1347">
        <f t="shared" si="2743"/>
        <v>0</v>
      </c>
      <c r="CF922" s="1348">
        <f t="shared" si="2743"/>
        <v>0</v>
      </c>
      <c r="CG922" s="1348">
        <f t="shared" si="2743"/>
        <v>0</v>
      </c>
      <c r="CH922" s="1348">
        <f t="shared" si="2743"/>
        <v>0</v>
      </c>
      <c r="CI922" s="1348">
        <f t="shared" si="2743"/>
        <v>0</v>
      </c>
      <c r="CJ922" s="1348">
        <f t="shared" si="2743"/>
        <v>0</v>
      </c>
      <c r="CK922" s="1349">
        <f t="shared" si="2743"/>
        <v>0</v>
      </c>
      <c r="CL922" s="1349">
        <f t="shared" si="2743"/>
        <v>0</v>
      </c>
      <c r="CM922" s="1349">
        <f t="shared" si="2743"/>
        <v>0</v>
      </c>
      <c r="CN922" s="1348">
        <f t="shared" si="2743"/>
        <v>0</v>
      </c>
      <c r="CO922" s="1348">
        <f t="shared" si="2743"/>
        <v>0</v>
      </c>
      <c r="CP922" s="1348">
        <f t="shared" si="2743"/>
        <v>0</v>
      </c>
      <c r="CQ922" s="1348">
        <f t="shared" si="2743"/>
        <v>0</v>
      </c>
      <c r="CR922" s="1348">
        <f t="shared" si="2743"/>
        <v>0</v>
      </c>
      <c r="CS922" s="1347">
        <f t="shared" si="2743"/>
        <v>0</v>
      </c>
      <c r="CT922" s="1350">
        <f t="shared" si="2743"/>
        <v>0</v>
      </c>
      <c r="CU922" s="547">
        <f t="shared" si="2744"/>
        <v>0</v>
      </c>
      <c r="CV922" s="548">
        <f t="shared" si="2745"/>
        <v>0</v>
      </c>
      <c r="CW922" s="549">
        <f t="shared" si="2746"/>
        <v>0</v>
      </c>
      <c r="CX922" s="549">
        <f t="shared" si="2747"/>
        <v>0</v>
      </c>
      <c r="CY922" s="549">
        <f t="shared" si="2748"/>
        <v>0</v>
      </c>
      <c r="CZ922" s="549">
        <f t="shared" si="2749"/>
        <v>0</v>
      </c>
      <c r="DA922" s="549">
        <f t="shared" si="2750"/>
        <v>0</v>
      </c>
      <c r="DB922" s="550">
        <f t="shared" si="2751"/>
        <v>0</v>
      </c>
      <c r="DC922" s="550">
        <f t="shared" si="2752"/>
        <v>0</v>
      </c>
      <c r="DD922" s="550">
        <f t="shared" si="2753"/>
        <v>0</v>
      </c>
      <c r="DE922" s="549">
        <f t="shared" si="2754"/>
        <v>0</v>
      </c>
      <c r="DF922" s="549">
        <f t="shared" si="2755"/>
        <v>0</v>
      </c>
      <c r="DG922" s="549">
        <f t="shared" si="2756"/>
        <v>0</v>
      </c>
      <c r="DH922" s="549">
        <f t="shared" si="2757"/>
        <v>0</v>
      </c>
      <c r="DI922" s="549">
        <f t="shared" si="2758"/>
        <v>0</v>
      </c>
      <c r="DJ922" s="548">
        <f t="shared" si="2759"/>
        <v>0</v>
      </c>
      <c r="DK922" s="547">
        <f t="shared" si="2760"/>
        <v>0</v>
      </c>
      <c r="DL922" s="654">
        <f t="shared" si="2761"/>
        <v>17</v>
      </c>
      <c r="DM922" s="106">
        <f t="shared" si="2762"/>
        <v>17</v>
      </c>
      <c r="DN922" s="106">
        <f t="shared" si="2763"/>
        <v>17</v>
      </c>
      <c r="DO922" s="106">
        <f t="shared" si="2764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779">SUM(B199)</f>
        <v>0</v>
      </c>
      <c r="C923" s="804">
        <f t="shared" si="2779"/>
        <v>0</v>
      </c>
      <c r="D923" s="804">
        <f t="shared" si="2779"/>
        <v>0</v>
      </c>
      <c r="E923" s="804">
        <f t="shared" si="2779"/>
        <v>0</v>
      </c>
      <c r="F923" s="804">
        <f t="shared" si="2779"/>
        <v>0</v>
      </c>
      <c r="G923" s="804">
        <f t="shared" si="2779"/>
        <v>0</v>
      </c>
      <c r="H923" s="804">
        <f t="shared" si="2779"/>
        <v>0</v>
      </c>
      <c r="I923" s="804">
        <f t="shared" si="2779"/>
        <v>0</v>
      </c>
      <c r="J923" s="804">
        <f t="shared" si="2779"/>
        <v>0</v>
      </c>
      <c r="K923" s="804">
        <f t="shared" si="2779"/>
        <v>0</v>
      </c>
      <c r="L923" s="804">
        <f t="shared" si="2779"/>
        <v>0</v>
      </c>
      <c r="M923" s="804">
        <f t="shared" si="2779"/>
        <v>0</v>
      </c>
      <c r="N923" s="804">
        <f t="shared" si="2779"/>
        <v>0</v>
      </c>
      <c r="O923" s="804">
        <f t="shared" si="2779"/>
        <v>0</v>
      </c>
      <c r="P923" s="804">
        <f t="shared" si="2779"/>
        <v>0</v>
      </c>
      <c r="Q923" s="804">
        <f t="shared" si="2779"/>
        <v>0</v>
      </c>
      <c r="R923" s="804">
        <f t="shared" si="2779"/>
        <v>0</v>
      </c>
      <c r="S923" s="803"/>
      <c r="T923" s="804">
        <f t="shared" ref="T923:AJ923" si="2780">SUM(T199)</f>
        <v>0</v>
      </c>
      <c r="U923" s="804">
        <f t="shared" si="2780"/>
        <v>0</v>
      </c>
      <c r="V923" s="804">
        <f t="shared" si="2780"/>
        <v>0</v>
      </c>
      <c r="W923" s="804">
        <f t="shared" si="2780"/>
        <v>0</v>
      </c>
      <c r="X923" s="804">
        <f t="shared" si="2780"/>
        <v>0</v>
      </c>
      <c r="Y923" s="804">
        <f t="shared" si="2780"/>
        <v>0</v>
      </c>
      <c r="Z923" s="804">
        <f t="shared" si="2780"/>
        <v>0</v>
      </c>
      <c r="AA923" s="804">
        <f t="shared" si="2780"/>
        <v>0</v>
      </c>
      <c r="AB923" s="804">
        <f t="shared" si="2780"/>
        <v>0</v>
      </c>
      <c r="AC923" s="804">
        <f t="shared" si="2780"/>
        <v>0</v>
      </c>
      <c r="AD923" s="804">
        <f t="shared" si="2780"/>
        <v>0</v>
      </c>
      <c r="AE923" s="804">
        <f t="shared" si="2780"/>
        <v>0</v>
      </c>
      <c r="AF923" s="804">
        <f t="shared" si="2780"/>
        <v>0</v>
      </c>
      <c r="AG923" s="804">
        <f t="shared" si="2780"/>
        <v>0</v>
      </c>
      <c r="AH923" s="804">
        <f t="shared" si="2780"/>
        <v>0</v>
      </c>
      <c r="AI923" s="804">
        <f t="shared" si="2780"/>
        <v>0</v>
      </c>
      <c r="AJ923" s="804">
        <f t="shared" si="2780"/>
        <v>0</v>
      </c>
      <c r="AK923" s="803"/>
      <c r="AL923" s="804">
        <f t="shared" ref="AL923:BB923" si="2781">SUM(AL199)</f>
        <v>4500</v>
      </c>
      <c r="AM923" s="804">
        <f t="shared" si="2781"/>
        <v>0</v>
      </c>
      <c r="AN923" s="804">
        <f t="shared" si="2781"/>
        <v>0</v>
      </c>
      <c r="AO923" s="804">
        <f t="shared" si="2781"/>
        <v>0</v>
      </c>
      <c r="AP923" s="804">
        <f t="shared" si="2781"/>
        <v>0</v>
      </c>
      <c r="AQ923" s="804">
        <f t="shared" si="2781"/>
        <v>0</v>
      </c>
      <c r="AR923" s="804">
        <f t="shared" si="2781"/>
        <v>0</v>
      </c>
      <c r="AS923" s="804">
        <f t="shared" si="2781"/>
        <v>0</v>
      </c>
      <c r="AT923" s="804">
        <f t="shared" si="2781"/>
        <v>0</v>
      </c>
      <c r="AU923" s="804">
        <f t="shared" si="2781"/>
        <v>0</v>
      </c>
      <c r="AV923" s="804">
        <f t="shared" si="2781"/>
        <v>0</v>
      </c>
      <c r="AW923" s="804">
        <f t="shared" si="2781"/>
        <v>0</v>
      </c>
      <c r="AX923" s="804">
        <f t="shared" si="2781"/>
        <v>0</v>
      </c>
      <c r="AY923" s="804">
        <f t="shared" si="2781"/>
        <v>0</v>
      </c>
      <c r="AZ923" s="804">
        <f t="shared" si="2781"/>
        <v>0</v>
      </c>
      <c r="BA923" s="804">
        <f t="shared" si="2781"/>
        <v>0</v>
      </c>
      <c r="BB923" s="804">
        <f t="shared" si="2781"/>
        <v>0</v>
      </c>
      <c r="BC923" s="803"/>
      <c r="BD923" s="804">
        <f t="shared" ref="BD923:BT923" si="2782">SUM(BD199)</f>
        <v>0</v>
      </c>
      <c r="BE923" s="804">
        <f t="shared" si="2782"/>
        <v>0</v>
      </c>
      <c r="BF923" s="804">
        <f t="shared" si="2782"/>
        <v>0</v>
      </c>
      <c r="BG923" s="804">
        <f t="shared" si="2782"/>
        <v>4500</v>
      </c>
      <c r="BH923" s="804">
        <f t="shared" si="2782"/>
        <v>2185</v>
      </c>
      <c r="BI923" s="804">
        <f t="shared" si="2782"/>
        <v>0</v>
      </c>
      <c r="BJ923" s="804">
        <f t="shared" si="2782"/>
        <v>0</v>
      </c>
      <c r="BK923" s="804">
        <f t="shared" si="2782"/>
        <v>0</v>
      </c>
      <c r="BL923" s="804">
        <f t="shared" si="2782"/>
        <v>0</v>
      </c>
      <c r="BM923" s="804">
        <f t="shared" si="2782"/>
        <v>0</v>
      </c>
      <c r="BN923" s="804">
        <f t="shared" si="2782"/>
        <v>0</v>
      </c>
      <c r="BO923" s="804">
        <f t="shared" si="2782"/>
        <v>0</v>
      </c>
      <c r="BP923" s="804">
        <f t="shared" si="2782"/>
        <v>0</v>
      </c>
      <c r="BQ923" s="804">
        <f t="shared" si="2782"/>
        <v>0</v>
      </c>
      <c r="BR923" s="804">
        <f t="shared" si="2782"/>
        <v>0</v>
      </c>
      <c r="BS923" s="804">
        <f t="shared" si="2782"/>
        <v>0</v>
      </c>
      <c r="BT923" s="804">
        <f t="shared" si="2782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38"/>
        <v>0</v>
      </c>
      <c r="CA923" s="596">
        <f t="shared" si="2739"/>
        <v>0</v>
      </c>
      <c r="CB923" s="596">
        <f t="shared" si="2740"/>
        <v>0</v>
      </c>
      <c r="CC923" s="596">
        <f t="shared" si="2741"/>
        <v>145.66666666666666</v>
      </c>
      <c r="CD923" s="1346">
        <f t="shared" si="2770"/>
        <v>0</v>
      </c>
      <c r="CE923" s="1347">
        <f t="shared" si="2743"/>
        <v>0</v>
      </c>
      <c r="CF923" s="1348">
        <f t="shared" si="2743"/>
        <v>0</v>
      </c>
      <c r="CG923" s="1348">
        <f t="shared" si="2743"/>
        <v>0</v>
      </c>
      <c r="CH923" s="1348">
        <f t="shared" si="2743"/>
        <v>0</v>
      </c>
      <c r="CI923" s="1348">
        <f t="shared" si="2743"/>
        <v>0</v>
      </c>
      <c r="CJ923" s="1348">
        <f t="shared" si="2743"/>
        <v>0</v>
      </c>
      <c r="CK923" s="1349">
        <f t="shared" si="2743"/>
        <v>0</v>
      </c>
      <c r="CL923" s="1349">
        <f t="shared" si="2743"/>
        <v>0</v>
      </c>
      <c r="CM923" s="1349">
        <f t="shared" si="2743"/>
        <v>0</v>
      </c>
      <c r="CN923" s="1348">
        <f t="shared" si="2743"/>
        <v>0</v>
      </c>
      <c r="CO923" s="1348">
        <f t="shared" si="2743"/>
        <v>0</v>
      </c>
      <c r="CP923" s="1348">
        <f t="shared" si="2743"/>
        <v>0</v>
      </c>
      <c r="CQ923" s="1348">
        <f t="shared" si="2743"/>
        <v>0</v>
      </c>
      <c r="CR923" s="1348">
        <f t="shared" si="2743"/>
        <v>0</v>
      </c>
      <c r="CS923" s="1347">
        <f t="shared" si="2743"/>
        <v>2185</v>
      </c>
      <c r="CT923" s="1350">
        <f t="shared" si="2743"/>
        <v>4500</v>
      </c>
      <c r="CU923" s="547">
        <f t="shared" si="2744"/>
        <v>0</v>
      </c>
      <c r="CV923" s="548">
        <f t="shared" si="2745"/>
        <v>0</v>
      </c>
      <c r="CW923" s="549">
        <f t="shared" si="2746"/>
        <v>0</v>
      </c>
      <c r="CX923" s="549">
        <f t="shared" si="2747"/>
        <v>0</v>
      </c>
      <c r="CY923" s="549">
        <f t="shared" si="2748"/>
        <v>0</v>
      </c>
      <c r="CZ923" s="549">
        <f t="shared" si="2749"/>
        <v>0</v>
      </c>
      <c r="DA923" s="549">
        <f t="shared" si="2750"/>
        <v>0</v>
      </c>
      <c r="DB923" s="550">
        <f t="shared" si="2751"/>
        <v>0</v>
      </c>
      <c r="DC923" s="550">
        <f t="shared" si="2752"/>
        <v>0</v>
      </c>
      <c r="DD923" s="550">
        <f t="shared" si="2753"/>
        <v>0</v>
      </c>
      <c r="DE923" s="549">
        <f t="shared" si="2754"/>
        <v>0</v>
      </c>
      <c r="DF923" s="549">
        <f t="shared" si="2755"/>
        <v>0</v>
      </c>
      <c r="DG923" s="549">
        <f t="shared" si="2756"/>
        <v>0</v>
      </c>
      <c r="DH923" s="549">
        <f t="shared" si="2757"/>
        <v>0</v>
      </c>
      <c r="DI923" s="549">
        <f t="shared" si="2758"/>
        <v>0</v>
      </c>
      <c r="DJ923" s="548">
        <f t="shared" si="2759"/>
        <v>2185</v>
      </c>
      <c r="DK923" s="547">
        <f t="shared" si="2760"/>
        <v>4500</v>
      </c>
      <c r="DL923" s="654">
        <f t="shared" si="2761"/>
        <v>17</v>
      </c>
      <c r="DM923" s="106">
        <f t="shared" si="2762"/>
        <v>17</v>
      </c>
      <c r="DN923" s="106">
        <f t="shared" si="2763"/>
        <v>17</v>
      </c>
      <c r="DO923" s="106">
        <f t="shared" si="2764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783">SUM(B203)</f>
        <v>0</v>
      </c>
      <c r="C924" s="804">
        <f t="shared" si="2783"/>
        <v>0</v>
      </c>
      <c r="D924" s="804">
        <f t="shared" si="2783"/>
        <v>0</v>
      </c>
      <c r="E924" s="804">
        <f t="shared" si="2783"/>
        <v>0</v>
      </c>
      <c r="F924" s="804">
        <f t="shared" si="2783"/>
        <v>0</v>
      </c>
      <c r="G924" s="804">
        <f t="shared" si="2783"/>
        <v>0</v>
      </c>
      <c r="H924" s="804">
        <f t="shared" si="2783"/>
        <v>0</v>
      </c>
      <c r="I924" s="804">
        <f t="shared" si="2783"/>
        <v>0</v>
      </c>
      <c r="J924" s="804">
        <f t="shared" si="2783"/>
        <v>0</v>
      </c>
      <c r="K924" s="804">
        <f t="shared" si="2783"/>
        <v>0</v>
      </c>
      <c r="L924" s="804">
        <f t="shared" si="2783"/>
        <v>0</v>
      </c>
      <c r="M924" s="804">
        <f t="shared" si="2783"/>
        <v>0</v>
      </c>
      <c r="N924" s="804">
        <f t="shared" si="2783"/>
        <v>0</v>
      </c>
      <c r="O924" s="804">
        <f t="shared" si="2783"/>
        <v>0</v>
      </c>
      <c r="P924" s="804">
        <f t="shared" si="2783"/>
        <v>0</v>
      </c>
      <c r="Q924" s="804">
        <f t="shared" si="2783"/>
        <v>0</v>
      </c>
      <c r="R924" s="804">
        <f t="shared" si="2783"/>
        <v>0</v>
      </c>
      <c r="S924" s="803"/>
      <c r="T924" s="804">
        <f t="shared" ref="T924:AJ924" si="2784">SUM(T203)</f>
        <v>0</v>
      </c>
      <c r="U924" s="804">
        <f t="shared" si="2784"/>
        <v>0</v>
      </c>
      <c r="V924" s="804">
        <f t="shared" si="2784"/>
        <v>0</v>
      </c>
      <c r="W924" s="804">
        <f t="shared" si="2784"/>
        <v>0</v>
      </c>
      <c r="X924" s="804">
        <f t="shared" si="2784"/>
        <v>0</v>
      </c>
      <c r="Y924" s="804">
        <f t="shared" si="2784"/>
        <v>0</v>
      </c>
      <c r="Z924" s="804">
        <f t="shared" si="2784"/>
        <v>0</v>
      </c>
      <c r="AA924" s="804">
        <f t="shared" si="2784"/>
        <v>0</v>
      </c>
      <c r="AB924" s="804">
        <f t="shared" si="2784"/>
        <v>0</v>
      </c>
      <c r="AC924" s="804">
        <f t="shared" si="2784"/>
        <v>0</v>
      </c>
      <c r="AD924" s="804">
        <f t="shared" si="2784"/>
        <v>0</v>
      </c>
      <c r="AE924" s="804">
        <f t="shared" si="2784"/>
        <v>0</v>
      </c>
      <c r="AF924" s="804">
        <f t="shared" si="2784"/>
        <v>0</v>
      </c>
      <c r="AG924" s="804">
        <f t="shared" si="2784"/>
        <v>0</v>
      </c>
      <c r="AH924" s="804">
        <f t="shared" si="2784"/>
        <v>0</v>
      </c>
      <c r="AI924" s="804">
        <f t="shared" si="2784"/>
        <v>0</v>
      </c>
      <c r="AJ924" s="804">
        <f t="shared" si="2784"/>
        <v>0</v>
      </c>
      <c r="AK924" s="803"/>
      <c r="AL924" s="804">
        <f t="shared" ref="AL924:BB924" si="2785">SUM(AL203)</f>
        <v>0</v>
      </c>
      <c r="AM924" s="804">
        <f t="shared" si="2785"/>
        <v>0</v>
      </c>
      <c r="AN924" s="804">
        <f t="shared" si="2785"/>
        <v>0</v>
      </c>
      <c r="AO924" s="804">
        <f t="shared" si="2785"/>
        <v>0</v>
      </c>
      <c r="AP924" s="804">
        <f t="shared" si="2785"/>
        <v>0</v>
      </c>
      <c r="AQ924" s="804">
        <f t="shared" si="2785"/>
        <v>0</v>
      </c>
      <c r="AR924" s="804">
        <f t="shared" si="2785"/>
        <v>0</v>
      </c>
      <c r="AS924" s="804">
        <f t="shared" si="2785"/>
        <v>0</v>
      </c>
      <c r="AT924" s="804">
        <f t="shared" si="2785"/>
        <v>0</v>
      </c>
      <c r="AU924" s="804">
        <f t="shared" si="2785"/>
        <v>0</v>
      </c>
      <c r="AV924" s="804">
        <f t="shared" si="2785"/>
        <v>0</v>
      </c>
      <c r="AW924" s="804">
        <f t="shared" si="2785"/>
        <v>0</v>
      </c>
      <c r="AX924" s="804">
        <f t="shared" si="2785"/>
        <v>0</v>
      </c>
      <c r="AY924" s="804">
        <f t="shared" si="2785"/>
        <v>0</v>
      </c>
      <c r="AZ924" s="804">
        <f t="shared" si="2785"/>
        <v>0</v>
      </c>
      <c r="BA924" s="804">
        <f t="shared" si="2785"/>
        <v>0</v>
      </c>
      <c r="BB924" s="804">
        <f t="shared" si="2785"/>
        <v>0</v>
      </c>
      <c r="BC924" s="803"/>
      <c r="BD924" s="804">
        <f t="shared" ref="BD924:BT924" si="2786">SUM(BD203)</f>
        <v>0</v>
      </c>
      <c r="BE924" s="804">
        <f t="shared" si="2786"/>
        <v>0</v>
      </c>
      <c r="BF924" s="804">
        <f t="shared" si="2786"/>
        <v>0</v>
      </c>
      <c r="BG924" s="804">
        <f t="shared" si="2786"/>
        <v>0</v>
      </c>
      <c r="BH924" s="804">
        <f t="shared" si="2786"/>
        <v>0</v>
      </c>
      <c r="BI924" s="804">
        <f t="shared" si="2786"/>
        <v>0</v>
      </c>
      <c r="BJ924" s="804">
        <f t="shared" si="2786"/>
        <v>0</v>
      </c>
      <c r="BK924" s="804">
        <f t="shared" si="2786"/>
        <v>0</v>
      </c>
      <c r="BL924" s="804">
        <f t="shared" si="2786"/>
        <v>0</v>
      </c>
      <c r="BM924" s="804">
        <f t="shared" si="2786"/>
        <v>0</v>
      </c>
      <c r="BN924" s="804">
        <f t="shared" si="2786"/>
        <v>0</v>
      </c>
      <c r="BO924" s="804">
        <f t="shared" si="2786"/>
        <v>0</v>
      </c>
      <c r="BP924" s="804">
        <f t="shared" si="2786"/>
        <v>0</v>
      </c>
      <c r="BQ924" s="804">
        <f t="shared" si="2786"/>
        <v>0</v>
      </c>
      <c r="BR924" s="804">
        <f t="shared" si="2786"/>
        <v>0</v>
      </c>
      <c r="BS924" s="804">
        <f t="shared" si="2786"/>
        <v>0</v>
      </c>
      <c r="BT924" s="804">
        <f t="shared" si="2786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38"/>
        <v>0</v>
      </c>
      <c r="CA924" s="596">
        <f t="shared" si="2739"/>
        <v>0</v>
      </c>
      <c r="CB924" s="596">
        <f t="shared" si="2740"/>
        <v>0</v>
      </c>
      <c r="CC924" s="596">
        <f t="shared" si="2741"/>
        <v>0</v>
      </c>
      <c r="CD924" s="1346">
        <f t="shared" si="2770"/>
        <v>0</v>
      </c>
      <c r="CE924" s="1347">
        <f t="shared" si="2743"/>
        <v>0</v>
      </c>
      <c r="CF924" s="1348">
        <f t="shared" si="2743"/>
        <v>0</v>
      </c>
      <c r="CG924" s="1348">
        <f t="shared" si="2743"/>
        <v>0</v>
      </c>
      <c r="CH924" s="1348">
        <f t="shared" si="2743"/>
        <v>0</v>
      </c>
      <c r="CI924" s="1348">
        <f t="shared" si="2743"/>
        <v>0</v>
      </c>
      <c r="CJ924" s="1348">
        <f t="shared" si="2743"/>
        <v>0</v>
      </c>
      <c r="CK924" s="1349">
        <f t="shared" si="2743"/>
        <v>0</v>
      </c>
      <c r="CL924" s="1349">
        <f t="shared" si="2743"/>
        <v>0</v>
      </c>
      <c r="CM924" s="1349">
        <f t="shared" si="2743"/>
        <v>0</v>
      </c>
      <c r="CN924" s="1348">
        <f t="shared" si="2743"/>
        <v>0</v>
      </c>
      <c r="CO924" s="1348">
        <f t="shared" si="2743"/>
        <v>0</v>
      </c>
      <c r="CP924" s="1348">
        <f t="shared" si="2743"/>
        <v>0</v>
      </c>
      <c r="CQ924" s="1348">
        <f t="shared" si="2743"/>
        <v>0</v>
      </c>
      <c r="CR924" s="1348">
        <f t="shared" si="2743"/>
        <v>0</v>
      </c>
      <c r="CS924" s="1347">
        <f t="shared" si="2743"/>
        <v>0</v>
      </c>
      <c r="CT924" s="1350">
        <f t="shared" si="2743"/>
        <v>0</v>
      </c>
      <c r="CU924" s="547">
        <f t="shared" si="2744"/>
        <v>0</v>
      </c>
      <c r="CV924" s="548">
        <f t="shared" si="2745"/>
        <v>0</v>
      </c>
      <c r="CW924" s="549">
        <f t="shared" si="2746"/>
        <v>0</v>
      </c>
      <c r="CX924" s="549">
        <f t="shared" si="2747"/>
        <v>0</v>
      </c>
      <c r="CY924" s="549">
        <f t="shared" si="2748"/>
        <v>0</v>
      </c>
      <c r="CZ924" s="549">
        <f t="shared" si="2749"/>
        <v>0</v>
      </c>
      <c r="DA924" s="549">
        <f t="shared" si="2750"/>
        <v>0</v>
      </c>
      <c r="DB924" s="550">
        <f t="shared" si="2751"/>
        <v>0</v>
      </c>
      <c r="DC924" s="550">
        <f t="shared" si="2752"/>
        <v>0</v>
      </c>
      <c r="DD924" s="550">
        <f t="shared" si="2753"/>
        <v>0</v>
      </c>
      <c r="DE924" s="549">
        <f t="shared" si="2754"/>
        <v>0</v>
      </c>
      <c r="DF924" s="549">
        <f t="shared" si="2755"/>
        <v>0</v>
      </c>
      <c r="DG924" s="549">
        <f t="shared" si="2756"/>
        <v>0</v>
      </c>
      <c r="DH924" s="549">
        <f t="shared" si="2757"/>
        <v>0</v>
      </c>
      <c r="DI924" s="549">
        <f t="shared" si="2758"/>
        <v>0</v>
      </c>
      <c r="DJ924" s="548">
        <f t="shared" si="2759"/>
        <v>0</v>
      </c>
      <c r="DK924" s="547">
        <f t="shared" si="2760"/>
        <v>0</v>
      </c>
      <c r="DL924" s="654">
        <f t="shared" si="2761"/>
        <v>17</v>
      </c>
      <c r="DM924" s="106">
        <f t="shared" si="2762"/>
        <v>17</v>
      </c>
      <c r="DN924" s="106">
        <f t="shared" si="2763"/>
        <v>17</v>
      </c>
      <c r="DO924" s="106">
        <f t="shared" si="2764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787">SUM(B206)</f>
        <v>0</v>
      </c>
      <c r="C925" s="804">
        <f t="shared" si="2787"/>
        <v>0</v>
      </c>
      <c r="D925" s="804">
        <f t="shared" si="2787"/>
        <v>0</v>
      </c>
      <c r="E925" s="804">
        <f t="shared" si="2787"/>
        <v>0</v>
      </c>
      <c r="F925" s="804">
        <f t="shared" si="2787"/>
        <v>0</v>
      </c>
      <c r="G925" s="804">
        <f t="shared" si="2787"/>
        <v>0</v>
      </c>
      <c r="H925" s="804">
        <f t="shared" si="2787"/>
        <v>0</v>
      </c>
      <c r="I925" s="804">
        <f t="shared" si="2787"/>
        <v>0</v>
      </c>
      <c r="J925" s="804">
        <f t="shared" si="2787"/>
        <v>0</v>
      </c>
      <c r="K925" s="804">
        <f t="shared" si="2787"/>
        <v>0</v>
      </c>
      <c r="L925" s="804">
        <f t="shared" si="2787"/>
        <v>0</v>
      </c>
      <c r="M925" s="804">
        <f t="shared" si="2787"/>
        <v>0</v>
      </c>
      <c r="N925" s="804">
        <f t="shared" si="2787"/>
        <v>0</v>
      </c>
      <c r="O925" s="804">
        <f t="shared" si="2787"/>
        <v>0</v>
      </c>
      <c r="P925" s="804">
        <f t="shared" si="2787"/>
        <v>0</v>
      </c>
      <c r="Q925" s="804">
        <f t="shared" si="2787"/>
        <v>0</v>
      </c>
      <c r="R925" s="804">
        <f t="shared" si="2787"/>
        <v>0</v>
      </c>
      <c r="S925" s="803"/>
      <c r="T925" s="804">
        <f t="shared" ref="T925:AJ925" si="2788">SUM(T206)</f>
        <v>0</v>
      </c>
      <c r="U925" s="804">
        <f t="shared" si="2788"/>
        <v>300</v>
      </c>
      <c r="V925" s="804">
        <f t="shared" si="2788"/>
        <v>240</v>
      </c>
      <c r="W925" s="804">
        <f t="shared" si="2788"/>
        <v>0</v>
      </c>
      <c r="X925" s="804">
        <f t="shared" si="2788"/>
        <v>0</v>
      </c>
      <c r="Y925" s="804">
        <f t="shared" si="2788"/>
        <v>0</v>
      </c>
      <c r="Z925" s="804">
        <f t="shared" si="2788"/>
        <v>0</v>
      </c>
      <c r="AA925" s="804">
        <f t="shared" si="2788"/>
        <v>0</v>
      </c>
      <c r="AB925" s="804">
        <f t="shared" si="2788"/>
        <v>0</v>
      </c>
      <c r="AC925" s="804">
        <f t="shared" si="2788"/>
        <v>0</v>
      </c>
      <c r="AD925" s="804">
        <f t="shared" si="2788"/>
        <v>0</v>
      </c>
      <c r="AE925" s="804">
        <f t="shared" si="2788"/>
        <v>0</v>
      </c>
      <c r="AF925" s="804">
        <f t="shared" si="2788"/>
        <v>0</v>
      </c>
      <c r="AG925" s="804">
        <f t="shared" si="2788"/>
        <v>0</v>
      </c>
      <c r="AH925" s="804">
        <f t="shared" si="2788"/>
        <v>0</v>
      </c>
      <c r="AI925" s="804">
        <f t="shared" si="2788"/>
        <v>0</v>
      </c>
      <c r="AJ925" s="804">
        <f t="shared" si="2788"/>
        <v>0</v>
      </c>
      <c r="AK925" s="803"/>
      <c r="AL925" s="804">
        <f t="shared" ref="AL925:BB925" si="2789">SUM(AL206)</f>
        <v>2100</v>
      </c>
      <c r="AM925" s="804">
        <f t="shared" si="2789"/>
        <v>1500</v>
      </c>
      <c r="AN925" s="804">
        <f t="shared" si="2789"/>
        <v>600</v>
      </c>
      <c r="AO925" s="804">
        <f t="shared" si="2789"/>
        <v>0</v>
      </c>
      <c r="AP925" s="804">
        <f t="shared" si="2789"/>
        <v>0</v>
      </c>
      <c r="AQ925" s="804">
        <f t="shared" si="2789"/>
        <v>130</v>
      </c>
      <c r="AR925" s="804">
        <f t="shared" si="2789"/>
        <v>0</v>
      </c>
      <c r="AS925" s="804">
        <f t="shared" si="2789"/>
        <v>3000</v>
      </c>
      <c r="AT925" s="804">
        <f t="shared" si="2789"/>
        <v>0</v>
      </c>
      <c r="AU925" s="804">
        <f t="shared" si="2789"/>
        <v>0</v>
      </c>
      <c r="AV925" s="804">
        <f t="shared" si="2789"/>
        <v>0</v>
      </c>
      <c r="AW925" s="804">
        <f t="shared" si="2789"/>
        <v>0</v>
      </c>
      <c r="AX925" s="804">
        <f t="shared" si="2789"/>
        <v>0</v>
      </c>
      <c r="AY925" s="804">
        <f t="shared" si="2789"/>
        <v>0</v>
      </c>
      <c r="AZ925" s="804">
        <f t="shared" si="2789"/>
        <v>0</v>
      </c>
      <c r="BA925" s="804">
        <f t="shared" si="2789"/>
        <v>0</v>
      </c>
      <c r="BB925" s="804">
        <f t="shared" si="2789"/>
        <v>0</v>
      </c>
      <c r="BC925" s="803"/>
      <c r="BD925" s="804">
        <f t="shared" ref="BD925:BT925" si="2790">SUM(BD206)</f>
        <v>0</v>
      </c>
      <c r="BE925" s="804">
        <f t="shared" si="2790"/>
        <v>450</v>
      </c>
      <c r="BF925" s="804">
        <f t="shared" si="2790"/>
        <v>0</v>
      </c>
      <c r="BG925" s="804">
        <f t="shared" si="2790"/>
        <v>400</v>
      </c>
      <c r="BH925" s="804">
        <f t="shared" si="2790"/>
        <v>1800</v>
      </c>
      <c r="BI925" s="804">
        <f t="shared" si="2790"/>
        <v>250</v>
      </c>
      <c r="BJ925" s="804">
        <f t="shared" si="2790"/>
        <v>0</v>
      </c>
      <c r="BK925" s="804">
        <f t="shared" si="2790"/>
        <v>0</v>
      </c>
      <c r="BL925" s="804">
        <f t="shared" si="2790"/>
        <v>0</v>
      </c>
      <c r="BM925" s="804">
        <f t="shared" si="2790"/>
        <v>0</v>
      </c>
      <c r="BN925" s="804">
        <f t="shared" si="2790"/>
        <v>0</v>
      </c>
      <c r="BO925" s="804">
        <f t="shared" si="2790"/>
        <v>0</v>
      </c>
      <c r="BP925" s="804">
        <f t="shared" si="2790"/>
        <v>0</v>
      </c>
      <c r="BQ925" s="804">
        <f t="shared" si="2790"/>
        <v>0</v>
      </c>
      <c r="BR925" s="804">
        <f t="shared" si="2790"/>
        <v>0</v>
      </c>
      <c r="BS925" s="804">
        <f t="shared" si="2790"/>
        <v>0</v>
      </c>
      <c r="BT925" s="804">
        <f t="shared" si="2790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38"/>
        <v>0</v>
      </c>
      <c r="CA925" s="596">
        <f t="shared" si="2739"/>
        <v>16</v>
      </c>
      <c r="CB925" s="596">
        <f t="shared" si="2740"/>
        <v>288.66666666666669</v>
      </c>
      <c r="CC925" s="596">
        <f t="shared" si="2741"/>
        <v>73.333333333333329</v>
      </c>
      <c r="CD925" s="1346">
        <f t="shared" si="2770"/>
        <v>0</v>
      </c>
      <c r="CE925" s="1347">
        <f t="shared" si="2743"/>
        <v>0</v>
      </c>
      <c r="CF925" s="1348">
        <f t="shared" si="2743"/>
        <v>0</v>
      </c>
      <c r="CG925" s="1348">
        <f t="shared" si="2743"/>
        <v>0</v>
      </c>
      <c r="CH925" s="1348">
        <f t="shared" si="2743"/>
        <v>0</v>
      </c>
      <c r="CI925" s="1348">
        <f t="shared" si="2743"/>
        <v>0</v>
      </c>
      <c r="CJ925" s="1348">
        <f t="shared" si="2743"/>
        <v>0</v>
      </c>
      <c r="CK925" s="1349">
        <f t="shared" si="2743"/>
        <v>0</v>
      </c>
      <c r="CL925" s="1349">
        <f t="shared" si="2743"/>
        <v>0</v>
      </c>
      <c r="CM925" s="1349">
        <f t="shared" si="2743"/>
        <v>0</v>
      </c>
      <c r="CN925" s="1348">
        <f t="shared" si="2743"/>
        <v>0</v>
      </c>
      <c r="CO925" s="1348">
        <f t="shared" si="2743"/>
        <v>0</v>
      </c>
      <c r="CP925" s="1348">
        <f t="shared" si="2743"/>
        <v>0</v>
      </c>
      <c r="CQ925" s="1348">
        <f t="shared" si="2743"/>
        <v>250</v>
      </c>
      <c r="CR925" s="1348">
        <f t="shared" si="2743"/>
        <v>400</v>
      </c>
      <c r="CS925" s="1347">
        <f t="shared" si="2743"/>
        <v>450</v>
      </c>
      <c r="CT925" s="1350">
        <f t="shared" si="2743"/>
        <v>1800</v>
      </c>
      <c r="CU925" s="547">
        <f t="shared" si="2744"/>
        <v>0</v>
      </c>
      <c r="CV925" s="548">
        <f t="shared" si="2745"/>
        <v>0</v>
      </c>
      <c r="CW925" s="549">
        <f t="shared" si="2746"/>
        <v>0</v>
      </c>
      <c r="CX925" s="549">
        <f t="shared" si="2747"/>
        <v>0</v>
      </c>
      <c r="CY925" s="549">
        <f t="shared" si="2748"/>
        <v>0</v>
      </c>
      <c r="CZ925" s="549">
        <f t="shared" si="2749"/>
        <v>0</v>
      </c>
      <c r="DA925" s="549">
        <f t="shared" si="2750"/>
        <v>0</v>
      </c>
      <c r="DB925" s="550">
        <f t="shared" si="2751"/>
        <v>0</v>
      </c>
      <c r="DC925" s="550">
        <f t="shared" si="2752"/>
        <v>0</v>
      </c>
      <c r="DD925" s="550">
        <f t="shared" si="2753"/>
        <v>0</v>
      </c>
      <c r="DE925" s="549">
        <f t="shared" si="2754"/>
        <v>0</v>
      </c>
      <c r="DF925" s="549">
        <f t="shared" si="2755"/>
        <v>0</v>
      </c>
      <c r="DG925" s="549">
        <f t="shared" si="2756"/>
        <v>0</v>
      </c>
      <c r="DH925" s="549">
        <f t="shared" si="2757"/>
        <v>250</v>
      </c>
      <c r="DI925" s="549">
        <f t="shared" si="2758"/>
        <v>400</v>
      </c>
      <c r="DJ925" s="548">
        <f t="shared" si="2759"/>
        <v>450</v>
      </c>
      <c r="DK925" s="547">
        <f t="shared" si="2760"/>
        <v>1800</v>
      </c>
      <c r="DL925" s="654">
        <f t="shared" si="2761"/>
        <v>17</v>
      </c>
      <c r="DM925" s="106">
        <f t="shared" si="2762"/>
        <v>17</v>
      </c>
      <c r="DN925" s="106">
        <f t="shared" si="2763"/>
        <v>17</v>
      </c>
      <c r="DO925" s="106">
        <f t="shared" si="2764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791">SUM(B209)</f>
        <v>0</v>
      </c>
      <c r="C926" s="804">
        <f t="shared" si="2791"/>
        <v>0</v>
      </c>
      <c r="D926" s="804">
        <f t="shared" si="2791"/>
        <v>0</v>
      </c>
      <c r="E926" s="804">
        <f t="shared" si="2791"/>
        <v>0</v>
      </c>
      <c r="F926" s="804">
        <f t="shared" si="2791"/>
        <v>0</v>
      </c>
      <c r="G926" s="804">
        <f t="shared" si="2791"/>
        <v>0</v>
      </c>
      <c r="H926" s="804">
        <f t="shared" si="2791"/>
        <v>0</v>
      </c>
      <c r="I926" s="804">
        <f t="shared" si="2791"/>
        <v>0</v>
      </c>
      <c r="J926" s="804">
        <f t="shared" si="2791"/>
        <v>0</v>
      </c>
      <c r="K926" s="804">
        <f t="shared" si="2791"/>
        <v>0</v>
      </c>
      <c r="L926" s="804">
        <f t="shared" si="2791"/>
        <v>0</v>
      </c>
      <c r="M926" s="804">
        <f t="shared" si="2791"/>
        <v>0</v>
      </c>
      <c r="N926" s="804">
        <f t="shared" si="2791"/>
        <v>0</v>
      </c>
      <c r="O926" s="804">
        <f t="shared" si="2791"/>
        <v>0</v>
      </c>
      <c r="P926" s="804">
        <f t="shared" si="2791"/>
        <v>0</v>
      </c>
      <c r="Q926" s="804">
        <f t="shared" si="2791"/>
        <v>0</v>
      </c>
      <c r="R926" s="804">
        <f t="shared" si="2791"/>
        <v>0</v>
      </c>
      <c r="S926" s="803"/>
      <c r="T926" s="804">
        <f t="shared" ref="T926:AJ926" si="2792">SUM(T209)</f>
        <v>0</v>
      </c>
      <c r="U926" s="804">
        <f t="shared" si="2792"/>
        <v>0</v>
      </c>
      <c r="V926" s="804">
        <f t="shared" si="2792"/>
        <v>0</v>
      </c>
      <c r="W926" s="804">
        <f t="shared" si="2792"/>
        <v>0</v>
      </c>
      <c r="X926" s="804">
        <f t="shared" si="2792"/>
        <v>0</v>
      </c>
      <c r="Y926" s="804">
        <f t="shared" si="2792"/>
        <v>0</v>
      </c>
      <c r="Z926" s="804">
        <f t="shared" si="2792"/>
        <v>0</v>
      </c>
      <c r="AA926" s="804">
        <f t="shared" si="2792"/>
        <v>0</v>
      </c>
      <c r="AB926" s="804">
        <f t="shared" si="2792"/>
        <v>0</v>
      </c>
      <c r="AC926" s="804">
        <f t="shared" si="2792"/>
        <v>0</v>
      </c>
      <c r="AD926" s="804">
        <f t="shared" si="2792"/>
        <v>0</v>
      </c>
      <c r="AE926" s="804">
        <f t="shared" si="2792"/>
        <v>0</v>
      </c>
      <c r="AF926" s="804">
        <f t="shared" si="2792"/>
        <v>0</v>
      </c>
      <c r="AG926" s="804">
        <f t="shared" si="2792"/>
        <v>0</v>
      </c>
      <c r="AH926" s="804">
        <f t="shared" si="2792"/>
        <v>0</v>
      </c>
      <c r="AI926" s="804">
        <f t="shared" si="2792"/>
        <v>0</v>
      </c>
      <c r="AJ926" s="804">
        <f t="shared" si="2792"/>
        <v>0</v>
      </c>
      <c r="AK926" s="803"/>
      <c r="AL926" s="804">
        <f t="shared" ref="AL926:BB926" si="2793">SUM(AL209)</f>
        <v>0</v>
      </c>
      <c r="AM926" s="804">
        <f t="shared" si="2793"/>
        <v>0</v>
      </c>
      <c r="AN926" s="804">
        <f t="shared" si="2793"/>
        <v>0</v>
      </c>
      <c r="AO926" s="804">
        <f t="shared" si="2793"/>
        <v>0</v>
      </c>
      <c r="AP926" s="804">
        <f t="shared" si="2793"/>
        <v>0</v>
      </c>
      <c r="AQ926" s="804">
        <f t="shared" si="2793"/>
        <v>0</v>
      </c>
      <c r="AR926" s="804">
        <f t="shared" si="2793"/>
        <v>0</v>
      </c>
      <c r="AS926" s="804">
        <f t="shared" si="2793"/>
        <v>0</v>
      </c>
      <c r="AT926" s="804">
        <f t="shared" si="2793"/>
        <v>0</v>
      </c>
      <c r="AU926" s="804">
        <f t="shared" si="2793"/>
        <v>0</v>
      </c>
      <c r="AV926" s="804">
        <f t="shared" si="2793"/>
        <v>0</v>
      </c>
      <c r="AW926" s="804">
        <f t="shared" si="2793"/>
        <v>0</v>
      </c>
      <c r="AX926" s="804">
        <f t="shared" si="2793"/>
        <v>0</v>
      </c>
      <c r="AY926" s="804">
        <f t="shared" si="2793"/>
        <v>0</v>
      </c>
      <c r="AZ926" s="804">
        <f t="shared" si="2793"/>
        <v>0</v>
      </c>
      <c r="BA926" s="804">
        <f t="shared" si="2793"/>
        <v>0</v>
      </c>
      <c r="BB926" s="804">
        <f t="shared" si="2793"/>
        <v>0</v>
      </c>
      <c r="BC926" s="803"/>
      <c r="BD926" s="804">
        <f t="shared" ref="BD926:BT926" si="2794">SUM(BD209)</f>
        <v>0</v>
      </c>
      <c r="BE926" s="804">
        <f t="shared" si="2794"/>
        <v>0</v>
      </c>
      <c r="BF926" s="804">
        <f t="shared" si="2794"/>
        <v>0</v>
      </c>
      <c r="BG926" s="804">
        <f t="shared" si="2794"/>
        <v>0</v>
      </c>
      <c r="BH926" s="804">
        <f t="shared" si="2794"/>
        <v>0</v>
      </c>
      <c r="BI926" s="804">
        <f t="shared" si="2794"/>
        <v>0</v>
      </c>
      <c r="BJ926" s="804">
        <f t="shared" si="2794"/>
        <v>0</v>
      </c>
      <c r="BK926" s="804">
        <f t="shared" si="2794"/>
        <v>0</v>
      </c>
      <c r="BL926" s="804">
        <f t="shared" si="2794"/>
        <v>0</v>
      </c>
      <c r="BM926" s="804">
        <f t="shared" si="2794"/>
        <v>0</v>
      </c>
      <c r="BN926" s="804">
        <f t="shared" si="2794"/>
        <v>0</v>
      </c>
      <c r="BO926" s="804">
        <f t="shared" si="2794"/>
        <v>0</v>
      </c>
      <c r="BP926" s="804">
        <f t="shared" si="2794"/>
        <v>0</v>
      </c>
      <c r="BQ926" s="804">
        <f t="shared" si="2794"/>
        <v>0</v>
      </c>
      <c r="BR926" s="804">
        <f t="shared" si="2794"/>
        <v>0</v>
      </c>
      <c r="BS926" s="804">
        <f t="shared" si="2794"/>
        <v>0</v>
      </c>
      <c r="BT926" s="804">
        <f t="shared" si="2794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38"/>
        <v>0</v>
      </c>
      <c r="CA926" s="596">
        <f t="shared" si="2739"/>
        <v>0</v>
      </c>
      <c r="CB926" s="596">
        <f t="shared" si="2740"/>
        <v>0</v>
      </c>
      <c r="CC926" s="596">
        <f t="shared" si="2741"/>
        <v>0</v>
      </c>
      <c r="CD926" s="1346">
        <f t="shared" si="2770"/>
        <v>0</v>
      </c>
      <c r="CE926" s="1347">
        <f t="shared" si="2743"/>
        <v>0</v>
      </c>
      <c r="CF926" s="1348">
        <f t="shared" si="2743"/>
        <v>0</v>
      </c>
      <c r="CG926" s="1348">
        <f t="shared" si="2743"/>
        <v>0</v>
      </c>
      <c r="CH926" s="1348">
        <f t="shared" si="2743"/>
        <v>0</v>
      </c>
      <c r="CI926" s="1348">
        <f t="shared" si="2743"/>
        <v>0</v>
      </c>
      <c r="CJ926" s="1348">
        <f t="shared" si="2743"/>
        <v>0</v>
      </c>
      <c r="CK926" s="1349">
        <f t="shared" si="2743"/>
        <v>0</v>
      </c>
      <c r="CL926" s="1349">
        <f t="shared" si="2743"/>
        <v>0</v>
      </c>
      <c r="CM926" s="1349">
        <f t="shared" si="2743"/>
        <v>0</v>
      </c>
      <c r="CN926" s="1348">
        <f t="shared" si="2743"/>
        <v>0</v>
      </c>
      <c r="CO926" s="1348">
        <f t="shared" si="2743"/>
        <v>0</v>
      </c>
      <c r="CP926" s="1348">
        <f t="shared" si="2743"/>
        <v>0</v>
      </c>
      <c r="CQ926" s="1348">
        <f t="shared" si="2743"/>
        <v>0</v>
      </c>
      <c r="CR926" s="1348">
        <f t="shared" si="2743"/>
        <v>0</v>
      </c>
      <c r="CS926" s="1347">
        <f t="shared" si="2743"/>
        <v>0</v>
      </c>
      <c r="CT926" s="1350">
        <f t="shared" si="2743"/>
        <v>0</v>
      </c>
      <c r="CU926" s="547">
        <f t="shared" si="2744"/>
        <v>0</v>
      </c>
      <c r="CV926" s="548">
        <f t="shared" si="2745"/>
        <v>0</v>
      </c>
      <c r="CW926" s="549">
        <f t="shared" si="2746"/>
        <v>0</v>
      </c>
      <c r="CX926" s="549">
        <f t="shared" si="2747"/>
        <v>0</v>
      </c>
      <c r="CY926" s="549">
        <f t="shared" si="2748"/>
        <v>0</v>
      </c>
      <c r="CZ926" s="549">
        <f t="shared" si="2749"/>
        <v>0</v>
      </c>
      <c r="DA926" s="549">
        <f t="shared" si="2750"/>
        <v>0</v>
      </c>
      <c r="DB926" s="550">
        <f t="shared" si="2751"/>
        <v>0</v>
      </c>
      <c r="DC926" s="550">
        <f t="shared" si="2752"/>
        <v>0</v>
      </c>
      <c r="DD926" s="550">
        <f t="shared" si="2753"/>
        <v>0</v>
      </c>
      <c r="DE926" s="549">
        <f t="shared" si="2754"/>
        <v>0</v>
      </c>
      <c r="DF926" s="549">
        <f t="shared" si="2755"/>
        <v>0</v>
      </c>
      <c r="DG926" s="549">
        <f t="shared" si="2756"/>
        <v>0</v>
      </c>
      <c r="DH926" s="549">
        <f t="shared" si="2757"/>
        <v>0</v>
      </c>
      <c r="DI926" s="549">
        <f t="shared" si="2758"/>
        <v>0</v>
      </c>
      <c r="DJ926" s="548">
        <f t="shared" si="2759"/>
        <v>0</v>
      </c>
      <c r="DK926" s="547">
        <f t="shared" si="2760"/>
        <v>0</v>
      </c>
      <c r="DL926" s="654">
        <f t="shared" si="2761"/>
        <v>17</v>
      </c>
      <c r="DM926" s="106">
        <f t="shared" si="2762"/>
        <v>17</v>
      </c>
      <c r="DN926" s="106">
        <f t="shared" si="2763"/>
        <v>17</v>
      </c>
      <c r="DO926" s="106">
        <f t="shared" si="2764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795">SUM(B212)</f>
        <v>0</v>
      </c>
      <c r="C927" s="804">
        <f t="shared" si="2795"/>
        <v>0</v>
      </c>
      <c r="D927" s="804">
        <f t="shared" si="2795"/>
        <v>0</v>
      </c>
      <c r="E927" s="804">
        <f t="shared" si="2795"/>
        <v>0</v>
      </c>
      <c r="F927" s="804">
        <f t="shared" si="2795"/>
        <v>0</v>
      </c>
      <c r="G927" s="804">
        <f t="shared" si="2795"/>
        <v>0</v>
      </c>
      <c r="H927" s="804">
        <f t="shared" si="2795"/>
        <v>0</v>
      </c>
      <c r="I927" s="804">
        <f t="shared" si="2795"/>
        <v>0</v>
      </c>
      <c r="J927" s="804">
        <f t="shared" si="2795"/>
        <v>0</v>
      </c>
      <c r="K927" s="804">
        <f t="shared" si="2795"/>
        <v>0</v>
      </c>
      <c r="L927" s="804">
        <f t="shared" si="2795"/>
        <v>0</v>
      </c>
      <c r="M927" s="804">
        <f t="shared" si="2795"/>
        <v>0</v>
      </c>
      <c r="N927" s="804">
        <f t="shared" si="2795"/>
        <v>0</v>
      </c>
      <c r="O927" s="804">
        <f t="shared" si="2795"/>
        <v>0</v>
      </c>
      <c r="P927" s="804">
        <f t="shared" si="2795"/>
        <v>0</v>
      </c>
      <c r="Q927" s="804">
        <f t="shared" si="2795"/>
        <v>0</v>
      </c>
      <c r="R927" s="804">
        <f t="shared" si="2795"/>
        <v>0</v>
      </c>
      <c r="S927" s="803"/>
      <c r="T927" s="804">
        <f t="shared" ref="T927:AJ927" si="2796">SUM(T212)</f>
        <v>0</v>
      </c>
      <c r="U927" s="804">
        <f t="shared" si="2796"/>
        <v>0</v>
      </c>
      <c r="V927" s="804">
        <f t="shared" si="2796"/>
        <v>0</v>
      </c>
      <c r="W927" s="804">
        <f t="shared" si="2796"/>
        <v>0</v>
      </c>
      <c r="X927" s="804">
        <f t="shared" si="2796"/>
        <v>0</v>
      </c>
      <c r="Y927" s="804">
        <f t="shared" si="2796"/>
        <v>0</v>
      </c>
      <c r="Z927" s="804">
        <f t="shared" si="2796"/>
        <v>0</v>
      </c>
      <c r="AA927" s="804">
        <f t="shared" si="2796"/>
        <v>0</v>
      </c>
      <c r="AB927" s="804">
        <f t="shared" si="2796"/>
        <v>0</v>
      </c>
      <c r="AC927" s="804">
        <f t="shared" si="2796"/>
        <v>0</v>
      </c>
      <c r="AD927" s="804">
        <f t="shared" si="2796"/>
        <v>0</v>
      </c>
      <c r="AE927" s="804">
        <f t="shared" si="2796"/>
        <v>0</v>
      </c>
      <c r="AF927" s="804">
        <f t="shared" si="2796"/>
        <v>0</v>
      </c>
      <c r="AG927" s="804">
        <f t="shared" si="2796"/>
        <v>0</v>
      </c>
      <c r="AH927" s="804">
        <f t="shared" si="2796"/>
        <v>0</v>
      </c>
      <c r="AI927" s="804">
        <f t="shared" si="2796"/>
        <v>0</v>
      </c>
      <c r="AJ927" s="804">
        <f t="shared" si="2796"/>
        <v>0</v>
      </c>
      <c r="AK927" s="803"/>
      <c r="AL927" s="804">
        <f t="shared" ref="AL927:BB927" si="2797">SUM(AL212)</f>
        <v>0</v>
      </c>
      <c r="AM927" s="804">
        <f t="shared" si="2797"/>
        <v>0</v>
      </c>
      <c r="AN927" s="804">
        <f t="shared" si="2797"/>
        <v>0</v>
      </c>
      <c r="AO927" s="804">
        <f t="shared" si="2797"/>
        <v>0</v>
      </c>
      <c r="AP927" s="804">
        <f t="shared" si="2797"/>
        <v>0</v>
      </c>
      <c r="AQ927" s="804">
        <f t="shared" si="2797"/>
        <v>0</v>
      </c>
      <c r="AR927" s="804">
        <f t="shared" si="2797"/>
        <v>0</v>
      </c>
      <c r="AS927" s="804">
        <f t="shared" si="2797"/>
        <v>0</v>
      </c>
      <c r="AT927" s="804">
        <f t="shared" si="2797"/>
        <v>0</v>
      </c>
      <c r="AU927" s="804">
        <f t="shared" si="2797"/>
        <v>0</v>
      </c>
      <c r="AV927" s="804">
        <f t="shared" si="2797"/>
        <v>0</v>
      </c>
      <c r="AW927" s="804">
        <f t="shared" si="2797"/>
        <v>0</v>
      </c>
      <c r="AX927" s="804">
        <f t="shared" si="2797"/>
        <v>0</v>
      </c>
      <c r="AY927" s="804">
        <f t="shared" si="2797"/>
        <v>0</v>
      </c>
      <c r="AZ927" s="804">
        <f t="shared" si="2797"/>
        <v>0</v>
      </c>
      <c r="BA927" s="804">
        <f t="shared" si="2797"/>
        <v>0</v>
      </c>
      <c r="BB927" s="804">
        <f t="shared" si="2797"/>
        <v>0</v>
      </c>
      <c r="BC927" s="803"/>
      <c r="BD927" s="804">
        <f t="shared" ref="BD927:BT927" si="2798">SUM(BD212)</f>
        <v>0</v>
      </c>
      <c r="BE927" s="804">
        <f t="shared" si="2798"/>
        <v>0</v>
      </c>
      <c r="BF927" s="804">
        <f t="shared" si="2798"/>
        <v>0</v>
      </c>
      <c r="BG927" s="804">
        <f t="shared" si="2798"/>
        <v>0</v>
      </c>
      <c r="BH927" s="804">
        <f t="shared" si="2798"/>
        <v>0</v>
      </c>
      <c r="BI927" s="804">
        <f t="shared" si="2798"/>
        <v>0</v>
      </c>
      <c r="BJ927" s="804">
        <f t="shared" si="2798"/>
        <v>0</v>
      </c>
      <c r="BK927" s="804">
        <f t="shared" si="2798"/>
        <v>0</v>
      </c>
      <c r="BL927" s="804">
        <f t="shared" si="2798"/>
        <v>0</v>
      </c>
      <c r="BM927" s="804">
        <f t="shared" si="2798"/>
        <v>0</v>
      </c>
      <c r="BN927" s="804">
        <f t="shared" si="2798"/>
        <v>0</v>
      </c>
      <c r="BO927" s="804">
        <f t="shared" si="2798"/>
        <v>0</v>
      </c>
      <c r="BP927" s="804">
        <f t="shared" si="2798"/>
        <v>0</v>
      </c>
      <c r="BQ927" s="804">
        <f t="shared" si="2798"/>
        <v>0</v>
      </c>
      <c r="BR927" s="804">
        <f t="shared" si="2798"/>
        <v>0</v>
      </c>
      <c r="BS927" s="804">
        <f t="shared" si="2798"/>
        <v>0</v>
      </c>
      <c r="BT927" s="804">
        <f t="shared" si="2798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38"/>
        <v>0</v>
      </c>
      <c r="CA927" s="596">
        <f t="shared" si="2739"/>
        <v>0</v>
      </c>
      <c r="CB927" s="596">
        <f t="shared" si="2740"/>
        <v>0</v>
      </c>
      <c r="CC927" s="596">
        <f t="shared" si="2741"/>
        <v>0</v>
      </c>
      <c r="CD927" s="1346">
        <f t="shared" si="2770"/>
        <v>0</v>
      </c>
      <c r="CE927" s="1347">
        <f t="shared" si="2743"/>
        <v>0</v>
      </c>
      <c r="CF927" s="1348">
        <f t="shared" si="2743"/>
        <v>0</v>
      </c>
      <c r="CG927" s="1348">
        <f t="shared" si="2743"/>
        <v>0</v>
      </c>
      <c r="CH927" s="1348">
        <f t="shared" si="2743"/>
        <v>0</v>
      </c>
      <c r="CI927" s="1348">
        <f t="shared" si="2743"/>
        <v>0</v>
      </c>
      <c r="CJ927" s="1348">
        <f t="shared" si="2743"/>
        <v>0</v>
      </c>
      <c r="CK927" s="1349">
        <f t="shared" si="2743"/>
        <v>0</v>
      </c>
      <c r="CL927" s="1349">
        <f t="shared" si="2743"/>
        <v>0</v>
      </c>
      <c r="CM927" s="1349">
        <f t="shared" si="2743"/>
        <v>0</v>
      </c>
      <c r="CN927" s="1348">
        <f t="shared" si="2743"/>
        <v>0</v>
      </c>
      <c r="CO927" s="1348">
        <f t="shared" si="2743"/>
        <v>0</v>
      </c>
      <c r="CP927" s="1348">
        <f t="shared" si="2743"/>
        <v>0</v>
      </c>
      <c r="CQ927" s="1348">
        <f t="shared" si="2743"/>
        <v>0</v>
      </c>
      <c r="CR927" s="1348">
        <f t="shared" si="2743"/>
        <v>0</v>
      </c>
      <c r="CS927" s="1347">
        <f t="shared" si="2743"/>
        <v>0</v>
      </c>
      <c r="CT927" s="1350">
        <f t="shared" si="2743"/>
        <v>0</v>
      </c>
      <c r="CU927" s="547">
        <f t="shared" si="2744"/>
        <v>0</v>
      </c>
      <c r="CV927" s="548">
        <f t="shared" si="2745"/>
        <v>0</v>
      </c>
      <c r="CW927" s="549">
        <f t="shared" si="2746"/>
        <v>0</v>
      </c>
      <c r="CX927" s="549">
        <f t="shared" si="2747"/>
        <v>0</v>
      </c>
      <c r="CY927" s="549">
        <f t="shared" si="2748"/>
        <v>0</v>
      </c>
      <c r="CZ927" s="549">
        <f t="shared" si="2749"/>
        <v>0</v>
      </c>
      <c r="DA927" s="549">
        <f t="shared" si="2750"/>
        <v>0</v>
      </c>
      <c r="DB927" s="550">
        <f t="shared" si="2751"/>
        <v>0</v>
      </c>
      <c r="DC927" s="550">
        <f t="shared" si="2752"/>
        <v>0</v>
      </c>
      <c r="DD927" s="550">
        <f t="shared" si="2753"/>
        <v>0</v>
      </c>
      <c r="DE927" s="549">
        <f t="shared" si="2754"/>
        <v>0</v>
      </c>
      <c r="DF927" s="549">
        <f t="shared" si="2755"/>
        <v>0</v>
      </c>
      <c r="DG927" s="549">
        <f t="shared" si="2756"/>
        <v>0</v>
      </c>
      <c r="DH927" s="549">
        <f t="shared" si="2757"/>
        <v>0</v>
      </c>
      <c r="DI927" s="549">
        <f t="shared" si="2758"/>
        <v>0</v>
      </c>
      <c r="DJ927" s="548">
        <f t="shared" si="2759"/>
        <v>0</v>
      </c>
      <c r="DK927" s="547">
        <f t="shared" si="2760"/>
        <v>0</v>
      </c>
      <c r="DL927" s="654">
        <f t="shared" si="2761"/>
        <v>17</v>
      </c>
      <c r="DM927" s="106">
        <f t="shared" si="2762"/>
        <v>17</v>
      </c>
      <c r="DN927" s="106">
        <f t="shared" si="2763"/>
        <v>17</v>
      </c>
      <c r="DO927" s="106">
        <f t="shared" si="2764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799">SUM(B216)</f>
        <v>0</v>
      </c>
      <c r="C928" s="804">
        <f t="shared" si="2799"/>
        <v>0</v>
      </c>
      <c r="D928" s="804">
        <f t="shared" si="2799"/>
        <v>0</v>
      </c>
      <c r="E928" s="804">
        <f t="shared" si="2799"/>
        <v>0</v>
      </c>
      <c r="F928" s="804">
        <f t="shared" si="2799"/>
        <v>60</v>
      </c>
      <c r="G928" s="804">
        <f t="shared" si="2799"/>
        <v>0</v>
      </c>
      <c r="H928" s="804">
        <f t="shared" si="2799"/>
        <v>0</v>
      </c>
      <c r="I928" s="804">
        <f t="shared" si="2799"/>
        <v>0</v>
      </c>
      <c r="J928" s="804">
        <f t="shared" si="2799"/>
        <v>0</v>
      </c>
      <c r="K928" s="804">
        <f t="shared" si="2799"/>
        <v>0</v>
      </c>
      <c r="L928" s="804">
        <f t="shared" si="2799"/>
        <v>0</v>
      </c>
      <c r="M928" s="804">
        <f t="shared" si="2799"/>
        <v>0</v>
      </c>
      <c r="N928" s="804">
        <f t="shared" si="2799"/>
        <v>0</v>
      </c>
      <c r="O928" s="804">
        <f t="shared" si="2799"/>
        <v>0</v>
      </c>
      <c r="P928" s="804">
        <f t="shared" si="2799"/>
        <v>0</v>
      </c>
      <c r="Q928" s="804">
        <f t="shared" si="2799"/>
        <v>0</v>
      </c>
      <c r="R928" s="804">
        <f t="shared" si="2799"/>
        <v>0</v>
      </c>
      <c r="S928" s="803"/>
      <c r="T928" s="804">
        <f t="shared" ref="T928:AJ928" si="2800">SUM(T216)</f>
        <v>0</v>
      </c>
      <c r="U928" s="804">
        <f t="shared" si="2800"/>
        <v>125</v>
      </c>
      <c r="V928" s="804">
        <f t="shared" si="2800"/>
        <v>40</v>
      </c>
      <c r="W928" s="804">
        <f t="shared" si="2800"/>
        <v>0</v>
      </c>
      <c r="X928" s="804">
        <f t="shared" si="2800"/>
        <v>60</v>
      </c>
      <c r="Y928" s="804">
        <f t="shared" si="2800"/>
        <v>0</v>
      </c>
      <c r="Z928" s="804">
        <f t="shared" si="2800"/>
        <v>0</v>
      </c>
      <c r="AA928" s="804">
        <f t="shared" si="2800"/>
        <v>30</v>
      </c>
      <c r="AB928" s="804">
        <f t="shared" si="2800"/>
        <v>50</v>
      </c>
      <c r="AC928" s="804">
        <f t="shared" si="2800"/>
        <v>0</v>
      </c>
      <c r="AD928" s="804">
        <f t="shared" si="2800"/>
        <v>0</v>
      </c>
      <c r="AE928" s="804">
        <f t="shared" si="2800"/>
        <v>0</v>
      </c>
      <c r="AF928" s="804">
        <f t="shared" si="2800"/>
        <v>0</v>
      </c>
      <c r="AG928" s="804">
        <f t="shared" si="2800"/>
        <v>0</v>
      </c>
      <c r="AH928" s="804">
        <f t="shared" si="2800"/>
        <v>0</v>
      </c>
      <c r="AI928" s="804">
        <f t="shared" si="2800"/>
        <v>0</v>
      </c>
      <c r="AJ928" s="804">
        <f t="shared" si="2800"/>
        <v>0</v>
      </c>
      <c r="AK928" s="803"/>
      <c r="AL928" s="804">
        <f t="shared" ref="AL928:BB928" si="2801">SUM(AL216)</f>
        <v>90</v>
      </c>
      <c r="AM928" s="804">
        <f t="shared" si="2801"/>
        <v>200</v>
      </c>
      <c r="AN928" s="804">
        <f t="shared" si="2801"/>
        <v>0</v>
      </c>
      <c r="AO928" s="804">
        <f t="shared" si="2801"/>
        <v>40</v>
      </c>
      <c r="AP928" s="804">
        <f t="shared" si="2801"/>
        <v>175</v>
      </c>
      <c r="AQ928" s="804">
        <f t="shared" si="2801"/>
        <v>80</v>
      </c>
      <c r="AR928" s="804">
        <f t="shared" si="2801"/>
        <v>75</v>
      </c>
      <c r="AS928" s="804">
        <f t="shared" si="2801"/>
        <v>0</v>
      </c>
      <c r="AT928" s="804">
        <f t="shared" si="2801"/>
        <v>60</v>
      </c>
      <c r="AU928" s="804">
        <f t="shared" si="2801"/>
        <v>0</v>
      </c>
      <c r="AV928" s="804">
        <f t="shared" si="2801"/>
        <v>0</v>
      </c>
      <c r="AW928" s="804">
        <f t="shared" si="2801"/>
        <v>0</v>
      </c>
      <c r="AX928" s="804">
        <f t="shared" si="2801"/>
        <v>0</v>
      </c>
      <c r="AY928" s="804">
        <f t="shared" si="2801"/>
        <v>0</v>
      </c>
      <c r="AZ928" s="804">
        <f t="shared" si="2801"/>
        <v>0</v>
      </c>
      <c r="BA928" s="804">
        <f t="shared" si="2801"/>
        <v>0</v>
      </c>
      <c r="BB928" s="804">
        <f t="shared" si="2801"/>
        <v>0</v>
      </c>
      <c r="BC928" s="803"/>
      <c r="BD928" s="804">
        <f t="shared" ref="BD928:BT928" si="2802">SUM(BD216)</f>
        <v>1250</v>
      </c>
      <c r="BE928" s="804">
        <f t="shared" si="2802"/>
        <v>1250</v>
      </c>
      <c r="BF928" s="804">
        <f t="shared" si="2802"/>
        <v>0</v>
      </c>
      <c r="BG928" s="804">
        <f t="shared" si="2802"/>
        <v>300</v>
      </c>
      <c r="BH928" s="804">
        <f t="shared" si="2802"/>
        <v>240</v>
      </c>
      <c r="BI928" s="804">
        <f t="shared" si="2802"/>
        <v>300</v>
      </c>
      <c r="BJ928" s="804">
        <f t="shared" si="2802"/>
        <v>100</v>
      </c>
      <c r="BK928" s="804">
        <f t="shared" si="2802"/>
        <v>0</v>
      </c>
      <c r="BL928" s="804">
        <f t="shared" si="2802"/>
        <v>0</v>
      </c>
      <c r="BM928" s="804">
        <f t="shared" si="2802"/>
        <v>0</v>
      </c>
      <c r="BN928" s="804">
        <f t="shared" si="2802"/>
        <v>0</v>
      </c>
      <c r="BO928" s="804">
        <f t="shared" si="2802"/>
        <v>0</v>
      </c>
      <c r="BP928" s="804">
        <f t="shared" si="2802"/>
        <v>0</v>
      </c>
      <c r="BQ928" s="804">
        <f t="shared" si="2802"/>
        <v>0</v>
      </c>
      <c r="BR928" s="804">
        <f t="shared" si="2802"/>
        <v>0</v>
      </c>
      <c r="BS928" s="804">
        <f t="shared" si="2802"/>
        <v>0</v>
      </c>
      <c r="BT928" s="804">
        <f t="shared" si="2802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38"/>
        <v>0</v>
      </c>
      <c r="CA928" s="596">
        <f t="shared" si="2739"/>
        <v>12</v>
      </c>
      <c r="CB928" s="596">
        <f t="shared" si="2740"/>
        <v>34.666666666666664</v>
      </c>
      <c r="CC928" s="596">
        <f t="shared" si="2741"/>
        <v>146</v>
      </c>
      <c r="CD928" s="1346">
        <f t="shared" si="2770"/>
        <v>0</v>
      </c>
      <c r="CE928" s="1347">
        <f t="shared" si="2743"/>
        <v>0</v>
      </c>
      <c r="CF928" s="1348">
        <f t="shared" si="2743"/>
        <v>0</v>
      </c>
      <c r="CG928" s="1348">
        <f t="shared" si="2743"/>
        <v>0</v>
      </c>
      <c r="CH928" s="1348">
        <f t="shared" si="2743"/>
        <v>0</v>
      </c>
      <c r="CI928" s="1348">
        <f t="shared" si="2743"/>
        <v>0</v>
      </c>
      <c r="CJ928" s="1348">
        <f t="shared" si="2743"/>
        <v>0</v>
      </c>
      <c r="CK928" s="1349">
        <f t="shared" si="2743"/>
        <v>0</v>
      </c>
      <c r="CL928" s="1349">
        <f t="shared" si="2743"/>
        <v>0</v>
      </c>
      <c r="CM928" s="1349">
        <f t="shared" si="2743"/>
        <v>0</v>
      </c>
      <c r="CN928" s="1348">
        <f t="shared" si="2743"/>
        <v>0</v>
      </c>
      <c r="CO928" s="1348">
        <f t="shared" si="2743"/>
        <v>100</v>
      </c>
      <c r="CP928" s="1348">
        <f t="shared" si="2743"/>
        <v>240</v>
      </c>
      <c r="CQ928" s="1348">
        <f t="shared" si="2743"/>
        <v>300</v>
      </c>
      <c r="CR928" s="1348">
        <f t="shared" si="2743"/>
        <v>300</v>
      </c>
      <c r="CS928" s="1347">
        <f t="shared" si="2743"/>
        <v>1250</v>
      </c>
      <c r="CT928" s="1350">
        <f t="shared" si="2743"/>
        <v>1250</v>
      </c>
      <c r="CU928" s="547">
        <f t="shared" si="2744"/>
        <v>0</v>
      </c>
      <c r="CV928" s="548">
        <f t="shared" si="2745"/>
        <v>0</v>
      </c>
      <c r="CW928" s="549">
        <f t="shared" si="2746"/>
        <v>0</v>
      </c>
      <c r="CX928" s="549">
        <f t="shared" si="2747"/>
        <v>0</v>
      </c>
      <c r="CY928" s="549">
        <f t="shared" si="2748"/>
        <v>0</v>
      </c>
      <c r="CZ928" s="549">
        <f t="shared" si="2749"/>
        <v>0</v>
      </c>
      <c r="DA928" s="549">
        <f t="shared" si="2750"/>
        <v>0</v>
      </c>
      <c r="DB928" s="550">
        <f t="shared" si="2751"/>
        <v>0</v>
      </c>
      <c r="DC928" s="550">
        <f t="shared" si="2752"/>
        <v>0</v>
      </c>
      <c r="DD928" s="550">
        <f t="shared" si="2753"/>
        <v>0</v>
      </c>
      <c r="DE928" s="549">
        <f t="shared" si="2754"/>
        <v>0</v>
      </c>
      <c r="DF928" s="549">
        <f t="shared" si="2755"/>
        <v>100</v>
      </c>
      <c r="DG928" s="549">
        <f t="shared" si="2756"/>
        <v>240</v>
      </c>
      <c r="DH928" s="549">
        <f t="shared" si="2757"/>
        <v>300</v>
      </c>
      <c r="DI928" s="549">
        <f t="shared" si="2758"/>
        <v>300</v>
      </c>
      <c r="DJ928" s="548">
        <f t="shared" si="2759"/>
        <v>1250</v>
      </c>
      <c r="DK928" s="547">
        <f t="shared" si="2760"/>
        <v>1250</v>
      </c>
      <c r="DL928" s="654">
        <f t="shared" si="2761"/>
        <v>17</v>
      </c>
      <c r="DM928" s="106">
        <f t="shared" si="2762"/>
        <v>17</v>
      </c>
      <c r="DN928" s="106">
        <f t="shared" si="2763"/>
        <v>17</v>
      </c>
      <c r="DO928" s="106">
        <f t="shared" si="2764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03">SUM(B235)</f>
        <v>0</v>
      </c>
      <c r="C930" s="804">
        <f t="shared" si="2803"/>
        <v>0</v>
      </c>
      <c r="D930" s="804">
        <f t="shared" si="2803"/>
        <v>0</v>
      </c>
      <c r="E930" s="804">
        <f t="shared" si="2803"/>
        <v>0</v>
      </c>
      <c r="F930" s="804">
        <f t="shared" si="2803"/>
        <v>0</v>
      </c>
      <c r="G930" s="804">
        <f t="shared" si="2803"/>
        <v>0</v>
      </c>
      <c r="H930" s="804">
        <f t="shared" si="2803"/>
        <v>0</v>
      </c>
      <c r="I930" s="804">
        <f t="shared" si="2803"/>
        <v>0</v>
      </c>
      <c r="J930" s="804">
        <f t="shared" si="2803"/>
        <v>160.00200000000001</v>
      </c>
      <c r="K930" s="804">
        <f t="shared" si="2803"/>
        <v>0</v>
      </c>
      <c r="L930" s="804">
        <f t="shared" si="2803"/>
        <v>0</v>
      </c>
      <c r="M930" s="804">
        <f t="shared" si="2803"/>
        <v>0</v>
      </c>
      <c r="N930" s="804">
        <f t="shared" si="2803"/>
        <v>0</v>
      </c>
      <c r="O930" s="804">
        <f t="shared" si="2803"/>
        <v>0</v>
      </c>
      <c r="P930" s="804">
        <f t="shared" si="2803"/>
        <v>0</v>
      </c>
      <c r="Q930" s="804">
        <f t="shared" si="2803"/>
        <v>0</v>
      </c>
      <c r="R930" s="804">
        <f t="shared" si="2803"/>
        <v>0</v>
      </c>
      <c r="S930" s="803"/>
      <c r="T930" s="804">
        <f t="shared" ref="T930:AJ930" si="2804">SUM(T235)</f>
        <v>0</v>
      </c>
      <c r="U930" s="804">
        <f t="shared" si="2804"/>
        <v>0</v>
      </c>
      <c r="V930" s="804">
        <f t="shared" si="2804"/>
        <v>0</v>
      </c>
      <c r="W930" s="804">
        <f t="shared" si="2804"/>
        <v>0</v>
      </c>
      <c r="X930" s="804">
        <f t="shared" si="2804"/>
        <v>0</v>
      </c>
      <c r="Y930" s="804">
        <f t="shared" si="2804"/>
        <v>0</v>
      </c>
      <c r="Z930" s="804">
        <f t="shared" si="2804"/>
        <v>0</v>
      </c>
      <c r="AA930" s="804">
        <f t="shared" si="2804"/>
        <v>0</v>
      </c>
      <c r="AB930" s="804">
        <f t="shared" si="2804"/>
        <v>160</v>
      </c>
      <c r="AC930" s="804">
        <f t="shared" si="2804"/>
        <v>0</v>
      </c>
      <c r="AD930" s="804">
        <f t="shared" si="2804"/>
        <v>0</v>
      </c>
      <c r="AE930" s="804">
        <f t="shared" si="2804"/>
        <v>0</v>
      </c>
      <c r="AF930" s="804">
        <f t="shared" si="2804"/>
        <v>0</v>
      </c>
      <c r="AG930" s="804">
        <f t="shared" si="2804"/>
        <v>0</v>
      </c>
      <c r="AH930" s="804">
        <f t="shared" si="2804"/>
        <v>0</v>
      </c>
      <c r="AI930" s="804">
        <f t="shared" si="2804"/>
        <v>0</v>
      </c>
      <c r="AJ930" s="804">
        <f t="shared" si="2804"/>
        <v>0</v>
      </c>
      <c r="AK930" s="803"/>
      <c r="AL930" s="804">
        <f t="shared" ref="AL930:BB930" si="2805">SUM(AL235)</f>
        <v>0</v>
      </c>
      <c r="AM930" s="804">
        <f t="shared" si="2805"/>
        <v>0</v>
      </c>
      <c r="AN930" s="804">
        <f t="shared" si="2805"/>
        <v>0</v>
      </c>
      <c r="AO930" s="804">
        <f t="shared" si="2805"/>
        <v>0</v>
      </c>
      <c r="AP930" s="804">
        <f t="shared" si="2805"/>
        <v>0</v>
      </c>
      <c r="AQ930" s="804">
        <f t="shared" si="2805"/>
        <v>0</v>
      </c>
      <c r="AR930" s="804">
        <f t="shared" si="2805"/>
        <v>0</v>
      </c>
      <c r="AS930" s="804">
        <f t="shared" si="2805"/>
        <v>0</v>
      </c>
      <c r="AT930" s="804">
        <f t="shared" si="2805"/>
        <v>0</v>
      </c>
      <c r="AU930" s="804">
        <f t="shared" si="2805"/>
        <v>0</v>
      </c>
      <c r="AV930" s="804">
        <f t="shared" si="2805"/>
        <v>0</v>
      </c>
      <c r="AW930" s="804">
        <f t="shared" si="2805"/>
        <v>0</v>
      </c>
      <c r="AX930" s="804">
        <f t="shared" si="2805"/>
        <v>0</v>
      </c>
      <c r="AY930" s="804">
        <f t="shared" si="2805"/>
        <v>0</v>
      </c>
      <c r="AZ930" s="804">
        <f t="shared" si="2805"/>
        <v>0</v>
      </c>
      <c r="BA930" s="804">
        <f t="shared" si="2805"/>
        <v>0</v>
      </c>
      <c r="BB930" s="804">
        <f t="shared" si="2805"/>
        <v>0</v>
      </c>
      <c r="BC930" s="803"/>
      <c r="BD930" s="804">
        <f t="shared" ref="BD930:BT930" si="2806">SUM(BD235)</f>
        <v>0</v>
      </c>
      <c r="BE930" s="804">
        <f t="shared" si="2806"/>
        <v>300</v>
      </c>
      <c r="BF930" s="804">
        <f t="shared" si="2806"/>
        <v>0</v>
      </c>
      <c r="BG930" s="804">
        <f t="shared" si="2806"/>
        <v>0</v>
      </c>
      <c r="BH930" s="804">
        <f t="shared" si="2806"/>
        <v>0</v>
      </c>
      <c r="BI930" s="804">
        <f t="shared" si="2806"/>
        <v>0</v>
      </c>
      <c r="BJ930" s="804">
        <f t="shared" si="2806"/>
        <v>0</v>
      </c>
      <c r="BK930" s="804">
        <f t="shared" si="2806"/>
        <v>0</v>
      </c>
      <c r="BL930" s="804">
        <f t="shared" si="2806"/>
        <v>0</v>
      </c>
      <c r="BM930" s="804">
        <f t="shared" si="2806"/>
        <v>0</v>
      </c>
      <c r="BN930" s="804">
        <f t="shared" si="2806"/>
        <v>0</v>
      </c>
      <c r="BO930" s="804">
        <f t="shared" si="2806"/>
        <v>0</v>
      </c>
      <c r="BP930" s="804">
        <f t="shared" si="2806"/>
        <v>0</v>
      </c>
      <c r="BQ930" s="804">
        <f t="shared" si="2806"/>
        <v>0</v>
      </c>
      <c r="BR930" s="804">
        <f t="shared" si="2806"/>
        <v>0</v>
      </c>
      <c r="BS930" s="804">
        <f t="shared" si="2806"/>
        <v>0</v>
      </c>
      <c r="BT930" s="804">
        <f t="shared" si="2806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07">IF(DL930&lt;3,"",(SUM(B930:R930)-MIN(B930:R930)-MAX(B930:R930))/(DL930-2))</f>
        <v>0</v>
      </c>
      <c r="CA930" s="596">
        <f t="shared" ref="CA930:CA959" si="2808">IF(DM930&lt;3,"",(SUM(T930:AJ930)-MIN(T930:AJ930)-MAX(T930:AJ930))/(DM930-2))</f>
        <v>0</v>
      </c>
      <c r="CB930" s="596">
        <f t="shared" ref="CB930:CB959" si="2809">IF(DN930&lt;3,"",(SUM(AL930:BB930)-MIN(AL930:BB930)-MAX(AL930:BB930))/(DN930-2))</f>
        <v>0</v>
      </c>
      <c r="CC930" s="596">
        <f t="shared" ref="CC930:CC959" si="2810">IF(DO930&lt;3,"",(SUM(BD930:BT930)-MIN(BD930:BT930)-MAX(BD930:BT930))/(DO930-2))</f>
        <v>0</v>
      </c>
      <c r="CD930" s="1346">
        <f t="shared" ref="CD930:CS930" si="281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811"/>
        <v>0</v>
      </c>
      <c r="CF930" s="1348">
        <f t="shared" si="2811"/>
        <v>0</v>
      </c>
      <c r="CG930" s="1348">
        <f t="shared" si="2811"/>
        <v>0</v>
      </c>
      <c r="CH930" s="1348">
        <f t="shared" si="2811"/>
        <v>0</v>
      </c>
      <c r="CI930" s="1348">
        <f t="shared" si="2811"/>
        <v>0</v>
      </c>
      <c r="CJ930" s="1348">
        <f t="shared" si="2811"/>
        <v>0</v>
      </c>
      <c r="CK930" s="1349">
        <f t="shared" si="2811"/>
        <v>0</v>
      </c>
      <c r="CL930" s="1349">
        <f t="shared" si="2811"/>
        <v>0</v>
      </c>
      <c r="CM930" s="1349">
        <f t="shared" si="2811"/>
        <v>0</v>
      </c>
      <c r="CN930" s="1348">
        <f t="shared" si="2811"/>
        <v>0</v>
      </c>
      <c r="CO930" s="1348">
        <f t="shared" si="2811"/>
        <v>0</v>
      </c>
      <c r="CP930" s="1348">
        <f t="shared" si="2811"/>
        <v>0</v>
      </c>
      <c r="CQ930" s="1348">
        <f t="shared" si="2811"/>
        <v>0</v>
      </c>
      <c r="CR930" s="1348">
        <f t="shared" si="2811"/>
        <v>0</v>
      </c>
      <c r="CS930" s="1347">
        <f t="shared" si="2811"/>
        <v>0</v>
      </c>
      <c r="CT930" s="1350">
        <f t="shared" ref="CE930:CT946" si="281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1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1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1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1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1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1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1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2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2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2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2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2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2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2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2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2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2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30">COUNT(B930:R930)</f>
        <v>17</v>
      </c>
      <c r="DM930" s="106">
        <f t="shared" ref="DM930:DM959" si="2831">COUNT(T930:AJ930)</f>
        <v>17</v>
      </c>
      <c r="DN930" s="106">
        <f t="shared" ref="DN930:DN959" si="2832">COUNT(AL930:BB930)</f>
        <v>17</v>
      </c>
      <c r="DO930" s="106">
        <f t="shared" ref="DO930:DO959" si="2833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34">SUM(B240)</f>
        <v>0</v>
      </c>
      <c r="C931" s="804">
        <f t="shared" si="2834"/>
        <v>0</v>
      </c>
      <c r="D931" s="804">
        <f t="shared" si="2834"/>
        <v>0</v>
      </c>
      <c r="E931" s="804">
        <f t="shared" si="2834"/>
        <v>0</v>
      </c>
      <c r="F931" s="804">
        <f t="shared" si="2834"/>
        <v>0</v>
      </c>
      <c r="G931" s="804">
        <f t="shared" si="2834"/>
        <v>0</v>
      </c>
      <c r="H931" s="804">
        <f t="shared" si="2834"/>
        <v>0</v>
      </c>
      <c r="I931" s="804">
        <f t="shared" si="2834"/>
        <v>0</v>
      </c>
      <c r="J931" s="804">
        <f t="shared" si="2834"/>
        <v>0</v>
      </c>
      <c r="K931" s="804">
        <f t="shared" si="2834"/>
        <v>0</v>
      </c>
      <c r="L931" s="804">
        <f t="shared" si="2834"/>
        <v>0</v>
      </c>
      <c r="M931" s="804">
        <f t="shared" si="2834"/>
        <v>0</v>
      </c>
      <c r="N931" s="804">
        <f t="shared" si="2834"/>
        <v>0</v>
      </c>
      <c r="O931" s="804">
        <f t="shared" si="2834"/>
        <v>0</v>
      </c>
      <c r="P931" s="804">
        <f t="shared" si="2834"/>
        <v>0</v>
      </c>
      <c r="Q931" s="804">
        <f t="shared" si="2834"/>
        <v>0</v>
      </c>
      <c r="R931" s="804">
        <f t="shared" si="2834"/>
        <v>0</v>
      </c>
      <c r="S931" s="803"/>
      <c r="T931" s="804">
        <f t="shared" ref="T931:AJ931" si="2835">SUM(T240)</f>
        <v>0</v>
      </c>
      <c r="U931" s="804">
        <f t="shared" si="2835"/>
        <v>0</v>
      </c>
      <c r="V931" s="804">
        <f t="shared" si="2835"/>
        <v>0</v>
      </c>
      <c r="W931" s="804">
        <f t="shared" si="2835"/>
        <v>0</v>
      </c>
      <c r="X931" s="804">
        <f t="shared" si="2835"/>
        <v>0</v>
      </c>
      <c r="Y931" s="804">
        <f t="shared" si="2835"/>
        <v>700</v>
      </c>
      <c r="Z931" s="804">
        <f t="shared" si="2835"/>
        <v>0</v>
      </c>
      <c r="AA931" s="804">
        <f t="shared" si="2835"/>
        <v>0</v>
      </c>
      <c r="AB931" s="804">
        <f t="shared" si="2835"/>
        <v>0</v>
      </c>
      <c r="AC931" s="804">
        <f t="shared" si="2835"/>
        <v>0</v>
      </c>
      <c r="AD931" s="804">
        <f t="shared" si="2835"/>
        <v>0</v>
      </c>
      <c r="AE931" s="804">
        <f t="shared" si="2835"/>
        <v>0</v>
      </c>
      <c r="AF931" s="804">
        <f t="shared" si="2835"/>
        <v>0</v>
      </c>
      <c r="AG931" s="804">
        <f t="shared" si="2835"/>
        <v>0</v>
      </c>
      <c r="AH931" s="804">
        <f t="shared" si="2835"/>
        <v>0</v>
      </c>
      <c r="AI931" s="804">
        <f t="shared" si="2835"/>
        <v>0</v>
      </c>
      <c r="AJ931" s="804">
        <f t="shared" si="2835"/>
        <v>0</v>
      </c>
      <c r="AK931" s="803"/>
      <c r="AL931" s="804">
        <f t="shared" ref="AL931:BB931" si="2836">SUM(AL240)</f>
        <v>650</v>
      </c>
      <c r="AM931" s="804">
        <f t="shared" si="2836"/>
        <v>325</v>
      </c>
      <c r="AN931" s="804">
        <f t="shared" si="2836"/>
        <v>70</v>
      </c>
      <c r="AO931" s="804">
        <f t="shared" si="2836"/>
        <v>0</v>
      </c>
      <c r="AP931" s="804">
        <f t="shared" si="2836"/>
        <v>0</v>
      </c>
      <c r="AQ931" s="804">
        <f t="shared" si="2836"/>
        <v>450</v>
      </c>
      <c r="AR931" s="804">
        <f t="shared" si="2836"/>
        <v>0</v>
      </c>
      <c r="AS931" s="804">
        <f t="shared" si="2836"/>
        <v>0</v>
      </c>
      <c r="AT931" s="804">
        <f t="shared" si="2836"/>
        <v>0</v>
      </c>
      <c r="AU931" s="804">
        <f t="shared" si="2836"/>
        <v>0</v>
      </c>
      <c r="AV931" s="804">
        <f t="shared" si="2836"/>
        <v>0</v>
      </c>
      <c r="AW931" s="804">
        <f t="shared" si="2836"/>
        <v>0</v>
      </c>
      <c r="AX931" s="804">
        <f t="shared" si="2836"/>
        <v>0</v>
      </c>
      <c r="AY931" s="804">
        <f t="shared" si="2836"/>
        <v>0</v>
      </c>
      <c r="AZ931" s="804">
        <f t="shared" si="2836"/>
        <v>0</v>
      </c>
      <c r="BA931" s="804">
        <f t="shared" si="2836"/>
        <v>0</v>
      </c>
      <c r="BB931" s="804">
        <f t="shared" si="2836"/>
        <v>0</v>
      </c>
      <c r="BC931" s="803"/>
      <c r="BD931" s="804">
        <f t="shared" ref="BD931:BT931" si="2837">SUM(BD240)</f>
        <v>650</v>
      </c>
      <c r="BE931" s="804">
        <f t="shared" si="2837"/>
        <v>0</v>
      </c>
      <c r="BF931" s="804">
        <f t="shared" si="2837"/>
        <v>0</v>
      </c>
      <c r="BG931" s="804">
        <f t="shared" si="2837"/>
        <v>750</v>
      </c>
      <c r="BH931" s="804">
        <f t="shared" si="2837"/>
        <v>0</v>
      </c>
      <c r="BI931" s="804">
        <f t="shared" si="2837"/>
        <v>1500</v>
      </c>
      <c r="BJ931" s="804">
        <f t="shared" si="2837"/>
        <v>0</v>
      </c>
      <c r="BK931" s="804">
        <f t="shared" si="2837"/>
        <v>1365</v>
      </c>
      <c r="BL931" s="804">
        <f t="shared" si="2837"/>
        <v>0</v>
      </c>
      <c r="BM931" s="804">
        <f t="shared" si="2837"/>
        <v>0</v>
      </c>
      <c r="BN931" s="804">
        <f t="shared" si="2837"/>
        <v>0</v>
      </c>
      <c r="BO931" s="804">
        <f t="shared" si="2837"/>
        <v>0</v>
      </c>
      <c r="BP931" s="804">
        <f t="shared" si="2837"/>
        <v>0</v>
      </c>
      <c r="BQ931" s="804">
        <f t="shared" si="2837"/>
        <v>0</v>
      </c>
      <c r="BR931" s="804">
        <f t="shared" si="2837"/>
        <v>0</v>
      </c>
      <c r="BS931" s="804">
        <f t="shared" si="2837"/>
        <v>0</v>
      </c>
      <c r="BT931" s="804">
        <f t="shared" si="2837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07"/>
        <v>0</v>
      </c>
      <c r="CA931" s="596">
        <f t="shared" si="2808"/>
        <v>0</v>
      </c>
      <c r="CB931" s="596">
        <f t="shared" si="2809"/>
        <v>56.333333333333336</v>
      </c>
      <c r="CC931" s="596">
        <f t="shared" si="2810"/>
        <v>184.33333333333334</v>
      </c>
      <c r="CD931" s="1346">
        <f t="shared" ref="CD931:CD959" si="283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12"/>
        <v>0</v>
      </c>
      <c r="CF931" s="1348">
        <f t="shared" si="2812"/>
        <v>0</v>
      </c>
      <c r="CG931" s="1348">
        <f t="shared" si="2812"/>
        <v>0</v>
      </c>
      <c r="CH931" s="1348">
        <f t="shared" si="2812"/>
        <v>0</v>
      </c>
      <c r="CI931" s="1348">
        <f t="shared" si="2812"/>
        <v>0</v>
      </c>
      <c r="CJ931" s="1348">
        <f t="shared" si="2812"/>
        <v>0</v>
      </c>
      <c r="CK931" s="1349">
        <f t="shared" si="2812"/>
        <v>0</v>
      </c>
      <c r="CL931" s="1349">
        <f t="shared" si="2812"/>
        <v>0</v>
      </c>
      <c r="CM931" s="1349">
        <f t="shared" si="2812"/>
        <v>0</v>
      </c>
      <c r="CN931" s="1348">
        <f t="shared" si="2812"/>
        <v>0</v>
      </c>
      <c r="CO931" s="1348">
        <f t="shared" si="2812"/>
        <v>0</v>
      </c>
      <c r="CP931" s="1348">
        <f t="shared" si="2812"/>
        <v>0</v>
      </c>
      <c r="CQ931" s="1348">
        <f t="shared" si="2812"/>
        <v>650</v>
      </c>
      <c r="CR931" s="1348">
        <f t="shared" si="2812"/>
        <v>750</v>
      </c>
      <c r="CS931" s="1347">
        <f t="shared" si="2812"/>
        <v>1365</v>
      </c>
      <c r="CT931" s="1350">
        <f t="shared" si="2812"/>
        <v>1500</v>
      </c>
      <c r="CU931" s="547">
        <f t="shared" si="2813"/>
        <v>0</v>
      </c>
      <c r="CV931" s="548">
        <f t="shared" si="2814"/>
        <v>0</v>
      </c>
      <c r="CW931" s="549">
        <f t="shared" si="2815"/>
        <v>0</v>
      </c>
      <c r="CX931" s="549">
        <f t="shared" si="2816"/>
        <v>0</v>
      </c>
      <c r="CY931" s="549">
        <f t="shared" si="2817"/>
        <v>0</v>
      </c>
      <c r="CZ931" s="549">
        <f t="shared" si="2818"/>
        <v>0</v>
      </c>
      <c r="DA931" s="549">
        <f t="shared" si="2819"/>
        <v>0</v>
      </c>
      <c r="DB931" s="550">
        <f t="shared" si="2820"/>
        <v>0</v>
      </c>
      <c r="DC931" s="550">
        <f t="shared" si="2821"/>
        <v>0</v>
      </c>
      <c r="DD931" s="550">
        <f t="shared" si="2822"/>
        <v>0</v>
      </c>
      <c r="DE931" s="549">
        <f t="shared" si="2823"/>
        <v>0</v>
      </c>
      <c r="DF931" s="549">
        <f t="shared" si="2824"/>
        <v>0</v>
      </c>
      <c r="DG931" s="549">
        <f t="shared" si="2825"/>
        <v>0</v>
      </c>
      <c r="DH931" s="549">
        <f t="shared" si="2826"/>
        <v>650</v>
      </c>
      <c r="DI931" s="549">
        <f t="shared" si="2827"/>
        <v>750</v>
      </c>
      <c r="DJ931" s="548">
        <f t="shared" si="2828"/>
        <v>1365</v>
      </c>
      <c r="DK931" s="547">
        <f t="shared" si="2829"/>
        <v>1500</v>
      </c>
      <c r="DL931" s="654">
        <f t="shared" si="2830"/>
        <v>17</v>
      </c>
      <c r="DM931" s="106">
        <f t="shared" si="2831"/>
        <v>17</v>
      </c>
      <c r="DN931" s="106">
        <f t="shared" si="2832"/>
        <v>17</v>
      </c>
      <c r="DO931" s="106">
        <f t="shared" si="2833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39">SUM(B247)</f>
        <v>0</v>
      </c>
      <c r="C932" s="804">
        <f t="shared" si="2839"/>
        <v>0</v>
      </c>
      <c r="D932" s="804">
        <f t="shared" si="2839"/>
        <v>0</v>
      </c>
      <c r="E932" s="804">
        <f t="shared" si="2839"/>
        <v>0</v>
      </c>
      <c r="F932" s="804">
        <f t="shared" si="2839"/>
        <v>0</v>
      </c>
      <c r="G932" s="804">
        <f t="shared" si="2839"/>
        <v>0</v>
      </c>
      <c r="H932" s="804">
        <f t="shared" si="2839"/>
        <v>0</v>
      </c>
      <c r="I932" s="804">
        <f t="shared" si="2839"/>
        <v>0</v>
      </c>
      <c r="J932" s="804">
        <f t="shared" si="2839"/>
        <v>0</v>
      </c>
      <c r="K932" s="804">
        <f t="shared" si="2839"/>
        <v>0</v>
      </c>
      <c r="L932" s="804">
        <f t="shared" si="2839"/>
        <v>0</v>
      </c>
      <c r="M932" s="804">
        <f t="shared" si="2839"/>
        <v>0</v>
      </c>
      <c r="N932" s="804">
        <f t="shared" si="2839"/>
        <v>0</v>
      </c>
      <c r="O932" s="804">
        <f t="shared" si="2839"/>
        <v>0</v>
      </c>
      <c r="P932" s="804">
        <f t="shared" si="2839"/>
        <v>0</v>
      </c>
      <c r="Q932" s="804">
        <f t="shared" si="2839"/>
        <v>0</v>
      </c>
      <c r="R932" s="804">
        <f t="shared" si="2839"/>
        <v>0</v>
      </c>
      <c r="S932" s="803"/>
      <c r="T932" s="804">
        <f t="shared" ref="T932:AJ932" si="2840">SUM(T247)</f>
        <v>0</v>
      </c>
      <c r="U932" s="804">
        <f t="shared" si="2840"/>
        <v>0</v>
      </c>
      <c r="V932" s="804">
        <f t="shared" si="2840"/>
        <v>0</v>
      </c>
      <c r="W932" s="804">
        <f t="shared" si="2840"/>
        <v>0</v>
      </c>
      <c r="X932" s="804">
        <f t="shared" si="2840"/>
        <v>0</v>
      </c>
      <c r="Y932" s="804">
        <f t="shared" si="2840"/>
        <v>0</v>
      </c>
      <c r="Z932" s="804">
        <f t="shared" si="2840"/>
        <v>0</v>
      </c>
      <c r="AA932" s="804">
        <f t="shared" si="2840"/>
        <v>0</v>
      </c>
      <c r="AB932" s="804">
        <f t="shared" si="2840"/>
        <v>0</v>
      </c>
      <c r="AC932" s="804">
        <f t="shared" si="2840"/>
        <v>0</v>
      </c>
      <c r="AD932" s="804">
        <f t="shared" si="2840"/>
        <v>0</v>
      </c>
      <c r="AE932" s="804">
        <f t="shared" si="2840"/>
        <v>0</v>
      </c>
      <c r="AF932" s="804">
        <f t="shared" si="2840"/>
        <v>0</v>
      </c>
      <c r="AG932" s="804">
        <f t="shared" si="2840"/>
        <v>0</v>
      </c>
      <c r="AH932" s="804">
        <f t="shared" si="2840"/>
        <v>0</v>
      </c>
      <c r="AI932" s="804">
        <f t="shared" si="2840"/>
        <v>0</v>
      </c>
      <c r="AJ932" s="804">
        <f t="shared" si="2840"/>
        <v>0</v>
      </c>
      <c r="AK932" s="803"/>
      <c r="AL932" s="804">
        <f t="shared" ref="AL932:BB932" si="2841">SUM(AL247)</f>
        <v>0</v>
      </c>
      <c r="AM932" s="804">
        <f t="shared" si="2841"/>
        <v>0</v>
      </c>
      <c r="AN932" s="804">
        <f t="shared" si="2841"/>
        <v>0</v>
      </c>
      <c r="AO932" s="804">
        <f t="shared" si="2841"/>
        <v>0</v>
      </c>
      <c r="AP932" s="804">
        <f t="shared" si="2841"/>
        <v>0</v>
      </c>
      <c r="AQ932" s="804">
        <f t="shared" si="2841"/>
        <v>150</v>
      </c>
      <c r="AR932" s="804">
        <f t="shared" si="2841"/>
        <v>0</v>
      </c>
      <c r="AS932" s="804">
        <f t="shared" si="2841"/>
        <v>0</v>
      </c>
      <c r="AT932" s="804">
        <f t="shared" si="2841"/>
        <v>0</v>
      </c>
      <c r="AU932" s="804">
        <f t="shared" si="2841"/>
        <v>0</v>
      </c>
      <c r="AV932" s="804">
        <f t="shared" si="2841"/>
        <v>0</v>
      </c>
      <c r="AW932" s="804">
        <f t="shared" si="2841"/>
        <v>0</v>
      </c>
      <c r="AX932" s="804">
        <f t="shared" si="2841"/>
        <v>0</v>
      </c>
      <c r="AY932" s="804">
        <f t="shared" si="2841"/>
        <v>0</v>
      </c>
      <c r="AZ932" s="804">
        <f t="shared" si="2841"/>
        <v>0</v>
      </c>
      <c r="BA932" s="804">
        <f t="shared" si="2841"/>
        <v>0</v>
      </c>
      <c r="BB932" s="804">
        <f t="shared" si="2841"/>
        <v>0</v>
      </c>
      <c r="BC932" s="803"/>
      <c r="BD932" s="804">
        <f t="shared" ref="BD932:BT932" si="2842">SUM(BD247)</f>
        <v>0</v>
      </c>
      <c r="BE932" s="804">
        <f t="shared" si="2842"/>
        <v>0</v>
      </c>
      <c r="BF932" s="804">
        <f t="shared" si="2842"/>
        <v>0</v>
      </c>
      <c r="BG932" s="804">
        <f t="shared" si="2842"/>
        <v>0</v>
      </c>
      <c r="BH932" s="804">
        <f t="shared" si="2842"/>
        <v>0</v>
      </c>
      <c r="BI932" s="804">
        <f t="shared" si="2842"/>
        <v>0</v>
      </c>
      <c r="BJ932" s="804">
        <f t="shared" si="2842"/>
        <v>0</v>
      </c>
      <c r="BK932" s="804">
        <f t="shared" si="2842"/>
        <v>0</v>
      </c>
      <c r="BL932" s="804">
        <f t="shared" si="2842"/>
        <v>0</v>
      </c>
      <c r="BM932" s="804">
        <f t="shared" si="2842"/>
        <v>0</v>
      </c>
      <c r="BN932" s="804">
        <f t="shared" si="2842"/>
        <v>0</v>
      </c>
      <c r="BO932" s="804">
        <f t="shared" si="2842"/>
        <v>0</v>
      </c>
      <c r="BP932" s="804">
        <f t="shared" si="2842"/>
        <v>0</v>
      </c>
      <c r="BQ932" s="804">
        <f t="shared" si="2842"/>
        <v>0</v>
      </c>
      <c r="BR932" s="804">
        <f t="shared" si="2842"/>
        <v>0</v>
      </c>
      <c r="BS932" s="804">
        <f t="shared" si="2842"/>
        <v>0</v>
      </c>
      <c r="BT932" s="804">
        <f t="shared" si="2842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07"/>
        <v>0</v>
      </c>
      <c r="CA932" s="596">
        <f t="shared" si="2808"/>
        <v>0</v>
      </c>
      <c r="CB932" s="596">
        <f t="shared" si="2809"/>
        <v>0</v>
      </c>
      <c r="CC932" s="596">
        <f t="shared" si="2810"/>
        <v>0</v>
      </c>
      <c r="CD932" s="1346">
        <f t="shared" si="2838"/>
        <v>0</v>
      </c>
      <c r="CE932" s="1347">
        <f t="shared" si="2812"/>
        <v>0</v>
      </c>
      <c r="CF932" s="1348">
        <f t="shared" si="2812"/>
        <v>0</v>
      </c>
      <c r="CG932" s="1348">
        <f t="shared" si="2812"/>
        <v>0</v>
      </c>
      <c r="CH932" s="1348">
        <f t="shared" si="2812"/>
        <v>0</v>
      </c>
      <c r="CI932" s="1348">
        <f t="shared" si="2812"/>
        <v>0</v>
      </c>
      <c r="CJ932" s="1348">
        <f t="shared" si="2812"/>
        <v>0</v>
      </c>
      <c r="CK932" s="1349">
        <f t="shared" si="2812"/>
        <v>0</v>
      </c>
      <c r="CL932" s="1349">
        <f t="shared" si="2812"/>
        <v>0</v>
      </c>
      <c r="CM932" s="1349">
        <f t="shared" si="2812"/>
        <v>0</v>
      </c>
      <c r="CN932" s="1348">
        <f t="shared" si="2812"/>
        <v>0</v>
      </c>
      <c r="CO932" s="1348">
        <f t="shared" si="2812"/>
        <v>0</v>
      </c>
      <c r="CP932" s="1348">
        <f t="shared" si="2812"/>
        <v>0</v>
      </c>
      <c r="CQ932" s="1348">
        <f t="shared" si="2812"/>
        <v>0</v>
      </c>
      <c r="CR932" s="1348">
        <f t="shared" si="2812"/>
        <v>0</v>
      </c>
      <c r="CS932" s="1347">
        <f t="shared" si="2812"/>
        <v>0</v>
      </c>
      <c r="CT932" s="1350">
        <f t="shared" si="2812"/>
        <v>0</v>
      </c>
      <c r="CU932" s="547">
        <f t="shared" si="2813"/>
        <v>0</v>
      </c>
      <c r="CV932" s="548">
        <f t="shared" si="2814"/>
        <v>0</v>
      </c>
      <c r="CW932" s="549">
        <f t="shared" si="2815"/>
        <v>0</v>
      </c>
      <c r="CX932" s="549">
        <f t="shared" si="2816"/>
        <v>0</v>
      </c>
      <c r="CY932" s="549">
        <f t="shared" si="2817"/>
        <v>0</v>
      </c>
      <c r="CZ932" s="549">
        <f t="shared" si="2818"/>
        <v>0</v>
      </c>
      <c r="DA932" s="549">
        <f t="shared" si="2819"/>
        <v>0</v>
      </c>
      <c r="DB932" s="550">
        <f t="shared" si="2820"/>
        <v>0</v>
      </c>
      <c r="DC932" s="550">
        <f t="shared" si="2821"/>
        <v>0</v>
      </c>
      <c r="DD932" s="550">
        <f t="shared" si="2822"/>
        <v>0</v>
      </c>
      <c r="DE932" s="549">
        <f t="shared" si="2823"/>
        <v>0</v>
      </c>
      <c r="DF932" s="549">
        <f t="shared" si="2824"/>
        <v>0</v>
      </c>
      <c r="DG932" s="549">
        <f t="shared" si="2825"/>
        <v>0</v>
      </c>
      <c r="DH932" s="549">
        <f t="shared" si="2826"/>
        <v>0</v>
      </c>
      <c r="DI932" s="549">
        <f t="shared" si="2827"/>
        <v>0</v>
      </c>
      <c r="DJ932" s="548">
        <f t="shared" si="2828"/>
        <v>0</v>
      </c>
      <c r="DK932" s="547">
        <f t="shared" si="2829"/>
        <v>0</v>
      </c>
      <c r="DL932" s="654">
        <f t="shared" si="2830"/>
        <v>17</v>
      </c>
      <c r="DM932" s="106">
        <f t="shared" si="2831"/>
        <v>17</v>
      </c>
      <c r="DN932" s="106">
        <f t="shared" si="2832"/>
        <v>17</v>
      </c>
      <c r="DO932" s="106">
        <f t="shared" si="2833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43">SUM(B254)</f>
        <v>0</v>
      </c>
      <c r="C933" s="804">
        <f t="shared" si="2843"/>
        <v>0</v>
      </c>
      <c r="D933" s="804">
        <f t="shared" si="2843"/>
        <v>0</v>
      </c>
      <c r="E933" s="804">
        <f t="shared" si="2843"/>
        <v>0</v>
      </c>
      <c r="F933" s="804">
        <f t="shared" si="2843"/>
        <v>0</v>
      </c>
      <c r="G933" s="804">
        <f t="shared" si="2843"/>
        <v>0</v>
      </c>
      <c r="H933" s="804">
        <f t="shared" si="2843"/>
        <v>0</v>
      </c>
      <c r="I933" s="804">
        <f t="shared" si="2843"/>
        <v>0</v>
      </c>
      <c r="J933" s="804">
        <f t="shared" si="2843"/>
        <v>0</v>
      </c>
      <c r="K933" s="804">
        <f t="shared" si="2843"/>
        <v>0</v>
      </c>
      <c r="L933" s="804">
        <f t="shared" si="2843"/>
        <v>0</v>
      </c>
      <c r="M933" s="804">
        <f t="shared" si="2843"/>
        <v>0</v>
      </c>
      <c r="N933" s="804">
        <f t="shared" si="2843"/>
        <v>0</v>
      </c>
      <c r="O933" s="804">
        <f t="shared" si="2843"/>
        <v>0</v>
      </c>
      <c r="P933" s="804">
        <f t="shared" si="2843"/>
        <v>0</v>
      </c>
      <c r="Q933" s="804">
        <f t="shared" si="2843"/>
        <v>0</v>
      </c>
      <c r="R933" s="804">
        <f t="shared" si="2843"/>
        <v>0</v>
      </c>
      <c r="S933" s="803"/>
      <c r="T933" s="804">
        <f t="shared" ref="T933:AJ933" si="2844">SUM(T254)</f>
        <v>0</v>
      </c>
      <c r="U933" s="804">
        <f t="shared" si="2844"/>
        <v>0</v>
      </c>
      <c r="V933" s="804">
        <f t="shared" si="2844"/>
        <v>0</v>
      </c>
      <c r="W933" s="804">
        <f t="shared" si="2844"/>
        <v>0</v>
      </c>
      <c r="X933" s="804">
        <f t="shared" si="2844"/>
        <v>0</v>
      </c>
      <c r="Y933" s="804">
        <f t="shared" si="2844"/>
        <v>0</v>
      </c>
      <c r="Z933" s="804">
        <f t="shared" si="2844"/>
        <v>0</v>
      </c>
      <c r="AA933" s="804">
        <f t="shared" si="2844"/>
        <v>0</v>
      </c>
      <c r="AB933" s="804">
        <f t="shared" si="2844"/>
        <v>0</v>
      </c>
      <c r="AC933" s="804">
        <f t="shared" si="2844"/>
        <v>0</v>
      </c>
      <c r="AD933" s="804">
        <f t="shared" si="2844"/>
        <v>0</v>
      </c>
      <c r="AE933" s="804">
        <f t="shared" si="2844"/>
        <v>0</v>
      </c>
      <c r="AF933" s="804">
        <f t="shared" si="2844"/>
        <v>0</v>
      </c>
      <c r="AG933" s="804">
        <f t="shared" si="2844"/>
        <v>0</v>
      </c>
      <c r="AH933" s="804">
        <f t="shared" si="2844"/>
        <v>0</v>
      </c>
      <c r="AI933" s="804">
        <f t="shared" si="2844"/>
        <v>0</v>
      </c>
      <c r="AJ933" s="804">
        <f t="shared" si="2844"/>
        <v>0</v>
      </c>
      <c r="AK933" s="803"/>
      <c r="AL933" s="804">
        <f t="shared" ref="AL933:BB933" si="2845">SUM(AL254)</f>
        <v>0</v>
      </c>
      <c r="AM933" s="804">
        <f t="shared" si="2845"/>
        <v>0</v>
      </c>
      <c r="AN933" s="804">
        <f t="shared" si="2845"/>
        <v>0</v>
      </c>
      <c r="AO933" s="804">
        <f t="shared" si="2845"/>
        <v>0</v>
      </c>
      <c r="AP933" s="804">
        <f t="shared" si="2845"/>
        <v>0</v>
      </c>
      <c r="AQ933" s="804">
        <f t="shared" si="2845"/>
        <v>0</v>
      </c>
      <c r="AR933" s="804">
        <f t="shared" si="2845"/>
        <v>0</v>
      </c>
      <c r="AS933" s="804">
        <f t="shared" si="2845"/>
        <v>0</v>
      </c>
      <c r="AT933" s="804">
        <f t="shared" si="2845"/>
        <v>0</v>
      </c>
      <c r="AU933" s="804">
        <f t="shared" si="2845"/>
        <v>0</v>
      </c>
      <c r="AV933" s="804">
        <f t="shared" si="2845"/>
        <v>0</v>
      </c>
      <c r="AW933" s="804">
        <f t="shared" si="2845"/>
        <v>0</v>
      </c>
      <c r="AX933" s="804">
        <f t="shared" si="2845"/>
        <v>0</v>
      </c>
      <c r="AY933" s="804">
        <f t="shared" si="2845"/>
        <v>0</v>
      </c>
      <c r="AZ933" s="804">
        <f t="shared" si="2845"/>
        <v>0</v>
      </c>
      <c r="BA933" s="804">
        <f t="shared" si="2845"/>
        <v>0</v>
      </c>
      <c r="BB933" s="804">
        <f t="shared" si="2845"/>
        <v>0</v>
      </c>
      <c r="BC933" s="803"/>
      <c r="BD933" s="804">
        <f t="shared" ref="BD933:BT933" si="2846">SUM(BD254)</f>
        <v>0</v>
      </c>
      <c r="BE933" s="804">
        <f t="shared" si="2846"/>
        <v>0</v>
      </c>
      <c r="BF933" s="804">
        <f t="shared" si="2846"/>
        <v>0</v>
      </c>
      <c r="BG933" s="804">
        <f t="shared" si="2846"/>
        <v>0</v>
      </c>
      <c r="BH933" s="804">
        <f t="shared" si="2846"/>
        <v>0</v>
      </c>
      <c r="BI933" s="804">
        <f t="shared" si="2846"/>
        <v>0</v>
      </c>
      <c r="BJ933" s="804">
        <f t="shared" si="2846"/>
        <v>0</v>
      </c>
      <c r="BK933" s="804">
        <f t="shared" si="2846"/>
        <v>0</v>
      </c>
      <c r="BL933" s="804">
        <f t="shared" si="2846"/>
        <v>0</v>
      </c>
      <c r="BM933" s="804">
        <f t="shared" si="2846"/>
        <v>0</v>
      </c>
      <c r="BN933" s="804">
        <f t="shared" si="2846"/>
        <v>0</v>
      </c>
      <c r="BO933" s="804">
        <f t="shared" si="2846"/>
        <v>0</v>
      </c>
      <c r="BP933" s="804">
        <f t="shared" si="2846"/>
        <v>0</v>
      </c>
      <c r="BQ933" s="804">
        <f t="shared" si="2846"/>
        <v>0</v>
      </c>
      <c r="BR933" s="804">
        <f t="shared" si="2846"/>
        <v>0</v>
      </c>
      <c r="BS933" s="804">
        <f t="shared" si="2846"/>
        <v>0</v>
      </c>
      <c r="BT933" s="804">
        <f t="shared" si="2846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07"/>
        <v>0</v>
      </c>
      <c r="CA933" s="596">
        <f t="shared" si="2808"/>
        <v>0</v>
      </c>
      <c r="CB933" s="596">
        <f t="shared" si="2809"/>
        <v>0</v>
      </c>
      <c r="CC933" s="596">
        <f t="shared" si="2810"/>
        <v>0</v>
      </c>
      <c r="CD933" s="1346">
        <f t="shared" si="2838"/>
        <v>0</v>
      </c>
      <c r="CE933" s="1347">
        <f t="shared" si="2812"/>
        <v>0</v>
      </c>
      <c r="CF933" s="1348">
        <f t="shared" si="2812"/>
        <v>0</v>
      </c>
      <c r="CG933" s="1348">
        <f t="shared" si="2812"/>
        <v>0</v>
      </c>
      <c r="CH933" s="1348">
        <f t="shared" si="2812"/>
        <v>0</v>
      </c>
      <c r="CI933" s="1348">
        <f t="shared" si="2812"/>
        <v>0</v>
      </c>
      <c r="CJ933" s="1348">
        <f t="shared" si="2812"/>
        <v>0</v>
      </c>
      <c r="CK933" s="1349">
        <f t="shared" si="2812"/>
        <v>0</v>
      </c>
      <c r="CL933" s="1349">
        <f t="shared" si="2812"/>
        <v>0</v>
      </c>
      <c r="CM933" s="1349">
        <f t="shared" si="2812"/>
        <v>0</v>
      </c>
      <c r="CN933" s="1348">
        <f t="shared" si="2812"/>
        <v>0</v>
      </c>
      <c r="CO933" s="1348">
        <f t="shared" si="2812"/>
        <v>0</v>
      </c>
      <c r="CP933" s="1348">
        <f t="shared" si="2812"/>
        <v>0</v>
      </c>
      <c r="CQ933" s="1348">
        <f t="shared" si="2812"/>
        <v>0</v>
      </c>
      <c r="CR933" s="1348">
        <f t="shared" si="2812"/>
        <v>0</v>
      </c>
      <c r="CS933" s="1347">
        <f t="shared" si="2812"/>
        <v>0</v>
      </c>
      <c r="CT933" s="1350">
        <f t="shared" si="2812"/>
        <v>0</v>
      </c>
      <c r="CU933" s="547">
        <f t="shared" si="2813"/>
        <v>0</v>
      </c>
      <c r="CV933" s="548">
        <f t="shared" si="2814"/>
        <v>0</v>
      </c>
      <c r="CW933" s="549">
        <f t="shared" si="2815"/>
        <v>0</v>
      </c>
      <c r="CX933" s="549">
        <f t="shared" si="2816"/>
        <v>0</v>
      </c>
      <c r="CY933" s="549">
        <f t="shared" si="2817"/>
        <v>0</v>
      </c>
      <c r="CZ933" s="549">
        <f t="shared" si="2818"/>
        <v>0</v>
      </c>
      <c r="DA933" s="549">
        <f t="shared" si="2819"/>
        <v>0</v>
      </c>
      <c r="DB933" s="550">
        <f t="shared" si="2820"/>
        <v>0</v>
      </c>
      <c r="DC933" s="550">
        <f t="shared" si="2821"/>
        <v>0</v>
      </c>
      <c r="DD933" s="550">
        <f t="shared" si="2822"/>
        <v>0</v>
      </c>
      <c r="DE933" s="549">
        <f t="shared" si="2823"/>
        <v>0</v>
      </c>
      <c r="DF933" s="549">
        <f t="shared" si="2824"/>
        <v>0</v>
      </c>
      <c r="DG933" s="549">
        <f t="shared" si="2825"/>
        <v>0</v>
      </c>
      <c r="DH933" s="549">
        <f t="shared" si="2826"/>
        <v>0</v>
      </c>
      <c r="DI933" s="549">
        <f t="shared" si="2827"/>
        <v>0</v>
      </c>
      <c r="DJ933" s="548">
        <f t="shared" si="2828"/>
        <v>0</v>
      </c>
      <c r="DK933" s="547">
        <f t="shared" si="2829"/>
        <v>0</v>
      </c>
      <c r="DL933" s="654">
        <f t="shared" si="2830"/>
        <v>17</v>
      </c>
      <c r="DM933" s="106">
        <f t="shared" si="2831"/>
        <v>17</v>
      </c>
      <c r="DN933" s="106">
        <f t="shared" si="2832"/>
        <v>17</v>
      </c>
      <c r="DO933" s="106">
        <f t="shared" si="2833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47">SUM(B261)</f>
        <v>0</v>
      </c>
      <c r="C934" s="804">
        <f t="shared" si="2847"/>
        <v>0</v>
      </c>
      <c r="D934" s="804">
        <f t="shared" si="2847"/>
        <v>0</v>
      </c>
      <c r="E934" s="804">
        <f t="shared" si="2847"/>
        <v>0</v>
      </c>
      <c r="F934" s="804">
        <f t="shared" si="2847"/>
        <v>0</v>
      </c>
      <c r="G934" s="804">
        <f t="shared" si="2847"/>
        <v>0</v>
      </c>
      <c r="H934" s="804">
        <f t="shared" si="2847"/>
        <v>0</v>
      </c>
      <c r="I934" s="804">
        <f t="shared" si="2847"/>
        <v>0</v>
      </c>
      <c r="J934" s="804">
        <f t="shared" si="2847"/>
        <v>0</v>
      </c>
      <c r="K934" s="804">
        <f t="shared" si="2847"/>
        <v>0</v>
      </c>
      <c r="L934" s="804">
        <f t="shared" si="2847"/>
        <v>0</v>
      </c>
      <c r="M934" s="804">
        <f t="shared" si="2847"/>
        <v>0</v>
      </c>
      <c r="N934" s="804">
        <f t="shared" si="2847"/>
        <v>0</v>
      </c>
      <c r="O934" s="804">
        <f t="shared" si="2847"/>
        <v>0</v>
      </c>
      <c r="P934" s="804">
        <f t="shared" si="2847"/>
        <v>0</v>
      </c>
      <c r="Q934" s="804">
        <f t="shared" si="2847"/>
        <v>0</v>
      </c>
      <c r="R934" s="804">
        <f t="shared" si="2847"/>
        <v>0</v>
      </c>
      <c r="S934" s="803"/>
      <c r="T934" s="804">
        <f t="shared" ref="T934:AJ934" si="2848">SUM(T261)</f>
        <v>0</v>
      </c>
      <c r="U934" s="804">
        <f t="shared" si="2848"/>
        <v>0</v>
      </c>
      <c r="V934" s="804">
        <f t="shared" si="2848"/>
        <v>0</v>
      </c>
      <c r="W934" s="804">
        <f t="shared" si="2848"/>
        <v>0</v>
      </c>
      <c r="X934" s="804">
        <f t="shared" si="2848"/>
        <v>0</v>
      </c>
      <c r="Y934" s="804">
        <f t="shared" si="2848"/>
        <v>0</v>
      </c>
      <c r="Z934" s="804">
        <f t="shared" si="2848"/>
        <v>0</v>
      </c>
      <c r="AA934" s="804">
        <f t="shared" si="2848"/>
        <v>0</v>
      </c>
      <c r="AB934" s="804">
        <f t="shared" si="2848"/>
        <v>0</v>
      </c>
      <c r="AC934" s="804">
        <f t="shared" si="2848"/>
        <v>0</v>
      </c>
      <c r="AD934" s="804">
        <f t="shared" si="2848"/>
        <v>0</v>
      </c>
      <c r="AE934" s="804">
        <f t="shared" si="2848"/>
        <v>0</v>
      </c>
      <c r="AF934" s="804">
        <f t="shared" si="2848"/>
        <v>0</v>
      </c>
      <c r="AG934" s="804">
        <f t="shared" si="2848"/>
        <v>0</v>
      </c>
      <c r="AH934" s="804">
        <f t="shared" si="2848"/>
        <v>0</v>
      </c>
      <c r="AI934" s="804">
        <f t="shared" si="2848"/>
        <v>0</v>
      </c>
      <c r="AJ934" s="804">
        <f t="shared" si="2848"/>
        <v>0</v>
      </c>
      <c r="AK934" s="803"/>
      <c r="AL934" s="804">
        <f t="shared" ref="AL934:BB934" si="2849">SUM(AL261)</f>
        <v>0</v>
      </c>
      <c r="AM934" s="804">
        <f t="shared" si="2849"/>
        <v>0</v>
      </c>
      <c r="AN934" s="804">
        <f t="shared" si="2849"/>
        <v>0</v>
      </c>
      <c r="AO934" s="804">
        <f t="shared" si="2849"/>
        <v>0</v>
      </c>
      <c r="AP934" s="804">
        <f t="shared" si="2849"/>
        <v>0</v>
      </c>
      <c r="AQ934" s="804">
        <f t="shared" si="2849"/>
        <v>0</v>
      </c>
      <c r="AR934" s="804">
        <f t="shared" si="2849"/>
        <v>0</v>
      </c>
      <c r="AS934" s="804">
        <f t="shared" si="2849"/>
        <v>0</v>
      </c>
      <c r="AT934" s="804">
        <f t="shared" si="2849"/>
        <v>0</v>
      </c>
      <c r="AU934" s="804">
        <f t="shared" si="2849"/>
        <v>0</v>
      </c>
      <c r="AV934" s="804">
        <f t="shared" si="2849"/>
        <v>0</v>
      </c>
      <c r="AW934" s="804">
        <f t="shared" si="2849"/>
        <v>0</v>
      </c>
      <c r="AX934" s="804">
        <f t="shared" si="2849"/>
        <v>0</v>
      </c>
      <c r="AY934" s="804">
        <f t="shared" si="2849"/>
        <v>0</v>
      </c>
      <c r="AZ934" s="804">
        <f t="shared" si="2849"/>
        <v>0</v>
      </c>
      <c r="BA934" s="804">
        <f t="shared" si="2849"/>
        <v>0</v>
      </c>
      <c r="BB934" s="804">
        <f t="shared" si="2849"/>
        <v>0</v>
      </c>
      <c r="BC934" s="803"/>
      <c r="BD934" s="804">
        <f t="shared" ref="BD934:BT934" si="2850">SUM(BD261)</f>
        <v>0</v>
      </c>
      <c r="BE934" s="804">
        <f t="shared" si="2850"/>
        <v>0</v>
      </c>
      <c r="BF934" s="804">
        <f t="shared" si="2850"/>
        <v>0</v>
      </c>
      <c r="BG934" s="804">
        <f t="shared" si="2850"/>
        <v>0</v>
      </c>
      <c r="BH934" s="804">
        <f t="shared" si="2850"/>
        <v>0</v>
      </c>
      <c r="BI934" s="804">
        <f t="shared" si="2850"/>
        <v>0</v>
      </c>
      <c r="BJ934" s="804">
        <f t="shared" si="2850"/>
        <v>0</v>
      </c>
      <c r="BK934" s="804">
        <f t="shared" si="2850"/>
        <v>0</v>
      </c>
      <c r="BL934" s="804">
        <f t="shared" si="2850"/>
        <v>0</v>
      </c>
      <c r="BM934" s="804">
        <f t="shared" si="2850"/>
        <v>0</v>
      </c>
      <c r="BN934" s="804">
        <f t="shared" si="2850"/>
        <v>0</v>
      </c>
      <c r="BO934" s="804">
        <f t="shared" si="2850"/>
        <v>0</v>
      </c>
      <c r="BP934" s="804">
        <f t="shared" si="2850"/>
        <v>0</v>
      </c>
      <c r="BQ934" s="804">
        <f t="shared" si="2850"/>
        <v>0</v>
      </c>
      <c r="BR934" s="804">
        <f t="shared" si="2850"/>
        <v>0</v>
      </c>
      <c r="BS934" s="804">
        <f t="shared" si="2850"/>
        <v>0</v>
      </c>
      <c r="BT934" s="804">
        <f t="shared" si="2850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07"/>
        <v>0</v>
      </c>
      <c r="CA934" s="596">
        <f t="shared" si="2808"/>
        <v>0</v>
      </c>
      <c r="CB934" s="596">
        <f t="shared" si="2809"/>
        <v>0</v>
      </c>
      <c r="CC934" s="596">
        <f t="shared" si="2810"/>
        <v>0</v>
      </c>
      <c r="CD934" s="1346">
        <f t="shared" si="2838"/>
        <v>0</v>
      </c>
      <c r="CE934" s="1347">
        <f t="shared" si="2812"/>
        <v>0</v>
      </c>
      <c r="CF934" s="1348">
        <f t="shared" si="2812"/>
        <v>0</v>
      </c>
      <c r="CG934" s="1348">
        <f t="shared" si="2812"/>
        <v>0</v>
      </c>
      <c r="CH934" s="1348">
        <f t="shared" si="2812"/>
        <v>0</v>
      </c>
      <c r="CI934" s="1348">
        <f t="shared" si="2812"/>
        <v>0</v>
      </c>
      <c r="CJ934" s="1348">
        <f t="shared" si="2812"/>
        <v>0</v>
      </c>
      <c r="CK934" s="1349">
        <f t="shared" si="2812"/>
        <v>0</v>
      </c>
      <c r="CL934" s="1349">
        <f t="shared" si="2812"/>
        <v>0</v>
      </c>
      <c r="CM934" s="1349">
        <f t="shared" si="2812"/>
        <v>0</v>
      </c>
      <c r="CN934" s="1348">
        <f t="shared" si="2812"/>
        <v>0</v>
      </c>
      <c r="CO934" s="1348">
        <f t="shared" si="2812"/>
        <v>0</v>
      </c>
      <c r="CP934" s="1348">
        <f t="shared" si="2812"/>
        <v>0</v>
      </c>
      <c r="CQ934" s="1348">
        <f t="shared" si="2812"/>
        <v>0</v>
      </c>
      <c r="CR934" s="1348">
        <f t="shared" si="2812"/>
        <v>0</v>
      </c>
      <c r="CS934" s="1347">
        <f t="shared" si="2812"/>
        <v>0</v>
      </c>
      <c r="CT934" s="1350">
        <f t="shared" si="2812"/>
        <v>0</v>
      </c>
      <c r="CU934" s="547">
        <f t="shared" si="2813"/>
        <v>0</v>
      </c>
      <c r="CV934" s="548">
        <f t="shared" si="2814"/>
        <v>0</v>
      </c>
      <c r="CW934" s="549">
        <f t="shared" si="2815"/>
        <v>0</v>
      </c>
      <c r="CX934" s="549">
        <f t="shared" si="2816"/>
        <v>0</v>
      </c>
      <c r="CY934" s="549">
        <f t="shared" si="2817"/>
        <v>0</v>
      </c>
      <c r="CZ934" s="549">
        <f t="shared" si="2818"/>
        <v>0</v>
      </c>
      <c r="DA934" s="549">
        <f t="shared" si="2819"/>
        <v>0</v>
      </c>
      <c r="DB934" s="550">
        <f t="shared" si="2820"/>
        <v>0</v>
      </c>
      <c r="DC934" s="550">
        <f t="shared" si="2821"/>
        <v>0</v>
      </c>
      <c r="DD934" s="550">
        <f t="shared" si="2822"/>
        <v>0</v>
      </c>
      <c r="DE934" s="549">
        <f t="shared" si="2823"/>
        <v>0</v>
      </c>
      <c r="DF934" s="549">
        <f t="shared" si="2824"/>
        <v>0</v>
      </c>
      <c r="DG934" s="549">
        <f t="shared" si="2825"/>
        <v>0</v>
      </c>
      <c r="DH934" s="549">
        <f t="shared" si="2826"/>
        <v>0</v>
      </c>
      <c r="DI934" s="549">
        <f t="shared" si="2827"/>
        <v>0</v>
      </c>
      <c r="DJ934" s="548">
        <f t="shared" si="2828"/>
        <v>0</v>
      </c>
      <c r="DK934" s="547">
        <f t="shared" si="2829"/>
        <v>0</v>
      </c>
      <c r="DL934" s="654">
        <f t="shared" si="2830"/>
        <v>17</v>
      </c>
      <c r="DM934" s="106">
        <f t="shared" si="2831"/>
        <v>17</v>
      </c>
      <c r="DN934" s="106">
        <f t="shared" si="2832"/>
        <v>17</v>
      </c>
      <c r="DO934" s="106">
        <f t="shared" si="2833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51">SUM(B268)</f>
        <v>0</v>
      </c>
      <c r="C935" s="804">
        <f t="shared" si="2851"/>
        <v>0</v>
      </c>
      <c r="D935" s="804">
        <f t="shared" si="2851"/>
        <v>0</v>
      </c>
      <c r="E935" s="804">
        <f t="shared" si="2851"/>
        <v>0</v>
      </c>
      <c r="F935" s="804">
        <f t="shared" si="2851"/>
        <v>0</v>
      </c>
      <c r="G935" s="804">
        <f t="shared" si="2851"/>
        <v>0</v>
      </c>
      <c r="H935" s="804">
        <f t="shared" si="2851"/>
        <v>0</v>
      </c>
      <c r="I935" s="804">
        <f t="shared" si="2851"/>
        <v>0</v>
      </c>
      <c r="J935" s="804">
        <f t="shared" si="2851"/>
        <v>0</v>
      </c>
      <c r="K935" s="804">
        <f t="shared" si="2851"/>
        <v>0</v>
      </c>
      <c r="L935" s="804">
        <f t="shared" si="2851"/>
        <v>0</v>
      </c>
      <c r="M935" s="804">
        <f t="shared" si="2851"/>
        <v>0</v>
      </c>
      <c r="N935" s="804">
        <f t="shared" si="2851"/>
        <v>0</v>
      </c>
      <c r="O935" s="804">
        <f t="shared" si="2851"/>
        <v>0</v>
      </c>
      <c r="P935" s="804">
        <f t="shared" si="2851"/>
        <v>0</v>
      </c>
      <c r="Q935" s="804">
        <f t="shared" si="2851"/>
        <v>0</v>
      </c>
      <c r="R935" s="804">
        <f t="shared" si="2851"/>
        <v>0</v>
      </c>
      <c r="S935" s="803"/>
      <c r="T935" s="804">
        <f t="shared" ref="T935:AJ935" si="2852">SUM(T268)</f>
        <v>0</v>
      </c>
      <c r="U935" s="804">
        <f t="shared" si="2852"/>
        <v>0</v>
      </c>
      <c r="V935" s="804">
        <f t="shared" si="2852"/>
        <v>0</v>
      </c>
      <c r="W935" s="804">
        <f t="shared" si="2852"/>
        <v>0</v>
      </c>
      <c r="X935" s="804">
        <f t="shared" si="2852"/>
        <v>0</v>
      </c>
      <c r="Y935" s="804">
        <f t="shared" si="2852"/>
        <v>0</v>
      </c>
      <c r="Z935" s="804">
        <f t="shared" si="2852"/>
        <v>0</v>
      </c>
      <c r="AA935" s="804">
        <f t="shared" si="2852"/>
        <v>0</v>
      </c>
      <c r="AB935" s="804">
        <f t="shared" si="2852"/>
        <v>0</v>
      </c>
      <c r="AC935" s="804">
        <f t="shared" si="2852"/>
        <v>0</v>
      </c>
      <c r="AD935" s="804">
        <f t="shared" si="2852"/>
        <v>0</v>
      </c>
      <c r="AE935" s="804">
        <f t="shared" si="2852"/>
        <v>0</v>
      </c>
      <c r="AF935" s="804">
        <f t="shared" si="2852"/>
        <v>0</v>
      </c>
      <c r="AG935" s="804">
        <f t="shared" si="2852"/>
        <v>0</v>
      </c>
      <c r="AH935" s="804">
        <f t="shared" si="2852"/>
        <v>0</v>
      </c>
      <c r="AI935" s="804">
        <f t="shared" si="2852"/>
        <v>0</v>
      </c>
      <c r="AJ935" s="804">
        <f t="shared" si="2852"/>
        <v>0</v>
      </c>
      <c r="AK935" s="803"/>
      <c r="AL935" s="804">
        <f t="shared" ref="AL935:BB935" si="2853">SUM(AL268)</f>
        <v>0</v>
      </c>
      <c r="AM935" s="804">
        <f t="shared" si="2853"/>
        <v>20</v>
      </c>
      <c r="AN935" s="804">
        <f t="shared" si="2853"/>
        <v>0</v>
      </c>
      <c r="AO935" s="804">
        <f t="shared" si="2853"/>
        <v>0</v>
      </c>
      <c r="AP935" s="804">
        <f t="shared" si="2853"/>
        <v>0</v>
      </c>
      <c r="AQ935" s="804">
        <f t="shared" si="2853"/>
        <v>0</v>
      </c>
      <c r="AR935" s="804">
        <f t="shared" si="2853"/>
        <v>0</v>
      </c>
      <c r="AS935" s="804">
        <f t="shared" si="2853"/>
        <v>0</v>
      </c>
      <c r="AT935" s="804">
        <f t="shared" si="2853"/>
        <v>0</v>
      </c>
      <c r="AU935" s="804">
        <f t="shared" si="2853"/>
        <v>0</v>
      </c>
      <c r="AV935" s="804">
        <f t="shared" si="2853"/>
        <v>0</v>
      </c>
      <c r="AW935" s="804">
        <f t="shared" si="2853"/>
        <v>0</v>
      </c>
      <c r="AX935" s="804">
        <f t="shared" si="2853"/>
        <v>0</v>
      </c>
      <c r="AY935" s="804">
        <f t="shared" si="2853"/>
        <v>0</v>
      </c>
      <c r="AZ935" s="804">
        <f t="shared" si="2853"/>
        <v>0</v>
      </c>
      <c r="BA935" s="804">
        <f t="shared" si="2853"/>
        <v>0</v>
      </c>
      <c r="BB935" s="804">
        <f t="shared" si="2853"/>
        <v>0</v>
      </c>
      <c r="BC935" s="803"/>
      <c r="BD935" s="804">
        <f t="shared" ref="BD935:BT935" si="2854">SUM(BD268)</f>
        <v>0</v>
      </c>
      <c r="BE935" s="804">
        <f t="shared" si="2854"/>
        <v>0</v>
      </c>
      <c r="BF935" s="804">
        <f t="shared" si="2854"/>
        <v>0</v>
      </c>
      <c r="BG935" s="804">
        <f t="shared" si="2854"/>
        <v>0</v>
      </c>
      <c r="BH935" s="804">
        <f t="shared" si="2854"/>
        <v>0</v>
      </c>
      <c r="BI935" s="804">
        <f t="shared" si="2854"/>
        <v>0</v>
      </c>
      <c r="BJ935" s="804">
        <f t="shared" si="2854"/>
        <v>0</v>
      </c>
      <c r="BK935" s="804">
        <f t="shared" si="2854"/>
        <v>0</v>
      </c>
      <c r="BL935" s="804">
        <f t="shared" si="2854"/>
        <v>0</v>
      </c>
      <c r="BM935" s="804">
        <f t="shared" si="2854"/>
        <v>0</v>
      </c>
      <c r="BN935" s="804">
        <f t="shared" si="2854"/>
        <v>0</v>
      </c>
      <c r="BO935" s="804">
        <f t="shared" si="2854"/>
        <v>0</v>
      </c>
      <c r="BP935" s="804">
        <f t="shared" si="2854"/>
        <v>0</v>
      </c>
      <c r="BQ935" s="804">
        <f t="shared" si="2854"/>
        <v>0</v>
      </c>
      <c r="BR935" s="804">
        <f t="shared" si="2854"/>
        <v>0</v>
      </c>
      <c r="BS935" s="804">
        <f t="shared" si="2854"/>
        <v>0</v>
      </c>
      <c r="BT935" s="804">
        <f t="shared" si="2854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07"/>
        <v>0</v>
      </c>
      <c r="CA935" s="596">
        <f t="shared" si="2808"/>
        <v>0</v>
      </c>
      <c r="CB935" s="596">
        <f t="shared" si="2809"/>
        <v>0</v>
      </c>
      <c r="CC935" s="596">
        <f t="shared" si="2810"/>
        <v>0</v>
      </c>
      <c r="CD935" s="1346">
        <f t="shared" si="2838"/>
        <v>0</v>
      </c>
      <c r="CE935" s="1347">
        <f t="shared" si="2812"/>
        <v>0</v>
      </c>
      <c r="CF935" s="1348">
        <f t="shared" si="2812"/>
        <v>0</v>
      </c>
      <c r="CG935" s="1348">
        <f t="shared" si="2812"/>
        <v>0</v>
      </c>
      <c r="CH935" s="1348">
        <f t="shared" si="2812"/>
        <v>0</v>
      </c>
      <c r="CI935" s="1348">
        <f t="shared" si="2812"/>
        <v>0</v>
      </c>
      <c r="CJ935" s="1348">
        <f t="shared" si="2812"/>
        <v>0</v>
      </c>
      <c r="CK935" s="1349">
        <f t="shared" si="2812"/>
        <v>0</v>
      </c>
      <c r="CL935" s="1349">
        <f t="shared" si="2812"/>
        <v>0</v>
      </c>
      <c r="CM935" s="1349">
        <f t="shared" si="2812"/>
        <v>0</v>
      </c>
      <c r="CN935" s="1348">
        <f t="shared" si="2812"/>
        <v>0</v>
      </c>
      <c r="CO935" s="1348">
        <f t="shared" si="2812"/>
        <v>0</v>
      </c>
      <c r="CP935" s="1348">
        <f t="shared" si="2812"/>
        <v>0</v>
      </c>
      <c r="CQ935" s="1348">
        <f t="shared" si="2812"/>
        <v>0</v>
      </c>
      <c r="CR935" s="1348">
        <f t="shared" si="2812"/>
        <v>0</v>
      </c>
      <c r="CS935" s="1347">
        <f t="shared" si="2812"/>
        <v>0</v>
      </c>
      <c r="CT935" s="1350">
        <f t="shared" si="2812"/>
        <v>0</v>
      </c>
      <c r="CU935" s="547">
        <f t="shared" si="2813"/>
        <v>0</v>
      </c>
      <c r="CV935" s="548">
        <f t="shared" si="2814"/>
        <v>0</v>
      </c>
      <c r="CW935" s="549">
        <f t="shared" si="2815"/>
        <v>0</v>
      </c>
      <c r="CX935" s="549">
        <f t="shared" si="2816"/>
        <v>0</v>
      </c>
      <c r="CY935" s="549">
        <f t="shared" si="2817"/>
        <v>0</v>
      </c>
      <c r="CZ935" s="549">
        <f t="shared" si="2818"/>
        <v>0</v>
      </c>
      <c r="DA935" s="549">
        <f t="shared" si="2819"/>
        <v>0</v>
      </c>
      <c r="DB935" s="550">
        <f t="shared" si="2820"/>
        <v>0</v>
      </c>
      <c r="DC935" s="550">
        <f t="shared" si="2821"/>
        <v>0</v>
      </c>
      <c r="DD935" s="550">
        <f t="shared" si="2822"/>
        <v>0</v>
      </c>
      <c r="DE935" s="549">
        <f t="shared" si="2823"/>
        <v>0</v>
      </c>
      <c r="DF935" s="549">
        <f t="shared" si="2824"/>
        <v>0</v>
      </c>
      <c r="DG935" s="549">
        <f t="shared" si="2825"/>
        <v>0</v>
      </c>
      <c r="DH935" s="549">
        <f t="shared" si="2826"/>
        <v>0</v>
      </c>
      <c r="DI935" s="549">
        <f t="shared" si="2827"/>
        <v>0</v>
      </c>
      <c r="DJ935" s="548">
        <f t="shared" si="2828"/>
        <v>0</v>
      </c>
      <c r="DK935" s="547">
        <f t="shared" si="2829"/>
        <v>0</v>
      </c>
      <c r="DL935" s="654">
        <f t="shared" si="2830"/>
        <v>17</v>
      </c>
      <c r="DM935" s="106">
        <f t="shared" si="2831"/>
        <v>17</v>
      </c>
      <c r="DN935" s="106">
        <f t="shared" si="2832"/>
        <v>17</v>
      </c>
      <c r="DO935" s="106">
        <f t="shared" si="2833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55">SUM(B275)</f>
        <v>0</v>
      </c>
      <c r="C936" s="804">
        <f t="shared" si="2855"/>
        <v>0</v>
      </c>
      <c r="D936" s="804">
        <f t="shared" si="2855"/>
        <v>0</v>
      </c>
      <c r="E936" s="804">
        <f t="shared" si="2855"/>
        <v>0</v>
      </c>
      <c r="F936" s="804">
        <f t="shared" si="2855"/>
        <v>0</v>
      </c>
      <c r="G936" s="804">
        <f t="shared" si="2855"/>
        <v>0</v>
      </c>
      <c r="H936" s="804">
        <f t="shared" si="2855"/>
        <v>0</v>
      </c>
      <c r="I936" s="804">
        <f t="shared" si="2855"/>
        <v>0</v>
      </c>
      <c r="J936" s="804">
        <f t="shared" si="2855"/>
        <v>0</v>
      </c>
      <c r="K936" s="804">
        <f t="shared" si="2855"/>
        <v>0</v>
      </c>
      <c r="L936" s="804">
        <f t="shared" si="2855"/>
        <v>0</v>
      </c>
      <c r="M936" s="804">
        <f t="shared" si="2855"/>
        <v>0</v>
      </c>
      <c r="N936" s="804">
        <f t="shared" si="2855"/>
        <v>0</v>
      </c>
      <c r="O936" s="804">
        <f t="shared" si="2855"/>
        <v>0</v>
      </c>
      <c r="P936" s="804">
        <f t="shared" si="2855"/>
        <v>0</v>
      </c>
      <c r="Q936" s="804">
        <f t="shared" si="2855"/>
        <v>0</v>
      </c>
      <c r="R936" s="804">
        <f t="shared" si="2855"/>
        <v>0</v>
      </c>
      <c r="S936" s="803"/>
      <c r="T936" s="804">
        <f t="shared" ref="T936:AJ936" si="2856">SUM(T275)</f>
        <v>0</v>
      </c>
      <c r="U936" s="804">
        <f t="shared" si="2856"/>
        <v>0</v>
      </c>
      <c r="V936" s="804">
        <f t="shared" si="2856"/>
        <v>0</v>
      </c>
      <c r="W936" s="804">
        <f t="shared" si="2856"/>
        <v>0</v>
      </c>
      <c r="X936" s="804">
        <f t="shared" si="2856"/>
        <v>0</v>
      </c>
      <c r="Y936" s="804">
        <f t="shared" si="2856"/>
        <v>0</v>
      </c>
      <c r="Z936" s="804">
        <f t="shared" si="2856"/>
        <v>0</v>
      </c>
      <c r="AA936" s="804">
        <f t="shared" si="2856"/>
        <v>0</v>
      </c>
      <c r="AB936" s="804">
        <f t="shared" si="2856"/>
        <v>0</v>
      </c>
      <c r="AC936" s="804">
        <f t="shared" si="2856"/>
        <v>0</v>
      </c>
      <c r="AD936" s="804">
        <f t="shared" si="2856"/>
        <v>0</v>
      </c>
      <c r="AE936" s="804">
        <f t="shared" si="2856"/>
        <v>0</v>
      </c>
      <c r="AF936" s="804">
        <f t="shared" si="2856"/>
        <v>0</v>
      </c>
      <c r="AG936" s="804">
        <f t="shared" si="2856"/>
        <v>0</v>
      </c>
      <c r="AH936" s="804">
        <f t="shared" si="2856"/>
        <v>0</v>
      </c>
      <c r="AI936" s="804">
        <f t="shared" si="2856"/>
        <v>0</v>
      </c>
      <c r="AJ936" s="804">
        <f t="shared" si="2856"/>
        <v>0</v>
      </c>
      <c r="AK936" s="803"/>
      <c r="AL936" s="804">
        <f t="shared" ref="AL936:BB936" si="2857">SUM(AL275)</f>
        <v>0</v>
      </c>
      <c r="AM936" s="804">
        <f t="shared" si="2857"/>
        <v>0</v>
      </c>
      <c r="AN936" s="804">
        <f t="shared" si="2857"/>
        <v>0</v>
      </c>
      <c r="AO936" s="804">
        <f t="shared" si="2857"/>
        <v>100</v>
      </c>
      <c r="AP936" s="804">
        <f t="shared" si="2857"/>
        <v>0</v>
      </c>
      <c r="AQ936" s="804">
        <f t="shared" si="2857"/>
        <v>0</v>
      </c>
      <c r="AR936" s="804">
        <f t="shared" si="2857"/>
        <v>0</v>
      </c>
      <c r="AS936" s="804">
        <f t="shared" si="2857"/>
        <v>0</v>
      </c>
      <c r="AT936" s="804">
        <f t="shared" si="2857"/>
        <v>0</v>
      </c>
      <c r="AU936" s="804">
        <f t="shared" si="2857"/>
        <v>0</v>
      </c>
      <c r="AV936" s="804">
        <f t="shared" si="2857"/>
        <v>0</v>
      </c>
      <c r="AW936" s="804">
        <f t="shared" si="2857"/>
        <v>0</v>
      </c>
      <c r="AX936" s="804">
        <f t="shared" si="2857"/>
        <v>0</v>
      </c>
      <c r="AY936" s="804">
        <f t="shared" si="2857"/>
        <v>0</v>
      </c>
      <c r="AZ936" s="804">
        <f t="shared" si="2857"/>
        <v>0</v>
      </c>
      <c r="BA936" s="804">
        <f t="shared" si="2857"/>
        <v>0</v>
      </c>
      <c r="BB936" s="804">
        <f t="shared" si="2857"/>
        <v>0</v>
      </c>
      <c r="BC936" s="803"/>
      <c r="BD936" s="804">
        <f t="shared" ref="BD936:BT936" si="2858">SUM(BD275)</f>
        <v>0</v>
      </c>
      <c r="BE936" s="804">
        <f t="shared" si="2858"/>
        <v>0</v>
      </c>
      <c r="BF936" s="804">
        <f t="shared" si="2858"/>
        <v>0</v>
      </c>
      <c r="BG936" s="804">
        <f t="shared" si="2858"/>
        <v>0</v>
      </c>
      <c r="BH936" s="804">
        <f t="shared" si="2858"/>
        <v>0</v>
      </c>
      <c r="BI936" s="804">
        <f t="shared" si="2858"/>
        <v>0</v>
      </c>
      <c r="BJ936" s="804">
        <f t="shared" si="2858"/>
        <v>0</v>
      </c>
      <c r="BK936" s="804">
        <f t="shared" si="2858"/>
        <v>0</v>
      </c>
      <c r="BL936" s="804">
        <f t="shared" si="2858"/>
        <v>0</v>
      </c>
      <c r="BM936" s="804">
        <f t="shared" si="2858"/>
        <v>0</v>
      </c>
      <c r="BN936" s="804">
        <f t="shared" si="2858"/>
        <v>0</v>
      </c>
      <c r="BO936" s="804">
        <f t="shared" si="2858"/>
        <v>0</v>
      </c>
      <c r="BP936" s="804">
        <f t="shared" si="2858"/>
        <v>0</v>
      </c>
      <c r="BQ936" s="804">
        <f t="shared" si="2858"/>
        <v>0</v>
      </c>
      <c r="BR936" s="804">
        <f t="shared" si="2858"/>
        <v>0</v>
      </c>
      <c r="BS936" s="804">
        <f t="shared" si="2858"/>
        <v>0</v>
      </c>
      <c r="BT936" s="804">
        <f t="shared" si="2858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07"/>
        <v>0</v>
      </c>
      <c r="CA936" s="596">
        <f t="shared" si="2808"/>
        <v>0</v>
      </c>
      <c r="CB936" s="596">
        <f t="shared" si="2809"/>
        <v>0</v>
      </c>
      <c r="CC936" s="596">
        <f t="shared" si="2810"/>
        <v>0</v>
      </c>
      <c r="CD936" s="1346">
        <f t="shared" si="2838"/>
        <v>0</v>
      </c>
      <c r="CE936" s="1347">
        <f t="shared" si="2812"/>
        <v>0</v>
      </c>
      <c r="CF936" s="1348">
        <f t="shared" si="2812"/>
        <v>0</v>
      </c>
      <c r="CG936" s="1348">
        <f t="shared" si="2812"/>
        <v>0</v>
      </c>
      <c r="CH936" s="1348">
        <f t="shared" si="2812"/>
        <v>0</v>
      </c>
      <c r="CI936" s="1348">
        <f t="shared" si="2812"/>
        <v>0</v>
      </c>
      <c r="CJ936" s="1348">
        <f t="shared" si="2812"/>
        <v>0</v>
      </c>
      <c r="CK936" s="1349">
        <f t="shared" si="2812"/>
        <v>0</v>
      </c>
      <c r="CL936" s="1349">
        <f t="shared" si="2812"/>
        <v>0</v>
      </c>
      <c r="CM936" s="1349">
        <f t="shared" si="2812"/>
        <v>0</v>
      </c>
      <c r="CN936" s="1348">
        <f t="shared" si="2812"/>
        <v>0</v>
      </c>
      <c r="CO936" s="1348">
        <f t="shared" si="2812"/>
        <v>0</v>
      </c>
      <c r="CP936" s="1348">
        <f t="shared" si="2812"/>
        <v>0</v>
      </c>
      <c r="CQ936" s="1348">
        <f t="shared" si="2812"/>
        <v>0</v>
      </c>
      <c r="CR936" s="1348">
        <f t="shared" si="2812"/>
        <v>0</v>
      </c>
      <c r="CS936" s="1347">
        <f t="shared" si="2812"/>
        <v>0</v>
      </c>
      <c r="CT936" s="1350">
        <f t="shared" si="2812"/>
        <v>0</v>
      </c>
      <c r="CU936" s="547">
        <f t="shared" si="2813"/>
        <v>0</v>
      </c>
      <c r="CV936" s="548">
        <f t="shared" si="2814"/>
        <v>0</v>
      </c>
      <c r="CW936" s="549">
        <f t="shared" si="2815"/>
        <v>0</v>
      </c>
      <c r="CX936" s="549">
        <f t="shared" si="2816"/>
        <v>0</v>
      </c>
      <c r="CY936" s="549">
        <f t="shared" si="2817"/>
        <v>0</v>
      </c>
      <c r="CZ936" s="549">
        <f t="shared" si="2818"/>
        <v>0</v>
      </c>
      <c r="DA936" s="549">
        <f t="shared" si="2819"/>
        <v>0</v>
      </c>
      <c r="DB936" s="550">
        <f t="shared" si="2820"/>
        <v>0</v>
      </c>
      <c r="DC936" s="550">
        <f t="shared" si="2821"/>
        <v>0</v>
      </c>
      <c r="DD936" s="550">
        <f t="shared" si="2822"/>
        <v>0</v>
      </c>
      <c r="DE936" s="549">
        <f t="shared" si="2823"/>
        <v>0</v>
      </c>
      <c r="DF936" s="549">
        <f t="shared" si="2824"/>
        <v>0</v>
      </c>
      <c r="DG936" s="549">
        <f t="shared" si="2825"/>
        <v>0</v>
      </c>
      <c r="DH936" s="549">
        <f t="shared" si="2826"/>
        <v>0</v>
      </c>
      <c r="DI936" s="549">
        <f t="shared" si="2827"/>
        <v>0</v>
      </c>
      <c r="DJ936" s="548">
        <f t="shared" si="2828"/>
        <v>0</v>
      </c>
      <c r="DK936" s="547">
        <f t="shared" si="2829"/>
        <v>0</v>
      </c>
      <c r="DL936" s="654">
        <f t="shared" si="2830"/>
        <v>17</v>
      </c>
      <c r="DM936" s="106">
        <f t="shared" si="2831"/>
        <v>17</v>
      </c>
      <c r="DN936" s="106">
        <f t="shared" si="2832"/>
        <v>17</v>
      </c>
      <c r="DO936" s="106">
        <f t="shared" si="2833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59">SUM(B282)</f>
        <v>0</v>
      </c>
      <c r="C937" s="804">
        <f t="shared" si="2859"/>
        <v>0</v>
      </c>
      <c r="D937" s="804">
        <f t="shared" si="2859"/>
        <v>0</v>
      </c>
      <c r="E937" s="804">
        <f t="shared" si="2859"/>
        <v>0</v>
      </c>
      <c r="F937" s="804">
        <f t="shared" si="2859"/>
        <v>0</v>
      </c>
      <c r="G937" s="804">
        <f t="shared" si="2859"/>
        <v>0</v>
      </c>
      <c r="H937" s="804">
        <f t="shared" si="2859"/>
        <v>0</v>
      </c>
      <c r="I937" s="804">
        <f t="shared" si="2859"/>
        <v>0</v>
      </c>
      <c r="J937" s="804">
        <f t="shared" si="2859"/>
        <v>0</v>
      </c>
      <c r="K937" s="804">
        <f t="shared" si="2859"/>
        <v>0</v>
      </c>
      <c r="L937" s="804">
        <f t="shared" si="2859"/>
        <v>0</v>
      </c>
      <c r="M937" s="804">
        <f t="shared" si="2859"/>
        <v>0</v>
      </c>
      <c r="N937" s="804">
        <f t="shared" si="2859"/>
        <v>0</v>
      </c>
      <c r="O937" s="804">
        <f t="shared" si="2859"/>
        <v>0</v>
      </c>
      <c r="P937" s="804">
        <f t="shared" si="2859"/>
        <v>0</v>
      </c>
      <c r="Q937" s="804">
        <f t="shared" si="2859"/>
        <v>0</v>
      </c>
      <c r="R937" s="804">
        <f t="shared" si="2859"/>
        <v>0</v>
      </c>
      <c r="S937" s="803"/>
      <c r="T937" s="804">
        <f t="shared" ref="T937:AJ937" si="2860">SUM(T282)</f>
        <v>0</v>
      </c>
      <c r="U937" s="804">
        <f t="shared" si="2860"/>
        <v>0</v>
      </c>
      <c r="V937" s="804">
        <f t="shared" si="2860"/>
        <v>0</v>
      </c>
      <c r="W937" s="804">
        <f t="shared" si="2860"/>
        <v>0</v>
      </c>
      <c r="X937" s="804">
        <f t="shared" si="2860"/>
        <v>0</v>
      </c>
      <c r="Y937" s="804">
        <f t="shared" si="2860"/>
        <v>0</v>
      </c>
      <c r="Z937" s="804">
        <f t="shared" si="2860"/>
        <v>0</v>
      </c>
      <c r="AA937" s="804">
        <f t="shared" si="2860"/>
        <v>0</v>
      </c>
      <c r="AB937" s="804">
        <f t="shared" si="2860"/>
        <v>0</v>
      </c>
      <c r="AC937" s="804">
        <f t="shared" si="2860"/>
        <v>0</v>
      </c>
      <c r="AD937" s="804">
        <f t="shared" si="2860"/>
        <v>0</v>
      </c>
      <c r="AE937" s="804">
        <f t="shared" si="2860"/>
        <v>0</v>
      </c>
      <c r="AF937" s="804">
        <f t="shared" si="2860"/>
        <v>0</v>
      </c>
      <c r="AG937" s="804">
        <f t="shared" si="2860"/>
        <v>0</v>
      </c>
      <c r="AH937" s="804">
        <f t="shared" si="2860"/>
        <v>0</v>
      </c>
      <c r="AI937" s="804">
        <f t="shared" si="2860"/>
        <v>0</v>
      </c>
      <c r="AJ937" s="804">
        <f t="shared" si="2860"/>
        <v>0</v>
      </c>
      <c r="AK937" s="803"/>
      <c r="AL937" s="804">
        <f t="shared" ref="AL937:BB937" si="2861">SUM(AL282)</f>
        <v>0</v>
      </c>
      <c r="AM937" s="804">
        <f t="shared" si="2861"/>
        <v>0</v>
      </c>
      <c r="AN937" s="804">
        <f t="shared" si="2861"/>
        <v>0</v>
      </c>
      <c r="AO937" s="804">
        <f t="shared" si="2861"/>
        <v>0</v>
      </c>
      <c r="AP937" s="804">
        <f t="shared" si="2861"/>
        <v>0</v>
      </c>
      <c r="AQ937" s="804">
        <f t="shared" si="2861"/>
        <v>150</v>
      </c>
      <c r="AR937" s="804">
        <f t="shared" si="2861"/>
        <v>0</v>
      </c>
      <c r="AS937" s="804">
        <f t="shared" si="2861"/>
        <v>0</v>
      </c>
      <c r="AT937" s="804">
        <f t="shared" si="2861"/>
        <v>0</v>
      </c>
      <c r="AU937" s="804">
        <f t="shared" si="2861"/>
        <v>0</v>
      </c>
      <c r="AV937" s="804">
        <f t="shared" si="2861"/>
        <v>0</v>
      </c>
      <c r="AW937" s="804">
        <f t="shared" si="2861"/>
        <v>0</v>
      </c>
      <c r="AX937" s="804">
        <f t="shared" si="2861"/>
        <v>0</v>
      </c>
      <c r="AY937" s="804">
        <f t="shared" si="2861"/>
        <v>0</v>
      </c>
      <c r="AZ937" s="804">
        <f t="shared" si="2861"/>
        <v>0</v>
      </c>
      <c r="BA937" s="804">
        <f t="shared" si="2861"/>
        <v>0</v>
      </c>
      <c r="BB937" s="804">
        <f t="shared" si="2861"/>
        <v>0</v>
      </c>
      <c r="BC937" s="803"/>
      <c r="BD937" s="804">
        <f t="shared" ref="BD937:BT937" si="2862">SUM(BD282)</f>
        <v>0</v>
      </c>
      <c r="BE937" s="804">
        <f t="shared" si="2862"/>
        <v>0</v>
      </c>
      <c r="BF937" s="804">
        <f t="shared" si="2862"/>
        <v>0</v>
      </c>
      <c r="BG937" s="804">
        <f t="shared" si="2862"/>
        <v>0</v>
      </c>
      <c r="BH937" s="804">
        <f t="shared" si="2862"/>
        <v>0</v>
      </c>
      <c r="BI937" s="804">
        <f t="shared" si="2862"/>
        <v>0</v>
      </c>
      <c r="BJ937" s="804">
        <f t="shared" si="2862"/>
        <v>0</v>
      </c>
      <c r="BK937" s="804">
        <f t="shared" si="2862"/>
        <v>0</v>
      </c>
      <c r="BL937" s="804">
        <f t="shared" si="2862"/>
        <v>0</v>
      </c>
      <c r="BM937" s="804">
        <f t="shared" si="2862"/>
        <v>0</v>
      </c>
      <c r="BN937" s="804">
        <f t="shared" si="2862"/>
        <v>0</v>
      </c>
      <c r="BO937" s="804">
        <f t="shared" si="2862"/>
        <v>0</v>
      </c>
      <c r="BP937" s="804">
        <f t="shared" si="2862"/>
        <v>0</v>
      </c>
      <c r="BQ937" s="804">
        <f t="shared" si="2862"/>
        <v>0</v>
      </c>
      <c r="BR937" s="804">
        <f t="shared" si="2862"/>
        <v>0</v>
      </c>
      <c r="BS937" s="804">
        <f t="shared" si="2862"/>
        <v>0</v>
      </c>
      <c r="BT937" s="804">
        <f t="shared" si="2862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07"/>
        <v>0</v>
      </c>
      <c r="CA937" s="596">
        <f t="shared" si="2808"/>
        <v>0</v>
      </c>
      <c r="CB937" s="596">
        <f t="shared" si="2809"/>
        <v>0</v>
      </c>
      <c r="CC937" s="596">
        <f t="shared" si="2810"/>
        <v>0</v>
      </c>
      <c r="CD937" s="1346">
        <f t="shared" si="2838"/>
        <v>0</v>
      </c>
      <c r="CE937" s="1347">
        <f t="shared" si="2812"/>
        <v>0</v>
      </c>
      <c r="CF937" s="1348">
        <f t="shared" si="2812"/>
        <v>0</v>
      </c>
      <c r="CG937" s="1348">
        <f t="shared" si="2812"/>
        <v>0</v>
      </c>
      <c r="CH937" s="1348">
        <f t="shared" si="2812"/>
        <v>0</v>
      </c>
      <c r="CI937" s="1348">
        <f t="shared" si="2812"/>
        <v>0</v>
      </c>
      <c r="CJ937" s="1348">
        <f t="shared" si="2812"/>
        <v>0</v>
      </c>
      <c r="CK937" s="1349">
        <f t="shared" si="2812"/>
        <v>0</v>
      </c>
      <c r="CL937" s="1349">
        <f t="shared" si="2812"/>
        <v>0</v>
      </c>
      <c r="CM937" s="1349">
        <f t="shared" si="2812"/>
        <v>0</v>
      </c>
      <c r="CN937" s="1348">
        <f t="shared" si="2812"/>
        <v>0</v>
      </c>
      <c r="CO937" s="1348">
        <f t="shared" si="2812"/>
        <v>0</v>
      </c>
      <c r="CP937" s="1348">
        <f t="shared" si="2812"/>
        <v>0</v>
      </c>
      <c r="CQ937" s="1348">
        <f t="shared" si="2812"/>
        <v>0</v>
      </c>
      <c r="CR937" s="1348">
        <f t="shared" si="2812"/>
        <v>0</v>
      </c>
      <c r="CS937" s="1347">
        <f t="shared" si="2812"/>
        <v>0</v>
      </c>
      <c r="CT937" s="1350">
        <f t="shared" si="2812"/>
        <v>0</v>
      </c>
      <c r="CU937" s="547">
        <f t="shared" si="2813"/>
        <v>0</v>
      </c>
      <c r="CV937" s="548">
        <f t="shared" si="2814"/>
        <v>0</v>
      </c>
      <c r="CW937" s="549">
        <f t="shared" si="2815"/>
        <v>0</v>
      </c>
      <c r="CX937" s="549">
        <f t="shared" si="2816"/>
        <v>0</v>
      </c>
      <c r="CY937" s="549">
        <f t="shared" si="2817"/>
        <v>0</v>
      </c>
      <c r="CZ937" s="549">
        <f t="shared" si="2818"/>
        <v>0</v>
      </c>
      <c r="DA937" s="549">
        <f t="shared" si="2819"/>
        <v>0</v>
      </c>
      <c r="DB937" s="550">
        <f t="shared" si="2820"/>
        <v>0</v>
      </c>
      <c r="DC937" s="550">
        <f t="shared" si="2821"/>
        <v>0</v>
      </c>
      <c r="DD937" s="550">
        <f t="shared" si="2822"/>
        <v>0</v>
      </c>
      <c r="DE937" s="549">
        <f t="shared" si="2823"/>
        <v>0</v>
      </c>
      <c r="DF937" s="549">
        <f t="shared" si="2824"/>
        <v>0</v>
      </c>
      <c r="DG937" s="549">
        <f t="shared" si="2825"/>
        <v>0</v>
      </c>
      <c r="DH937" s="549">
        <f t="shared" si="2826"/>
        <v>0</v>
      </c>
      <c r="DI937" s="549">
        <f t="shared" si="2827"/>
        <v>0</v>
      </c>
      <c r="DJ937" s="548">
        <f t="shared" si="2828"/>
        <v>0</v>
      </c>
      <c r="DK937" s="547">
        <f t="shared" si="2829"/>
        <v>0</v>
      </c>
      <c r="DL937" s="654">
        <f t="shared" si="2830"/>
        <v>17</v>
      </c>
      <c r="DM937" s="106">
        <f t="shared" si="2831"/>
        <v>17</v>
      </c>
      <c r="DN937" s="106">
        <f t="shared" si="2832"/>
        <v>17</v>
      </c>
      <c r="DO937" s="106">
        <f t="shared" si="2833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63">SUM(B289)</f>
        <v>0</v>
      </c>
      <c r="C938" s="804">
        <f t="shared" si="2863"/>
        <v>0</v>
      </c>
      <c r="D938" s="804">
        <f t="shared" si="2863"/>
        <v>0</v>
      </c>
      <c r="E938" s="804">
        <f t="shared" si="2863"/>
        <v>0</v>
      </c>
      <c r="F938" s="804">
        <f t="shared" si="2863"/>
        <v>0</v>
      </c>
      <c r="G938" s="804">
        <f t="shared" si="2863"/>
        <v>0</v>
      </c>
      <c r="H938" s="804">
        <f t="shared" si="2863"/>
        <v>0</v>
      </c>
      <c r="I938" s="804">
        <f t="shared" si="2863"/>
        <v>0</v>
      </c>
      <c r="J938" s="804">
        <f t="shared" si="2863"/>
        <v>0</v>
      </c>
      <c r="K938" s="804">
        <f t="shared" si="2863"/>
        <v>0</v>
      </c>
      <c r="L938" s="804">
        <f t="shared" si="2863"/>
        <v>0</v>
      </c>
      <c r="M938" s="804">
        <f t="shared" si="2863"/>
        <v>0</v>
      </c>
      <c r="N938" s="804">
        <f t="shared" si="2863"/>
        <v>0</v>
      </c>
      <c r="O938" s="804">
        <f t="shared" si="2863"/>
        <v>0</v>
      </c>
      <c r="P938" s="804">
        <f t="shared" si="2863"/>
        <v>0</v>
      </c>
      <c r="Q938" s="804">
        <f t="shared" si="2863"/>
        <v>0</v>
      </c>
      <c r="R938" s="804">
        <f t="shared" si="2863"/>
        <v>0</v>
      </c>
      <c r="S938" s="803"/>
      <c r="T938" s="804">
        <f t="shared" ref="T938:AJ938" si="2864">SUM(T289)</f>
        <v>0</v>
      </c>
      <c r="U938" s="804">
        <f t="shared" si="2864"/>
        <v>0</v>
      </c>
      <c r="V938" s="804">
        <f t="shared" si="2864"/>
        <v>0</v>
      </c>
      <c r="W938" s="804">
        <f t="shared" si="2864"/>
        <v>0</v>
      </c>
      <c r="X938" s="804">
        <f t="shared" si="2864"/>
        <v>0</v>
      </c>
      <c r="Y938" s="804">
        <f t="shared" si="2864"/>
        <v>0</v>
      </c>
      <c r="Z938" s="804">
        <f t="shared" si="2864"/>
        <v>0</v>
      </c>
      <c r="AA938" s="804">
        <f t="shared" si="2864"/>
        <v>0</v>
      </c>
      <c r="AB938" s="804">
        <f t="shared" si="2864"/>
        <v>0</v>
      </c>
      <c r="AC938" s="804">
        <f t="shared" si="2864"/>
        <v>0</v>
      </c>
      <c r="AD938" s="804">
        <f t="shared" si="2864"/>
        <v>0</v>
      </c>
      <c r="AE938" s="804">
        <f t="shared" si="2864"/>
        <v>0</v>
      </c>
      <c r="AF938" s="804">
        <f t="shared" si="2864"/>
        <v>0</v>
      </c>
      <c r="AG938" s="804">
        <f t="shared" si="2864"/>
        <v>0</v>
      </c>
      <c r="AH938" s="804">
        <f t="shared" si="2864"/>
        <v>0</v>
      </c>
      <c r="AI938" s="804">
        <f t="shared" si="2864"/>
        <v>0</v>
      </c>
      <c r="AJ938" s="804">
        <f t="shared" si="2864"/>
        <v>0</v>
      </c>
      <c r="AK938" s="803"/>
      <c r="AL938" s="804">
        <f t="shared" ref="AL938:BB938" si="2865">SUM(AL289)</f>
        <v>0</v>
      </c>
      <c r="AM938" s="804">
        <f t="shared" si="2865"/>
        <v>0</v>
      </c>
      <c r="AN938" s="804">
        <f t="shared" si="2865"/>
        <v>0</v>
      </c>
      <c r="AO938" s="804">
        <f t="shared" si="2865"/>
        <v>0</v>
      </c>
      <c r="AP938" s="804">
        <f t="shared" si="2865"/>
        <v>0</v>
      </c>
      <c r="AQ938" s="804">
        <f t="shared" si="2865"/>
        <v>0</v>
      </c>
      <c r="AR938" s="804">
        <f t="shared" si="2865"/>
        <v>0</v>
      </c>
      <c r="AS938" s="804">
        <f t="shared" si="2865"/>
        <v>0</v>
      </c>
      <c r="AT938" s="804">
        <f t="shared" si="2865"/>
        <v>0</v>
      </c>
      <c r="AU938" s="804">
        <f t="shared" si="2865"/>
        <v>0</v>
      </c>
      <c r="AV938" s="804">
        <f t="shared" si="2865"/>
        <v>0</v>
      </c>
      <c r="AW938" s="804">
        <f t="shared" si="2865"/>
        <v>0</v>
      </c>
      <c r="AX938" s="804">
        <f t="shared" si="2865"/>
        <v>0</v>
      </c>
      <c r="AY938" s="804">
        <f t="shared" si="2865"/>
        <v>0</v>
      </c>
      <c r="AZ938" s="804">
        <f t="shared" si="2865"/>
        <v>0</v>
      </c>
      <c r="BA938" s="804">
        <f t="shared" si="2865"/>
        <v>0</v>
      </c>
      <c r="BB938" s="804">
        <f t="shared" si="2865"/>
        <v>0</v>
      </c>
      <c r="BC938" s="803"/>
      <c r="BD938" s="804">
        <f t="shared" ref="BD938:BT938" si="2866">SUM(BD289)</f>
        <v>0</v>
      </c>
      <c r="BE938" s="804">
        <f t="shared" si="2866"/>
        <v>0</v>
      </c>
      <c r="BF938" s="804">
        <f t="shared" si="2866"/>
        <v>0</v>
      </c>
      <c r="BG938" s="804">
        <f t="shared" si="2866"/>
        <v>0</v>
      </c>
      <c r="BH938" s="804">
        <f t="shared" si="2866"/>
        <v>0</v>
      </c>
      <c r="BI938" s="804">
        <f t="shared" si="2866"/>
        <v>0</v>
      </c>
      <c r="BJ938" s="804">
        <f t="shared" si="2866"/>
        <v>0</v>
      </c>
      <c r="BK938" s="804">
        <f t="shared" si="2866"/>
        <v>0</v>
      </c>
      <c r="BL938" s="804">
        <f t="shared" si="2866"/>
        <v>0</v>
      </c>
      <c r="BM938" s="804">
        <f t="shared" si="2866"/>
        <v>0</v>
      </c>
      <c r="BN938" s="804">
        <f t="shared" si="2866"/>
        <v>0</v>
      </c>
      <c r="BO938" s="804">
        <f t="shared" si="2866"/>
        <v>0</v>
      </c>
      <c r="BP938" s="804">
        <f t="shared" si="2866"/>
        <v>0</v>
      </c>
      <c r="BQ938" s="804">
        <f t="shared" si="2866"/>
        <v>0</v>
      </c>
      <c r="BR938" s="804">
        <f t="shared" si="2866"/>
        <v>0</v>
      </c>
      <c r="BS938" s="804">
        <f t="shared" si="2866"/>
        <v>0</v>
      </c>
      <c r="BT938" s="804">
        <f t="shared" si="2866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07"/>
        <v>0</v>
      </c>
      <c r="CA938" s="596">
        <f t="shared" si="2808"/>
        <v>0</v>
      </c>
      <c r="CB938" s="596">
        <f t="shared" si="2809"/>
        <v>0</v>
      </c>
      <c r="CC938" s="596">
        <f t="shared" si="2810"/>
        <v>0</v>
      </c>
      <c r="CD938" s="1346">
        <f t="shared" si="2838"/>
        <v>0</v>
      </c>
      <c r="CE938" s="1347">
        <f t="shared" si="2812"/>
        <v>0</v>
      </c>
      <c r="CF938" s="1348">
        <f t="shared" si="2812"/>
        <v>0</v>
      </c>
      <c r="CG938" s="1348">
        <f t="shared" si="2812"/>
        <v>0</v>
      </c>
      <c r="CH938" s="1348">
        <f t="shared" si="2812"/>
        <v>0</v>
      </c>
      <c r="CI938" s="1348">
        <f t="shared" si="2812"/>
        <v>0</v>
      </c>
      <c r="CJ938" s="1348">
        <f t="shared" si="2812"/>
        <v>0</v>
      </c>
      <c r="CK938" s="1349">
        <f t="shared" si="2812"/>
        <v>0</v>
      </c>
      <c r="CL938" s="1349">
        <f t="shared" si="2812"/>
        <v>0</v>
      </c>
      <c r="CM938" s="1349">
        <f t="shared" si="2812"/>
        <v>0</v>
      </c>
      <c r="CN938" s="1348">
        <f t="shared" si="2812"/>
        <v>0</v>
      </c>
      <c r="CO938" s="1348">
        <f t="shared" si="2812"/>
        <v>0</v>
      </c>
      <c r="CP938" s="1348">
        <f t="shared" si="2812"/>
        <v>0</v>
      </c>
      <c r="CQ938" s="1348">
        <f t="shared" si="2812"/>
        <v>0</v>
      </c>
      <c r="CR938" s="1348">
        <f t="shared" si="2812"/>
        <v>0</v>
      </c>
      <c r="CS938" s="1347">
        <f t="shared" si="2812"/>
        <v>0</v>
      </c>
      <c r="CT938" s="1350">
        <f t="shared" si="2812"/>
        <v>0</v>
      </c>
      <c r="CU938" s="547">
        <f t="shared" si="2813"/>
        <v>0</v>
      </c>
      <c r="CV938" s="548">
        <f t="shared" si="2814"/>
        <v>0</v>
      </c>
      <c r="CW938" s="549">
        <f t="shared" si="2815"/>
        <v>0</v>
      </c>
      <c r="CX938" s="549">
        <f t="shared" si="2816"/>
        <v>0</v>
      </c>
      <c r="CY938" s="549">
        <f t="shared" si="2817"/>
        <v>0</v>
      </c>
      <c r="CZ938" s="549">
        <f t="shared" si="2818"/>
        <v>0</v>
      </c>
      <c r="DA938" s="549">
        <f t="shared" si="2819"/>
        <v>0</v>
      </c>
      <c r="DB938" s="550">
        <f t="shared" si="2820"/>
        <v>0</v>
      </c>
      <c r="DC938" s="550">
        <f t="shared" si="2821"/>
        <v>0</v>
      </c>
      <c r="DD938" s="550">
        <f t="shared" si="2822"/>
        <v>0</v>
      </c>
      <c r="DE938" s="549">
        <f t="shared" si="2823"/>
        <v>0</v>
      </c>
      <c r="DF938" s="549">
        <f t="shared" si="2824"/>
        <v>0</v>
      </c>
      <c r="DG938" s="549">
        <f t="shared" si="2825"/>
        <v>0</v>
      </c>
      <c r="DH938" s="549">
        <f t="shared" si="2826"/>
        <v>0</v>
      </c>
      <c r="DI938" s="549">
        <f t="shared" si="2827"/>
        <v>0</v>
      </c>
      <c r="DJ938" s="548">
        <f t="shared" si="2828"/>
        <v>0</v>
      </c>
      <c r="DK938" s="547">
        <f t="shared" si="2829"/>
        <v>0</v>
      </c>
      <c r="DL938" s="654">
        <f t="shared" si="2830"/>
        <v>17</v>
      </c>
      <c r="DM938" s="106">
        <f t="shared" si="2831"/>
        <v>17</v>
      </c>
      <c r="DN938" s="106">
        <f t="shared" si="2832"/>
        <v>17</v>
      </c>
      <c r="DO938" s="106">
        <f t="shared" si="2833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67">SUM(B296)</f>
        <v>0</v>
      </c>
      <c r="C939" s="804">
        <f t="shared" si="2867"/>
        <v>0</v>
      </c>
      <c r="D939" s="804">
        <f t="shared" si="2867"/>
        <v>0</v>
      </c>
      <c r="E939" s="804">
        <f t="shared" si="2867"/>
        <v>0</v>
      </c>
      <c r="F939" s="804">
        <f t="shared" si="2867"/>
        <v>0</v>
      </c>
      <c r="G939" s="804">
        <f t="shared" si="2867"/>
        <v>0</v>
      </c>
      <c r="H939" s="804">
        <f t="shared" si="2867"/>
        <v>0</v>
      </c>
      <c r="I939" s="804">
        <f t="shared" si="2867"/>
        <v>0</v>
      </c>
      <c r="J939" s="804">
        <f t="shared" si="2867"/>
        <v>0</v>
      </c>
      <c r="K939" s="804">
        <f t="shared" si="2867"/>
        <v>0</v>
      </c>
      <c r="L939" s="804">
        <f t="shared" si="2867"/>
        <v>0</v>
      </c>
      <c r="M939" s="804">
        <f t="shared" si="2867"/>
        <v>0</v>
      </c>
      <c r="N939" s="804">
        <f t="shared" si="2867"/>
        <v>0</v>
      </c>
      <c r="O939" s="804">
        <f t="shared" si="2867"/>
        <v>0</v>
      </c>
      <c r="P939" s="804">
        <f t="shared" si="2867"/>
        <v>0</v>
      </c>
      <c r="Q939" s="804">
        <f t="shared" si="2867"/>
        <v>0</v>
      </c>
      <c r="R939" s="804">
        <f t="shared" si="2867"/>
        <v>0</v>
      </c>
      <c r="S939" s="803"/>
      <c r="T939" s="804">
        <f t="shared" ref="T939:AJ939" si="2868">SUM(T296)</f>
        <v>0</v>
      </c>
      <c r="U939" s="804">
        <f t="shared" si="2868"/>
        <v>0</v>
      </c>
      <c r="V939" s="804">
        <f t="shared" si="2868"/>
        <v>0</v>
      </c>
      <c r="W939" s="804">
        <f t="shared" si="2868"/>
        <v>0</v>
      </c>
      <c r="X939" s="804">
        <f t="shared" si="2868"/>
        <v>0</v>
      </c>
      <c r="Y939" s="804">
        <f t="shared" si="2868"/>
        <v>0</v>
      </c>
      <c r="Z939" s="804">
        <f t="shared" si="2868"/>
        <v>0</v>
      </c>
      <c r="AA939" s="804">
        <f t="shared" si="2868"/>
        <v>0</v>
      </c>
      <c r="AB939" s="804">
        <f t="shared" si="2868"/>
        <v>0</v>
      </c>
      <c r="AC939" s="804">
        <f t="shared" si="2868"/>
        <v>0</v>
      </c>
      <c r="AD939" s="804">
        <f t="shared" si="2868"/>
        <v>0</v>
      </c>
      <c r="AE939" s="804">
        <f t="shared" si="2868"/>
        <v>0</v>
      </c>
      <c r="AF939" s="804">
        <f t="shared" si="2868"/>
        <v>0</v>
      </c>
      <c r="AG939" s="804">
        <f t="shared" si="2868"/>
        <v>0</v>
      </c>
      <c r="AH939" s="804">
        <f t="shared" si="2868"/>
        <v>0</v>
      </c>
      <c r="AI939" s="804">
        <f t="shared" si="2868"/>
        <v>0</v>
      </c>
      <c r="AJ939" s="804">
        <f t="shared" si="2868"/>
        <v>0</v>
      </c>
      <c r="AK939" s="803"/>
      <c r="AL939" s="804">
        <f t="shared" ref="AL939:BB939" si="2869">SUM(AL296)</f>
        <v>0</v>
      </c>
      <c r="AM939" s="804">
        <f t="shared" si="2869"/>
        <v>0</v>
      </c>
      <c r="AN939" s="804">
        <f t="shared" si="2869"/>
        <v>0</v>
      </c>
      <c r="AO939" s="804">
        <f t="shared" si="2869"/>
        <v>0</v>
      </c>
      <c r="AP939" s="804">
        <f t="shared" si="2869"/>
        <v>0</v>
      </c>
      <c r="AQ939" s="804">
        <f t="shared" si="2869"/>
        <v>0</v>
      </c>
      <c r="AR939" s="804">
        <f t="shared" si="2869"/>
        <v>0</v>
      </c>
      <c r="AS939" s="804">
        <f t="shared" si="2869"/>
        <v>0</v>
      </c>
      <c r="AT939" s="804">
        <f t="shared" si="2869"/>
        <v>0</v>
      </c>
      <c r="AU939" s="804">
        <f t="shared" si="2869"/>
        <v>0</v>
      </c>
      <c r="AV939" s="804">
        <f t="shared" si="2869"/>
        <v>0</v>
      </c>
      <c r="AW939" s="804">
        <f t="shared" si="2869"/>
        <v>0</v>
      </c>
      <c r="AX939" s="804">
        <f t="shared" si="2869"/>
        <v>0</v>
      </c>
      <c r="AY939" s="804">
        <f t="shared" si="2869"/>
        <v>0</v>
      </c>
      <c r="AZ939" s="804">
        <f t="shared" si="2869"/>
        <v>0</v>
      </c>
      <c r="BA939" s="804">
        <f t="shared" si="2869"/>
        <v>0</v>
      </c>
      <c r="BB939" s="804">
        <f t="shared" si="2869"/>
        <v>0</v>
      </c>
      <c r="BC939" s="803"/>
      <c r="BD939" s="804">
        <f t="shared" ref="BD939:BT939" si="2870">SUM(BD296)</f>
        <v>0</v>
      </c>
      <c r="BE939" s="804">
        <f t="shared" si="2870"/>
        <v>0</v>
      </c>
      <c r="BF939" s="804">
        <f t="shared" si="2870"/>
        <v>0</v>
      </c>
      <c r="BG939" s="804">
        <f t="shared" si="2870"/>
        <v>0</v>
      </c>
      <c r="BH939" s="804">
        <f t="shared" si="2870"/>
        <v>0</v>
      </c>
      <c r="BI939" s="804">
        <f t="shared" si="2870"/>
        <v>0</v>
      </c>
      <c r="BJ939" s="804">
        <f t="shared" si="2870"/>
        <v>0</v>
      </c>
      <c r="BK939" s="804">
        <f t="shared" si="2870"/>
        <v>0</v>
      </c>
      <c r="BL939" s="804">
        <f t="shared" si="2870"/>
        <v>0</v>
      </c>
      <c r="BM939" s="804">
        <f t="shared" si="2870"/>
        <v>0</v>
      </c>
      <c r="BN939" s="804">
        <f t="shared" si="2870"/>
        <v>0</v>
      </c>
      <c r="BO939" s="804">
        <f t="shared" si="2870"/>
        <v>0</v>
      </c>
      <c r="BP939" s="804">
        <f t="shared" si="2870"/>
        <v>0</v>
      </c>
      <c r="BQ939" s="804">
        <f t="shared" si="2870"/>
        <v>0</v>
      </c>
      <c r="BR939" s="804">
        <f t="shared" si="2870"/>
        <v>0</v>
      </c>
      <c r="BS939" s="804">
        <f t="shared" si="2870"/>
        <v>0</v>
      </c>
      <c r="BT939" s="804">
        <f t="shared" si="2870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07"/>
        <v>0</v>
      </c>
      <c r="CA939" s="596">
        <f t="shared" si="2808"/>
        <v>0</v>
      </c>
      <c r="CB939" s="596">
        <f t="shared" si="2809"/>
        <v>0</v>
      </c>
      <c r="CC939" s="596">
        <f t="shared" si="2810"/>
        <v>0</v>
      </c>
      <c r="CD939" s="1346">
        <f t="shared" si="2838"/>
        <v>0</v>
      </c>
      <c r="CE939" s="1347">
        <f t="shared" si="2812"/>
        <v>0</v>
      </c>
      <c r="CF939" s="1348">
        <f t="shared" si="2812"/>
        <v>0</v>
      </c>
      <c r="CG939" s="1348">
        <f t="shared" si="2812"/>
        <v>0</v>
      </c>
      <c r="CH939" s="1348">
        <f t="shared" si="2812"/>
        <v>0</v>
      </c>
      <c r="CI939" s="1348">
        <f t="shared" si="2812"/>
        <v>0</v>
      </c>
      <c r="CJ939" s="1348">
        <f t="shared" si="2812"/>
        <v>0</v>
      </c>
      <c r="CK939" s="1349">
        <f t="shared" si="2812"/>
        <v>0</v>
      </c>
      <c r="CL939" s="1349">
        <f t="shared" si="2812"/>
        <v>0</v>
      </c>
      <c r="CM939" s="1349">
        <f t="shared" si="2812"/>
        <v>0</v>
      </c>
      <c r="CN939" s="1348">
        <f t="shared" si="2812"/>
        <v>0</v>
      </c>
      <c r="CO939" s="1348">
        <f t="shared" si="2812"/>
        <v>0</v>
      </c>
      <c r="CP939" s="1348">
        <f t="shared" si="2812"/>
        <v>0</v>
      </c>
      <c r="CQ939" s="1348">
        <f t="shared" si="2812"/>
        <v>0</v>
      </c>
      <c r="CR939" s="1348">
        <f t="shared" si="2812"/>
        <v>0</v>
      </c>
      <c r="CS939" s="1347">
        <f t="shared" si="2812"/>
        <v>0</v>
      </c>
      <c r="CT939" s="1350">
        <f t="shared" si="2812"/>
        <v>0</v>
      </c>
      <c r="CU939" s="547">
        <f t="shared" si="2813"/>
        <v>0</v>
      </c>
      <c r="CV939" s="548">
        <f t="shared" si="2814"/>
        <v>0</v>
      </c>
      <c r="CW939" s="549">
        <f t="shared" si="2815"/>
        <v>0</v>
      </c>
      <c r="CX939" s="549">
        <f t="shared" si="2816"/>
        <v>0</v>
      </c>
      <c r="CY939" s="549">
        <f t="shared" si="2817"/>
        <v>0</v>
      </c>
      <c r="CZ939" s="549">
        <f t="shared" si="2818"/>
        <v>0</v>
      </c>
      <c r="DA939" s="549">
        <f t="shared" si="2819"/>
        <v>0</v>
      </c>
      <c r="DB939" s="550">
        <f t="shared" si="2820"/>
        <v>0</v>
      </c>
      <c r="DC939" s="550">
        <f t="shared" si="2821"/>
        <v>0</v>
      </c>
      <c r="DD939" s="550">
        <f t="shared" si="2822"/>
        <v>0</v>
      </c>
      <c r="DE939" s="549">
        <f t="shared" si="2823"/>
        <v>0</v>
      </c>
      <c r="DF939" s="549">
        <f t="shared" si="2824"/>
        <v>0</v>
      </c>
      <c r="DG939" s="549">
        <f t="shared" si="2825"/>
        <v>0</v>
      </c>
      <c r="DH939" s="549">
        <f t="shared" si="2826"/>
        <v>0</v>
      </c>
      <c r="DI939" s="549">
        <f t="shared" si="2827"/>
        <v>0</v>
      </c>
      <c r="DJ939" s="548">
        <f t="shared" si="2828"/>
        <v>0</v>
      </c>
      <c r="DK939" s="547">
        <f t="shared" si="2829"/>
        <v>0</v>
      </c>
      <c r="DL939" s="654">
        <f t="shared" si="2830"/>
        <v>17</v>
      </c>
      <c r="DM939" s="106">
        <f t="shared" si="2831"/>
        <v>17</v>
      </c>
      <c r="DN939" s="106">
        <f t="shared" si="2832"/>
        <v>17</v>
      </c>
      <c r="DO939" s="106">
        <f t="shared" si="2833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71">SUM(B306)</f>
        <v>0</v>
      </c>
      <c r="C940" s="804">
        <f t="shared" si="2871"/>
        <v>0</v>
      </c>
      <c r="D940" s="804">
        <f t="shared" si="2871"/>
        <v>0</v>
      </c>
      <c r="E940" s="804">
        <f t="shared" si="2871"/>
        <v>0</v>
      </c>
      <c r="F940" s="804">
        <f t="shared" si="2871"/>
        <v>0</v>
      </c>
      <c r="G940" s="804">
        <f t="shared" si="2871"/>
        <v>0</v>
      </c>
      <c r="H940" s="804">
        <f t="shared" si="2871"/>
        <v>0</v>
      </c>
      <c r="I940" s="804">
        <f t="shared" si="2871"/>
        <v>0</v>
      </c>
      <c r="J940" s="804">
        <f t="shared" si="2871"/>
        <v>0</v>
      </c>
      <c r="K940" s="804">
        <f t="shared" si="2871"/>
        <v>0</v>
      </c>
      <c r="L940" s="804">
        <f t="shared" si="2871"/>
        <v>0</v>
      </c>
      <c r="M940" s="804">
        <f t="shared" si="2871"/>
        <v>0</v>
      </c>
      <c r="N940" s="804">
        <f t="shared" si="2871"/>
        <v>0</v>
      </c>
      <c r="O940" s="804">
        <f t="shared" si="2871"/>
        <v>0</v>
      </c>
      <c r="P940" s="804">
        <f t="shared" si="2871"/>
        <v>0</v>
      </c>
      <c r="Q940" s="804">
        <f t="shared" si="2871"/>
        <v>0</v>
      </c>
      <c r="R940" s="804">
        <f t="shared" si="2871"/>
        <v>0</v>
      </c>
      <c r="S940" s="803"/>
      <c r="T940" s="804">
        <f t="shared" ref="T940:AJ940" si="2872">SUM(T306)</f>
        <v>0</v>
      </c>
      <c r="U940" s="804">
        <f t="shared" si="2872"/>
        <v>0</v>
      </c>
      <c r="V940" s="804">
        <f t="shared" si="2872"/>
        <v>0</v>
      </c>
      <c r="W940" s="804">
        <f t="shared" si="2872"/>
        <v>0</v>
      </c>
      <c r="X940" s="804">
        <f t="shared" si="2872"/>
        <v>0</v>
      </c>
      <c r="Y940" s="804">
        <f t="shared" si="2872"/>
        <v>0</v>
      </c>
      <c r="Z940" s="804">
        <f t="shared" si="2872"/>
        <v>0</v>
      </c>
      <c r="AA940" s="804">
        <f t="shared" si="2872"/>
        <v>0</v>
      </c>
      <c r="AB940" s="804">
        <f t="shared" si="2872"/>
        <v>0</v>
      </c>
      <c r="AC940" s="804">
        <f t="shared" si="2872"/>
        <v>0</v>
      </c>
      <c r="AD940" s="804">
        <f t="shared" si="2872"/>
        <v>0</v>
      </c>
      <c r="AE940" s="804">
        <f t="shared" si="2872"/>
        <v>0</v>
      </c>
      <c r="AF940" s="804">
        <f t="shared" si="2872"/>
        <v>0</v>
      </c>
      <c r="AG940" s="804">
        <f t="shared" si="2872"/>
        <v>0</v>
      </c>
      <c r="AH940" s="804">
        <f t="shared" si="2872"/>
        <v>0</v>
      </c>
      <c r="AI940" s="804">
        <f t="shared" si="2872"/>
        <v>0</v>
      </c>
      <c r="AJ940" s="804">
        <f t="shared" si="2872"/>
        <v>0</v>
      </c>
      <c r="AK940" s="803"/>
      <c r="AL940" s="804">
        <f t="shared" ref="AL940:BB940" si="2873">SUM(AL306)</f>
        <v>0</v>
      </c>
      <c r="AM940" s="804">
        <f t="shared" si="2873"/>
        <v>0</v>
      </c>
      <c r="AN940" s="804">
        <f t="shared" si="2873"/>
        <v>0</v>
      </c>
      <c r="AO940" s="804">
        <f t="shared" si="2873"/>
        <v>0</v>
      </c>
      <c r="AP940" s="804">
        <f t="shared" si="2873"/>
        <v>0</v>
      </c>
      <c r="AQ940" s="804">
        <f t="shared" si="2873"/>
        <v>0</v>
      </c>
      <c r="AR940" s="804">
        <f t="shared" si="2873"/>
        <v>0</v>
      </c>
      <c r="AS940" s="804">
        <f t="shared" si="2873"/>
        <v>0</v>
      </c>
      <c r="AT940" s="804">
        <f t="shared" si="2873"/>
        <v>0</v>
      </c>
      <c r="AU940" s="804">
        <f t="shared" si="2873"/>
        <v>0</v>
      </c>
      <c r="AV940" s="804">
        <f t="shared" si="2873"/>
        <v>0</v>
      </c>
      <c r="AW940" s="804">
        <f t="shared" si="2873"/>
        <v>0</v>
      </c>
      <c r="AX940" s="804">
        <f t="shared" si="2873"/>
        <v>0</v>
      </c>
      <c r="AY940" s="804">
        <f t="shared" si="2873"/>
        <v>0</v>
      </c>
      <c r="AZ940" s="804">
        <f t="shared" si="2873"/>
        <v>0</v>
      </c>
      <c r="BA940" s="804">
        <f t="shared" si="2873"/>
        <v>0</v>
      </c>
      <c r="BB940" s="804">
        <f t="shared" si="2873"/>
        <v>0</v>
      </c>
      <c r="BC940" s="803"/>
      <c r="BD940" s="804">
        <f t="shared" ref="BD940:BT940" si="2874">SUM(BD306)</f>
        <v>0</v>
      </c>
      <c r="BE940" s="804">
        <f t="shared" si="2874"/>
        <v>0</v>
      </c>
      <c r="BF940" s="804">
        <f t="shared" si="2874"/>
        <v>0</v>
      </c>
      <c r="BG940" s="804">
        <f t="shared" si="2874"/>
        <v>0</v>
      </c>
      <c r="BH940" s="804">
        <f t="shared" si="2874"/>
        <v>0</v>
      </c>
      <c r="BI940" s="804">
        <f t="shared" si="2874"/>
        <v>0</v>
      </c>
      <c r="BJ940" s="804">
        <f t="shared" si="2874"/>
        <v>0</v>
      </c>
      <c r="BK940" s="804">
        <f t="shared" si="2874"/>
        <v>0</v>
      </c>
      <c r="BL940" s="804">
        <f t="shared" si="2874"/>
        <v>0</v>
      </c>
      <c r="BM940" s="804">
        <f t="shared" si="2874"/>
        <v>0</v>
      </c>
      <c r="BN940" s="804">
        <f t="shared" si="2874"/>
        <v>0</v>
      </c>
      <c r="BO940" s="804">
        <f t="shared" si="2874"/>
        <v>0</v>
      </c>
      <c r="BP940" s="804">
        <f t="shared" si="2874"/>
        <v>0</v>
      </c>
      <c r="BQ940" s="804">
        <f t="shared" si="2874"/>
        <v>0</v>
      </c>
      <c r="BR940" s="804">
        <f t="shared" si="2874"/>
        <v>0</v>
      </c>
      <c r="BS940" s="804">
        <f t="shared" si="2874"/>
        <v>0</v>
      </c>
      <c r="BT940" s="804">
        <f t="shared" si="2874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07"/>
        <v>0</v>
      </c>
      <c r="CA940" s="596">
        <f t="shared" si="2808"/>
        <v>0</v>
      </c>
      <c r="CB940" s="596">
        <f t="shared" si="2809"/>
        <v>0</v>
      </c>
      <c r="CC940" s="596">
        <f t="shared" si="2810"/>
        <v>0</v>
      </c>
      <c r="CD940" s="1346">
        <f t="shared" si="2838"/>
        <v>0</v>
      </c>
      <c r="CE940" s="1347">
        <f t="shared" si="2812"/>
        <v>0</v>
      </c>
      <c r="CF940" s="1348">
        <f t="shared" si="2812"/>
        <v>0</v>
      </c>
      <c r="CG940" s="1348">
        <f t="shared" si="2812"/>
        <v>0</v>
      </c>
      <c r="CH940" s="1348">
        <f t="shared" si="2812"/>
        <v>0</v>
      </c>
      <c r="CI940" s="1348">
        <f t="shared" si="2812"/>
        <v>0</v>
      </c>
      <c r="CJ940" s="1348">
        <f t="shared" si="2812"/>
        <v>0</v>
      </c>
      <c r="CK940" s="1349">
        <f t="shared" si="2812"/>
        <v>0</v>
      </c>
      <c r="CL940" s="1349">
        <f t="shared" si="2812"/>
        <v>0</v>
      </c>
      <c r="CM940" s="1349">
        <f t="shared" si="2812"/>
        <v>0</v>
      </c>
      <c r="CN940" s="1348">
        <f t="shared" si="2812"/>
        <v>0</v>
      </c>
      <c r="CO940" s="1348">
        <f t="shared" si="2812"/>
        <v>0</v>
      </c>
      <c r="CP940" s="1348">
        <f t="shared" si="2812"/>
        <v>0</v>
      </c>
      <c r="CQ940" s="1348">
        <f t="shared" si="2812"/>
        <v>0</v>
      </c>
      <c r="CR940" s="1348">
        <f t="shared" si="2812"/>
        <v>0</v>
      </c>
      <c r="CS940" s="1347">
        <f t="shared" si="2812"/>
        <v>0</v>
      </c>
      <c r="CT940" s="1350">
        <f t="shared" si="2812"/>
        <v>0</v>
      </c>
      <c r="CU940" s="547">
        <f t="shared" si="2813"/>
        <v>0</v>
      </c>
      <c r="CV940" s="548">
        <f t="shared" si="2814"/>
        <v>0</v>
      </c>
      <c r="CW940" s="549">
        <f t="shared" si="2815"/>
        <v>0</v>
      </c>
      <c r="CX940" s="549">
        <f t="shared" si="2816"/>
        <v>0</v>
      </c>
      <c r="CY940" s="549">
        <f t="shared" si="2817"/>
        <v>0</v>
      </c>
      <c r="CZ940" s="549">
        <f t="shared" si="2818"/>
        <v>0</v>
      </c>
      <c r="DA940" s="549">
        <f t="shared" si="2819"/>
        <v>0</v>
      </c>
      <c r="DB940" s="550">
        <f t="shared" si="2820"/>
        <v>0</v>
      </c>
      <c r="DC940" s="550">
        <f t="shared" si="2821"/>
        <v>0</v>
      </c>
      <c r="DD940" s="550">
        <f t="shared" si="2822"/>
        <v>0</v>
      </c>
      <c r="DE940" s="549">
        <f t="shared" si="2823"/>
        <v>0</v>
      </c>
      <c r="DF940" s="549">
        <f t="shared" si="2824"/>
        <v>0</v>
      </c>
      <c r="DG940" s="549">
        <f t="shared" si="2825"/>
        <v>0</v>
      </c>
      <c r="DH940" s="549">
        <f t="shared" si="2826"/>
        <v>0</v>
      </c>
      <c r="DI940" s="549">
        <f t="shared" si="2827"/>
        <v>0</v>
      </c>
      <c r="DJ940" s="548">
        <f t="shared" si="2828"/>
        <v>0</v>
      </c>
      <c r="DK940" s="547">
        <f t="shared" si="2829"/>
        <v>0</v>
      </c>
      <c r="DL940" s="654">
        <f t="shared" si="2830"/>
        <v>17</v>
      </c>
      <c r="DM940" s="106">
        <f t="shared" si="2831"/>
        <v>17</v>
      </c>
      <c r="DN940" s="106">
        <f t="shared" si="2832"/>
        <v>17</v>
      </c>
      <c r="DO940" s="106">
        <f t="shared" si="2833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875">SUM(B316)</f>
        <v>0</v>
      </c>
      <c r="C941" s="804">
        <f t="shared" si="2875"/>
        <v>0</v>
      </c>
      <c r="D941" s="804">
        <f t="shared" si="2875"/>
        <v>0</v>
      </c>
      <c r="E941" s="804">
        <f t="shared" si="2875"/>
        <v>0</v>
      </c>
      <c r="F941" s="804">
        <f t="shared" si="2875"/>
        <v>0</v>
      </c>
      <c r="G941" s="804">
        <f t="shared" si="2875"/>
        <v>0</v>
      </c>
      <c r="H941" s="804">
        <f t="shared" si="2875"/>
        <v>0</v>
      </c>
      <c r="I941" s="804">
        <f t="shared" si="2875"/>
        <v>0</v>
      </c>
      <c r="J941" s="804">
        <f t="shared" si="2875"/>
        <v>0</v>
      </c>
      <c r="K941" s="804">
        <f t="shared" si="2875"/>
        <v>0</v>
      </c>
      <c r="L941" s="804">
        <f t="shared" si="2875"/>
        <v>0</v>
      </c>
      <c r="M941" s="804">
        <f t="shared" si="2875"/>
        <v>0</v>
      </c>
      <c r="N941" s="804">
        <f t="shared" si="2875"/>
        <v>0</v>
      </c>
      <c r="O941" s="804">
        <f t="shared" si="2875"/>
        <v>0</v>
      </c>
      <c r="P941" s="804">
        <f t="shared" si="2875"/>
        <v>0</v>
      </c>
      <c r="Q941" s="804">
        <f t="shared" si="2875"/>
        <v>0</v>
      </c>
      <c r="R941" s="804">
        <f t="shared" si="2875"/>
        <v>0</v>
      </c>
      <c r="S941" s="803"/>
      <c r="T941" s="804">
        <f t="shared" ref="T941:AJ941" si="2876">SUM(T316)</f>
        <v>0</v>
      </c>
      <c r="U941" s="804">
        <f t="shared" si="2876"/>
        <v>0</v>
      </c>
      <c r="V941" s="804">
        <f t="shared" si="2876"/>
        <v>0</v>
      </c>
      <c r="W941" s="804">
        <f t="shared" si="2876"/>
        <v>0</v>
      </c>
      <c r="X941" s="804">
        <f t="shared" si="2876"/>
        <v>0</v>
      </c>
      <c r="Y941" s="804">
        <f t="shared" si="2876"/>
        <v>0</v>
      </c>
      <c r="Z941" s="804">
        <f t="shared" si="2876"/>
        <v>0</v>
      </c>
      <c r="AA941" s="804">
        <f t="shared" si="2876"/>
        <v>0</v>
      </c>
      <c r="AB941" s="804">
        <f t="shared" si="2876"/>
        <v>0</v>
      </c>
      <c r="AC941" s="804">
        <f t="shared" si="2876"/>
        <v>0</v>
      </c>
      <c r="AD941" s="804">
        <f t="shared" si="2876"/>
        <v>0</v>
      </c>
      <c r="AE941" s="804">
        <f t="shared" si="2876"/>
        <v>0</v>
      </c>
      <c r="AF941" s="804">
        <f t="shared" si="2876"/>
        <v>0</v>
      </c>
      <c r="AG941" s="804">
        <f t="shared" si="2876"/>
        <v>0</v>
      </c>
      <c r="AH941" s="804">
        <f t="shared" si="2876"/>
        <v>0</v>
      </c>
      <c r="AI941" s="804">
        <f t="shared" si="2876"/>
        <v>0</v>
      </c>
      <c r="AJ941" s="804">
        <f t="shared" si="2876"/>
        <v>0</v>
      </c>
      <c r="AK941" s="803"/>
      <c r="AL941" s="804">
        <f t="shared" ref="AL941:BB941" si="2877">SUM(AL316)</f>
        <v>0</v>
      </c>
      <c r="AM941" s="804">
        <f t="shared" si="2877"/>
        <v>0</v>
      </c>
      <c r="AN941" s="804">
        <f t="shared" si="2877"/>
        <v>0</v>
      </c>
      <c r="AO941" s="804">
        <f t="shared" si="2877"/>
        <v>0</v>
      </c>
      <c r="AP941" s="804">
        <f t="shared" si="2877"/>
        <v>0</v>
      </c>
      <c r="AQ941" s="804">
        <f t="shared" si="2877"/>
        <v>0</v>
      </c>
      <c r="AR941" s="804">
        <f t="shared" si="2877"/>
        <v>0</v>
      </c>
      <c r="AS941" s="804">
        <f t="shared" si="2877"/>
        <v>0</v>
      </c>
      <c r="AT941" s="804">
        <f t="shared" si="2877"/>
        <v>0</v>
      </c>
      <c r="AU941" s="804">
        <f t="shared" si="2877"/>
        <v>0</v>
      </c>
      <c r="AV941" s="804">
        <f t="shared" si="2877"/>
        <v>0</v>
      </c>
      <c r="AW941" s="804">
        <f t="shared" si="2877"/>
        <v>0</v>
      </c>
      <c r="AX941" s="804">
        <f t="shared" si="2877"/>
        <v>0</v>
      </c>
      <c r="AY941" s="804">
        <f t="shared" si="2877"/>
        <v>0</v>
      </c>
      <c r="AZ941" s="804">
        <f t="shared" si="2877"/>
        <v>0</v>
      </c>
      <c r="BA941" s="804">
        <f t="shared" si="2877"/>
        <v>0</v>
      </c>
      <c r="BB941" s="804">
        <f t="shared" si="2877"/>
        <v>0</v>
      </c>
      <c r="BC941" s="803"/>
      <c r="BD941" s="804">
        <f t="shared" ref="BD941:BT941" si="2878">SUM(BD316)</f>
        <v>0</v>
      </c>
      <c r="BE941" s="804">
        <f t="shared" si="2878"/>
        <v>0</v>
      </c>
      <c r="BF941" s="804">
        <f t="shared" si="2878"/>
        <v>0</v>
      </c>
      <c r="BG941" s="804">
        <f t="shared" si="2878"/>
        <v>0</v>
      </c>
      <c r="BH941" s="804">
        <f t="shared" si="2878"/>
        <v>0</v>
      </c>
      <c r="BI941" s="804">
        <f t="shared" si="2878"/>
        <v>0</v>
      </c>
      <c r="BJ941" s="804">
        <f t="shared" si="2878"/>
        <v>0</v>
      </c>
      <c r="BK941" s="804">
        <f t="shared" si="2878"/>
        <v>0</v>
      </c>
      <c r="BL941" s="804">
        <f t="shared" si="2878"/>
        <v>0</v>
      </c>
      <c r="BM941" s="804">
        <f t="shared" si="2878"/>
        <v>0</v>
      </c>
      <c r="BN941" s="804">
        <f t="shared" si="2878"/>
        <v>0</v>
      </c>
      <c r="BO941" s="804">
        <f t="shared" si="2878"/>
        <v>0</v>
      </c>
      <c r="BP941" s="804">
        <f t="shared" si="2878"/>
        <v>0</v>
      </c>
      <c r="BQ941" s="804">
        <f t="shared" si="2878"/>
        <v>0</v>
      </c>
      <c r="BR941" s="804">
        <f t="shared" si="2878"/>
        <v>0</v>
      </c>
      <c r="BS941" s="804">
        <f t="shared" si="2878"/>
        <v>0</v>
      </c>
      <c r="BT941" s="804">
        <f t="shared" si="2878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07"/>
        <v>0</v>
      </c>
      <c r="CA941" s="596">
        <f t="shared" si="2808"/>
        <v>0</v>
      </c>
      <c r="CB941" s="596">
        <f t="shared" si="2809"/>
        <v>0</v>
      </c>
      <c r="CC941" s="596">
        <f t="shared" si="2810"/>
        <v>0</v>
      </c>
      <c r="CD941" s="1346">
        <f t="shared" si="2838"/>
        <v>0</v>
      </c>
      <c r="CE941" s="1347">
        <f t="shared" si="2812"/>
        <v>0</v>
      </c>
      <c r="CF941" s="1348">
        <f t="shared" si="2812"/>
        <v>0</v>
      </c>
      <c r="CG941" s="1348">
        <f t="shared" si="2812"/>
        <v>0</v>
      </c>
      <c r="CH941" s="1348">
        <f t="shared" si="2812"/>
        <v>0</v>
      </c>
      <c r="CI941" s="1348">
        <f t="shared" si="2812"/>
        <v>0</v>
      </c>
      <c r="CJ941" s="1348">
        <f t="shared" si="2812"/>
        <v>0</v>
      </c>
      <c r="CK941" s="1349">
        <f t="shared" si="2812"/>
        <v>0</v>
      </c>
      <c r="CL941" s="1349">
        <f t="shared" si="2812"/>
        <v>0</v>
      </c>
      <c r="CM941" s="1349">
        <f t="shared" si="2812"/>
        <v>0</v>
      </c>
      <c r="CN941" s="1348">
        <f t="shared" si="2812"/>
        <v>0</v>
      </c>
      <c r="CO941" s="1348">
        <f t="shared" si="2812"/>
        <v>0</v>
      </c>
      <c r="CP941" s="1348">
        <f t="shared" si="2812"/>
        <v>0</v>
      </c>
      <c r="CQ941" s="1348">
        <f t="shared" si="2812"/>
        <v>0</v>
      </c>
      <c r="CR941" s="1348">
        <f t="shared" si="2812"/>
        <v>0</v>
      </c>
      <c r="CS941" s="1347">
        <f t="shared" si="2812"/>
        <v>0</v>
      </c>
      <c r="CT941" s="1350">
        <f t="shared" si="2812"/>
        <v>0</v>
      </c>
      <c r="CU941" s="547">
        <f t="shared" si="2813"/>
        <v>0</v>
      </c>
      <c r="CV941" s="548">
        <f t="shared" si="2814"/>
        <v>0</v>
      </c>
      <c r="CW941" s="549">
        <f t="shared" si="2815"/>
        <v>0</v>
      </c>
      <c r="CX941" s="549">
        <f t="shared" si="2816"/>
        <v>0</v>
      </c>
      <c r="CY941" s="549">
        <f t="shared" si="2817"/>
        <v>0</v>
      </c>
      <c r="CZ941" s="549">
        <f t="shared" si="2818"/>
        <v>0</v>
      </c>
      <c r="DA941" s="549">
        <f t="shared" si="2819"/>
        <v>0</v>
      </c>
      <c r="DB941" s="550">
        <f t="shared" si="2820"/>
        <v>0</v>
      </c>
      <c r="DC941" s="550">
        <f t="shared" si="2821"/>
        <v>0</v>
      </c>
      <c r="DD941" s="550">
        <f t="shared" si="2822"/>
        <v>0</v>
      </c>
      <c r="DE941" s="549">
        <f t="shared" si="2823"/>
        <v>0</v>
      </c>
      <c r="DF941" s="549">
        <f t="shared" si="2824"/>
        <v>0</v>
      </c>
      <c r="DG941" s="549">
        <f t="shared" si="2825"/>
        <v>0</v>
      </c>
      <c r="DH941" s="549">
        <f t="shared" si="2826"/>
        <v>0</v>
      </c>
      <c r="DI941" s="549">
        <f t="shared" si="2827"/>
        <v>0</v>
      </c>
      <c r="DJ941" s="548">
        <f t="shared" si="2828"/>
        <v>0</v>
      </c>
      <c r="DK941" s="547">
        <f t="shared" si="2829"/>
        <v>0</v>
      </c>
      <c r="DL941" s="654">
        <f t="shared" si="2830"/>
        <v>17</v>
      </c>
      <c r="DM941" s="106">
        <f t="shared" si="2831"/>
        <v>17</v>
      </c>
      <c r="DN941" s="106">
        <f t="shared" si="2832"/>
        <v>17</v>
      </c>
      <c r="DO941" s="106">
        <f t="shared" si="2833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879">SUM(B326)</f>
        <v>0</v>
      </c>
      <c r="C942" s="804">
        <f t="shared" si="2879"/>
        <v>0</v>
      </c>
      <c r="D942" s="804">
        <f t="shared" si="2879"/>
        <v>0</v>
      </c>
      <c r="E942" s="804">
        <f t="shared" si="2879"/>
        <v>0</v>
      </c>
      <c r="F942" s="804">
        <f t="shared" si="2879"/>
        <v>0</v>
      </c>
      <c r="G942" s="804">
        <f t="shared" si="2879"/>
        <v>0</v>
      </c>
      <c r="H942" s="804">
        <f t="shared" si="2879"/>
        <v>0</v>
      </c>
      <c r="I942" s="804">
        <f t="shared" si="2879"/>
        <v>0</v>
      </c>
      <c r="J942" s="804">
        <f t="shared" si="2879"/>
        <v>0</v>
      </c>
      <c r="K942" s="804">
        <f t="shared" si="2879"/>
        <v>0</v>
      </c>
      <c r="L942" s="804">
        <f t="shared" si="2879"/>
        <v>0</v>
      </c>
      <c r="M942" s="804">
        <f t="shared" si="2879"/>
        <v>0</v>
      </c>
      <c r="N942" s="804">
        <f t="shared" si="2879"/>
        <v>0</v>
      </c>
      <c r="O942" s="804">
        <f t="shared" si="2879"/>
        <v>0</v>
      </c>
      <c r="P942" s="804">
        <f t="shared" si="2879"/>
        <v>0</v>
      </c>
      <c r="Q942" s="804">
        <f t="shared" si="2879"/>
        <v>0</v>
      </c>
      <c r="R942" s="804">
        <f t="shared" si="2879"/>
        <v>0</v>
      </c>
      <c r="S942" s="803"/>
      <c r="T942" s="804">
        <f t="shared" ref="T942:AJ942" si="2880">SUM(T326)</f>
        <v>0</v>
      </c>
      <c r="U942" s="804">
        <f t="shared" si="2880"/>
        <v>0</v>
      </c>
      <c r="V942" s="804">
        <f t="shared" si="2880"/>
        <v>0</v>
      </c>
      <c r="W942" s="804">
        <f t="shared" si="2880"/>
        <v>0</v>
      </c>
      <c r="X942" s="804">
        <f t="shared" si="2880"/>
        <v>0</v>
      </c>
      <c r="Y942" s="804">
        <f t="shared" si="2880"/>
        <v>0</v>
      </c>
      <c r="Z942" s="804">
        <f t="shared" si="2880"/>
        <v>0</v>
      </c>
      <c r="AA942" s="804">
        <f t="shared" si="2880"/>
        <v>0</v>
      </c>
      <c r="AB942" s="804">
        <f t="shared" si="2880"/>
        <v>0</v>
      </c>
      <c r="AC942" s="804">
        <f t="shared" si="2880"/>
        <v>0</v>
      </c>
      <c r="AD942" s="804">
        <f t="shared" si="2880"/>
        <v>0</v>
      </c>
      <c r="AE942" s="804">
        <f t="shared" si="2880"/>
        <v>0</v>
      </c>
      <c r="AF942" s="804">
        <f t="shared" si="2880"/>
        <v>0</v>
      </c>
      <c r="AG942" s="804">
        <f t="shared" si="2880"/>
        <v>0</v>
      </c>
      <c r="AH942" s="804">
        <f t="shared" si="2880"/>
        <v>0</v>
      </c>
      <c r="AI942" s="804">
        <f t="shared" si="2880"/>
        <v>0</v>
      </c>
      <c r="AJ942" s="804">
        <f t="shared" si="2880"/>
        <v>0</v>
      </c>
      <c r="AK942" s="803"/>
      <c r="AL942" s="804">
        <f t="shared" ref="AL942:BB942" si="2881">SUM(AL326)</f>
        <v>0</v>
      </c>
      <c r="AM942" s="804">
        <f t="shared" si="2881"/>
        <v>0</v>
      </c>
      <c r="AN942" s="804">
        <f t="shared" si="2881"/>
        <v>0</v>
      </c>
      <c r="AO942" s="804">
        <f t="shared" si="2881"/>
        <v>0</v>
      </c>
      <c r="AP942" s="804">
        <f t="shared" si="2881"/>
        <v>0</v>
      </c>
      <c r="AQ942" s="804">
        <f t="shared" si="2881"/>
        <v>0</v>
      </c>
      <c r="AR942" s="804">
        <f t="shared" si="2881"/>
        <v>0</v>
      </c>
      <c r="AS942" s="804">
        <f t="shared" si="2881"/>
        <v>0</v>
      </c>
      <c r="AT942" s="804">
        <f t="shared" si="2881"/>
        <v>0</v>
      </c>
      <c r="AU942" s="804">
        <f t="shared" si="2881"/>
        <v>0</v>
      </c>
      <c r="AV942" s="804">
        <f t="shared" si="2881"/>
        <v>0</v>
      </c>
      <c r="AW942" s="804">
        <f t="shared" si="2881"/>
        <v>0</v>
      </c>
      <c r="AX942" s="804">
        <f t="shared" si="2881"/>
        <v>0</v>
      </c>
      <c r="AY942" s="804">
        <f t="shared" si="2881"/>
        <v>0</v>
      </c>
      <c r="AZ942" s="804">
        <f t="shared" si="2881"/>
        <v>0</v>
      </c>
      <c r="BA942" s="804">
        <f t="shared" si="2881"/>
        <v>0</v>
      </c>
      <c r="BB942" s="804">
        <f t="shared" si="2881"/>
        <v>0</v>
      </c>
      <c r="BC942" s="803"/>
      <c r="BD942" s="804">
        <f t="shared" ref="BD942:BT942" si="2882">SUM(BD326)</f>
        <v>0</v>
      </c>
      <c r="BE942" s="804">
        <f t="shared" si="2882"/>
        <v>0</v>
      </c>
      <c r="BF942" s="804">
        <f t="shared" si="2882"/>
        <v>0</v>
      </c>
      <c r="BG942" s="804">
        <f t="shared" si="2882"/>
        <v>0</v>
      </c>
      <c r="BH942" s="804">
        <f t="shared" si="2882"/>
        <v>0</v>
      </c>
      <c r="BI942" s="804">
        <f t="shared" si="2882"/>
        <v>0</v>
      </c>
      <c r="BJ942" s="804">
        <f t="shared" si="2882"/>
        <v>0</v>
      </c>
      <c r="BK942" s="804">
        <f t="shared" si="2882"/>
        <v>0</v>
      </c>
      <c r="BL942" s="804">
        <f t="shared" si="2882"/>
        <v>0</v>
      </c>
      <c r="BM942" s="804">
        <f t="shared" si="2882"/>
        <v>0</v>
      </c>
      <c r="BN942" s="804">
        <f t="shared" si="2882"/>
        <v>0</v>
      </c>
      <c r="BO942" s="804">
        <f t="shared" si="2882"/>
        <v>0</v>
      </c>
      <c r="BP942" s="804">
        <f t="shared" si="2882"/>
        <v>0</v>
      </c>
      <c r="BQ942" s="804">
        <f t="shared" si="2882"/>
        <v>0</v>
      </c>
      <c r="BR942" s="804">
        <f t="shared" si="2882"/>
        <v>0</v>
      </c>
      <c r="BS942" s="804">
        <f t="shared" si="2882"/>
        <v>0</v>
      </c>
      <c r="BT942" s="804">
        <f t="shared" si="2882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07"/>
        <v>0</v>
      </c>
      <c r="CA942" s="596">
        <f t="shared" si="2808"/>
        <v>0</v>
      </c>
      <c r="CB942" s="596">
        <f t="shared" si="2809"/>
        <v>0</v>
      </c>
      <c r="CC942" s="596">
        <f t="shared" si="2810"/>
        <v>0</v>
      </c>
      <c r="CD942" s="1346">
        <f t="shared" si="2838"/>
        <v>0</v>
      </c>
      <c r="CE942" s="1347">
        <f t="shared" si="2812"/>
        <v>0</v>
      </c>
      <c r="CF942" s="1348">
        <f t="shared" si="2812"/>
        <v>0</v>
      </c>
      <c r="CG942" s="1348">
        <f t="shared" si="2812"/>
        <v>0</v>
      </c>
      <c r="CH942" s="1348">
        <f t="shared" si="2812"/>
        <v>0</v>
      </c>
      <c r="CI942" s="1348">
        <f t="shared" si="2812"/>
        <v>0</v>
      </c>
      <c r="CJ942" s="1348">
        <f t="shared" si="2812"/>
        <v>0</v>
      </c>
      <c r="CK942" s="1349">
        <f t="shared" si="2812"/>
        <v>0</v>
      </c>
      <c r="CL942" s="1349">
        <f t="shared" si="2812"/>
        <v>0</v>
      </c>
      <c r="CM942" s="1349">
        <f t="shared" si="2812"/>
        <v>0</v>
      </c>
      <c r="CN942" s="1348">
        <f t="shared" si="2812"/>
        <v>0</v>
      </c>
      <c r="CO942" s="1348">
        <f t="shared" si="2812"/>
        <v>0</v>
      </c>
      <c r="CP942" s="1348">
        <f t="shared" si="2812"/>
        <v>0</v>
      </c>
      <c r="CQ942" s="1348">
        <f t="shared" si="2812"/>
        <v>0</v>
      </c>
      <c r="CR942" s="1348">
        <f t="shared" si="2812"/>
        <v>0</v>
      </c>
      <c r="CS942" s="1347">
        <f t="shared" si="2812"/>
        <v>0</v>
      </c>
      <c r="CT942" s="1350">
        <f t="shared" si="2812"/>
        <v>0</v>
      </c>
      <c r="CU942" s="547">
        <f t="shared" si="2813"/>
        <v>0</v>
      </c>
      <c r="CV942" s="548">
        <f t="shared" si="2814"/>
        <v>0</v>
      </c>
      <c r="CW942" s="549">
        <f t="shared" si="2815"/>
        <v>0</v>
      </c>
      <c r="CX942" s="549">
        <f t="shared" si="2816"/>
        <v>0</v>
      </c>
      <c r="CY942" s="549">
        <f t="shared" si="2817"/>
        <v>0</v>
      </c>
      <c r="CZ942" s="549">
        <f t="shared" si="2818"/>
        <v>0</v>
      </c>
      <c r="DA942" s="549">
        <f t="shared" si="2819"/>
        <v>0</v>
      </c>
      <c r="DB942" s="550">
        <f t="shared" si="2820"/>
        <v>0</v>
      </c>
      <c r="DC942" s="550">
        <f t="shared" si="2821"/>
        <v>0</v>
      </c>
      <c r="DD942" s="550">
        <f t="shared" si="2822"/>
        <v>0</v>
      </c>
      <c r="DE942" s="549">
        <f t="shared" si="2823"/>
        <v>0</v>
      </c>
      <c r="DF942" s="549">
        <f t="shared" si="2824"/>
        <v>0</v>
      </c>
      <c r="DG942" s="549">
        <f t="shared" si="2825"/>
        <v>0</v>
      </c>
      <c r="DH942" s="549">
        <f t="shared" si="2826"/>
        <v>0</v>
      </c>
      <c r="DI942" s="549">
        <f t="shared" si="2827"/>
        <v>0</v>
      </c>
      <c r="DJ942" s="548">
        <f t="shared" si="2828"/>
        <v>0</v>
      </c>
      <c r="DK942" s="547">
        <f t="shared" si="2829"/>
        <v>0</v>
      </c>
      <c r="DL942" s="654">
        <f t="shared" si="2830"/>
        <v>17</v>
      </c>
      <c r="DM942" s="106">
        <f t="shared" si="2831"/>
        <v>17</v>
      </c>
      <c r="DN942" s="106">
        <f t="shared" si="2832"/>
        <v>17</v>
      </c>
      <c r="DO942" s="106">
        <f t="shared" si="2833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883">SUM(B336)</f>
        <v>0</v>
      </c>
      <c r="C943" s="804">
        <f t="shared" si="2883"/>
        <v>0</v>
      </c>
      <c r="D943" s="804">
        <f t="shared" si="2883"/>
        <v>0</v>
      </c>
      <c r="E943" s="804">
        <f t="shared" si="2883"/>
        <v>0</v>
      </c>
      <c r="F943" s="804">
        <f t="shared" si="2883"/>
        <v>0</v>
      </c>
      <c r="G943" s="804">
        <f t="shared" si="2883"/>
        <v>0</v>
      </c>
      <c r="H943" s="804">
        <f t="shared" si="2883"/>
        <v>0</v>
      </c>
      <c r="I943" s="804">
        <f t="shared" si="2883"/>
        <v>0</v>
      </c>
      <c r="J943" s="804">
        <f t="shared" si="2883"/>
        <v>0</v>
      </c>
      <c r="K943" s="804">
        <f t="shared" si="2883"/>
        <v>0</v>
      </c>
      <c r="L943" s="804">
        <f t="shared" si="2883"/>
        <v>0</v>
      </c>
      <c r="M943" s="804">
        <f t="shared" si="2883"/>
        <v>0</v>
      </c>
      <c r="N943" s="804">
        <f t="shared" si="2883"/>
        <v>0</v>
      </c>
      <c r="O943" s="804">
        <f t="shared" si="2883"/>
        <v>0</v>
      </c>
      <c r="P943" s="804">
        <f t="shared" si="2883"/>
        <v>0</v>
      </c>
      <c r="Q943" s="804">
        <f t="shared" si="2883"/>
        <v>0</v>
      </c>
      <c r="R943" s="804">
        <f t="shared" si="2883"/>
        <v>0</v>
      </c>
      <c r="S943" s="803"/>
      <c r="T943" s="804">
        <f t="shared" ref="T943:AJ943" si="2884">SUM(T336)</f>
        <v>0</v>
      </c>
      <c r="U943" s="804">
        <f t="shared" si="2884"/>
        <v>0</v>
      </c>
      <c r="V943" s="804">
        <f t="shared" si="2884"/>
        <v>0</v>
      </c>
      <c r="W943" s="804">
        <f t="shared" si="2884"/>
        <v>0</v>
      </c>
      <c r="X943" s="804">
        <f t="shared" si="2884"/>
        <v>0</v>
      </c>
      <c r="Y943" s="804">
        <f t="shared" si="2884"/>
        <v>0</v>
      </c>
      <c r="Z943" s="804">
        <f t="shared" si="2884"/>
        <v>0</v>
      </c>
      <c r="AA943" s="804">
        <f t="shared" si="2884"/>
        <v>0</v>
      </c>
      <c r="AB943" s="804">
        <f t="shared" si="2884"/>
        <v>0</v>
      </c>
      <c r="AC943" s="804">
        <f t="shared" si="2884"/>
        <v>0</v>
      </c>
      <c r="AD943" s="804">
        <f t="shared" si="2884"/>
        <v>0</v>
      </c>
      <c r="AE943" s="804">
        <f t="shared" si="2884"/>
        <v>0</v>
      </c>
      <c r="AF943" s="804">
        <f t="shared" si="2884"/>
        <v>0</v>
      </c>
      <c r="AG943" s="804">
        <f t="shared" si="2884"/>
        <v>0</v>
      </c>
      <c r="AH943" s="804">
        <f t="shared" si="2884"/>
        <v>0</v>
      </c>
      <c r="AI943" s="804">
        <f t="shared" si="2884"/>
        <v>0</v>
      </c>
      <c r="AJ943" s="804">
        <f t="shared" si="2884"/>
        <v>0</v>
      </c>
      <c r="AK943" s="803"/>
      <c r="AL943" s="804">
        <f t="shared" ref="AL943:BB943" si="2885">SUM(AL336)</f>
        <v>0</v>
      </c>
      <c r="AM943" s="804">
        <f t="shared" si="2885"/>
        <v>0</v>
      </c>
      <c r="AN943" s="804">
        <f t="shared" si="2885"/>
        <v>0</v>
      </c>
      <c r="AO943" s="804">
        <f t="shared" si="2885"/>
        <v>0</v>
      </c>
      <c r="AP943" s="804">
        <f t="shared" si="2885"/>
        <v>0</v>
      </c>
      <c r="AQ943" s="804">
        <f t="shared" si="2885"/>
        <v>0</v>
      </c>
      <c r="AR943" s="804">
        <f t="shared" si="2885"/>
        <v>0</v>
      </c>
      <c r="AS943" s="804">
        <f t="shared" si="2885"/>
        <v>0</v>
      </c>
      <c r="AT943" s="804">
        <f t="shared" si="2885"/>
        <v>0</v>
      </c>
      <c r="AU943" s="804">
        <f t="shared" si="2885"/>
        <v>0</v>
      </c>
      <c r="AV943" s="804">
        <f t="shared" si="2885"/>
        <v>0</v>
      </c>
      <c r="AW943" s="804">
        <f t="shared" si="2885"/>
        <v>0</v>
      </c>
      <c r="AX943" s="804">
        <f t="shared" si="2885"/>
        <v>0</v>
      </c>
      <c r="AY943" s="804">
        <f t="shared" si="2885"/>
        <v>0</v>
      </c>
      <c r="AZ943" s="804">
        <f t="shared" si="2885"/>
        <v>0</v>
      </c>
      <c r="BA943" s="804">
        <f t="shared" si="2885"/>
        <v>0</v>
      </c>
      <c r="BB943" s="804">
        <f t="shared" si="2885"/>
        <v>0</v>
      </c>
      <c r="BC943" s="803"/>
      <c r="BD943" s="804">
        <f t="shared" ref="BD943:BT943" si="2886">SUM(BD336)</f>
        <v>0</v>
      </c>
      <c r="BE943" s="804">
        <f t="shared" si="2886"/>
        <v>0</v>
      </c>
      <c r="BF943" s="804">
        <f t="shared" si="2886"/>
        <v>0</v>
      </c>
      <c r="BG943" s="804">
        <f t="shared" si="2886"/>
        <v>0</v>
      </c>
      <c r="BH943" s="804">
        <f t="shared" si="2886"/>
        <v>0</v>
      </c>
      <c r="BI943" s="804">
        <f t="shared" si="2886"/>
        <v>0</v>
      </c>
      <c r="BJ943" s="804">
        <f t="shared" si="2886"/>
        <v>0</v>
      </c>
      <c r="BK943" s="804">
        <f t="shared" si="2886"/>
        <v>0</v>
      </c>
      <c r="BL943" s="804">
        <f t="shared" si="2886"/>
        <v>0</v>
      </c>
      <c r="BM943" s="804">
        <f t="shared" si="2886"/>
        <v>0</v>
      </c>
      <c r="BN943" s="804">
        <f t="shared" si="2886"/>
        <v>0</v>
      </c>
      <c r="BO943" s="804">
        <f t="shared" si="2886"/>
        <v>0</v>
      </c>
      <c r="BP943" s="804">
        <f t="shared" si="2886"/>
        <v>0</v>
      </c>
      <c r="BQ943" s="804">
        <f t="shared" si="2886"/>
        <v>0</v>
      </c>
      <c r="BR943" s="804">
        <f t="shared" si="2886"/>
        <v>0</v>
      </c>
      <c r="BS943" s="804">
        <f t="shared" si="2886"/>
        <v>0</v>
      </c>
      <c r="BT943" s="804">
        <f t="shared" si="2886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07"/>
        <v>0</v>
      </c>
      <c r="CA943" s="596">
        <f t="shared" si="2808"/>
        <v>0</v>
      </c>
      <c r="CB943" s="596">
        <f t="shared" si="2809"/>
        <v>0</v>
      </c>
      <c r="CC943" s="596">
        <f t="shared" si="2810"/>
        <v>0</v>
      </c>
      <c r="CD943" s="1346">
        <f t="shared" si="2838"/>
        <v>0</v>
      </c>
      <c r="CE943" s="1347">
        <f t="shared" si="2812"/>
        <v>0</v>
      </c>
      <c r="CF943" s="1348">
        <f t="shared" si="2812"/>
        <v>0</v>
      </c>
      <c r="CG943" s="1348">
        <f t="shared" si="2812"/>
        <v>0</v>
      </c>
      <c r="CH943" s="1348">
        <f t="shared" si="2812"/>
        <v>0</v>
      </c>
      <c r="CI943" s="1348">
        <f t="shared" si="2812"/>
        <v>0</v>
      </c>
      <c r="CJ943" s="1348">
        <f t="shared" si="2812"/>
        <v>0</v>
      </c>
      <c r="CK943" s="1349">
        <f t="shared" si="2812"/>
        <v>0</v>
      </c>
      <c r="CL943" s="1349">
        <f t="shared" si="2812"/>
        <v>0</v>
      </c>
      <c r="CM943" s="1349">
        <f t="shared" si="2812"/>
        <v>0</v>
      </c>
      <c r="CN943" s="1348">
        <f t="shared" si="2812"/>
        <v>0</v>
      </c>
      <c r="CO943" s="1348">
        <f t="shared" si="2812"/>
        <v>0</v>
      </c>
      <c r="CP943" s="1348">
        <f t="shared" si="2812"/>
        <v>0</v>
      </c>
      <c r="CQ943" s="1348">
        <f t="shared" si="2812"/>
        <v>0</v>
      </c>
      <c r="CR943" s="1348">
        <f t="shared" si="2812"/>
        <v>0</v>
      </c>
      <c r="CS943" s="1347">
        <f t="shared" si="2812"/>
        <v>0</v>
      </c>
      <c r="CT943" s="1350">
        <f t="shared" si="2812"/>
        <v>0</v>
      </c>
      <c r="CU943" s="547">
        <f t="shared" si="2813"/>
        <v>0</v>
      </c>
      <c r="CV943" s="548">
        <f t="shared" si="2814"/>
        <v>0</v>
      </c>
      <c r="CW943" s="549">
        <f t="shared" si="2815"/>
        <v>0</v>
      </c>
      <c r="CX943" s="549">
        <f t="shared" si="2816"/>
        <v>0</v>
      </c>
      <c r="CY943" s="549">
        <f t="shared" si="2817"/>
        <v>0</v>
      </c>
      <c r="CZ943" s="549">
        <f t="shared" si="2818"/>
        <v>0</v>
      </c>
      <c r="DA943" s="549">
        <f t="shared" si="2819"/>
        <v>0</v>
      </c>
      <c r="DB943" s="550">
        <f t="shared" si="2820"/>
        <v>0</v>
      </c>
      <c r="DC943" s="550">
        <f t="shared" si="2821"/>
        <v>0</v>
      </c>
      <c r="DD943" s="550">
        <f t="shared" si="2822"/>
        <v>0</v>
      </c>
      <c r="DE943" s="549">
        <f t="shared" si="2823"/>
        <v>0</v>
      </c>
      <c r="DF943" s="549">
        <f t="shared" si="2824"/>
        <v>0</v>
      </c>
      <c r="DG943" s="549">
        <f t="shared" si="2825"/>
        <v>0</v>
      </c>
      <c r="DH943" s="549">
        <f t="shared" si="2826"/>
        <v>0</v>
      </c>
      <c r="DI943" s="549">
        <f t="shared" si="2827"/>
        <v>0</v>
      </c>
      <c r="DJ943" s="548">
        <f t="shared" si="2828"/>
        <v>0</v>
      </c>
      <c r="DK943" s="547">
        <f t="shared" si="2829"/>
        <v>0</v>
      </c>
      <c r="DL943" s="654">
        <f t="shared" si="2830"/>
        <v>17</v>
      </c>
      <c r="DM943" s="106">
        <f t="shared" si="2831"/>
        <v>17</v>
      </c>
      <c r="DN943" s="106">
        <f t="shared" si="2832"/>
        <v>17</v>
      </c>
      <c r="DO943" s="106">
        <f t="shared" si="2833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887">SUM(B346)</f>
        <v>240</v>
      </c>
      <c r="C944" s="804">
        <f t="shared" si="2887"/>
        <v>0</v>
      </c>
      <c r="D944" s="804">
        <f t="shared" si="2887"/>
        <v>0</v>
      </c>
      <c r="E944" s="804">
        <f t="shared" si="2887"/>
        <v>0</v>
      </c>
      <c r="F944" s="804">
        <f t="shared" si="2887"/>
        <v>0</v>
      </c>
      <c r="G944" s="804">
        <f t="shared" si="2887"/>
        <v>0</v>
      </c>
      <c r="H944" s="804">
        <f t="shared" si="2887"/>
        <v>0</v>
      </c>
      <c r="I944" s="804">
        <f t="shared" si="2887"/>
        <v>0</v>
      </c>
      <c r="J944" s="804">
        <f t="shared" si="2887"/>
        <v>0</v>
      </c>
      <c r="K944" s="804">
        <f t="shared" si="2887"/>
        <v>0</v>
      </c>
      <c r="L944" s="804">
        <f t="shared" si="2887"/>
        <v>0</v>
      </c>
      <c r="M944" s="804">
        <f t="shared" si="2887"/>
        <v>0</v>
      </c>
      <c r="N944" s="804">
        <f t="shared" si="2887"/>
        <v>0</v>
      </c>
      <c r="O944" s="804">
        <f t="shared" si="2887"/>
        <v>0</v>
      </c>
      <c r="P944" s="804">
        <f t="shared" si="2887"/>
        <v>0</v>
      </c>
      <c r="Q944" s="804">
        <f t="shared" si="2887"/>
        <v>0</v>
      </c>
      <c r="R944" s="804">
        <f t="shared" si="2887"/>
        <v>0</v>
      </c>
      <c r="S944" s="803"/>
      <c r="T944" s="804">
        <f t="shared" ref="T944:AJ944" si="2888">SUM(T346)</f>
        <v>0</v>
      </c>
      <c r="U944" s="804">
        <f t="shared" si="2888"/>
        <v>0</v>
      </c>
      <c r="V944" s="804">
        <f t="shared" si="2888"/>
        <v>0</v>
      </c>
      <c r="W944" s="804">
        <f t="shared" si="2888"/>
        <v>0</v>
      </c>
      <c r="X944" s="804">
        <f t="shared" si="2888"/>
        <v>0</v>
      </c>
      <c r="Y944" s="804">
        <f t="shared" si="2888"/>
        <v>0</v>
      </c>
      <c r="Z944" s="804">
        <f t="shared" si="2888"/>
        <v>0</v>
      </c>
      <c r="AA944" s="804">
        <f t="shared" si="2888"/>
        <v>0</v>
      </c>
      <c r="AB944" s="804">
        <f t="shared" si="2888"/>
        <v>0</v>
      </c>
      <c r="AC944" s="804">
        <f t="shared" si="2888"/>
        <v>0</v>
      </c>
      <c r="AD944" s="804">
        <f t="shared" si="2888"/>
        <v>0</v>
      </c>
      <c r="AE944" s="804">
        <f t="shared" si="2888"/>
        <v>0</v>
      </c>
      <c r="AF944" s="804">
        <f t="shared" si="2888"/>
        <v>0</v>
      </c>
      <c r="AG944" s="804">
        <f t="shared" si="2888"/>
        <v>0</v>
      </c>
      <c r="AH944" s="804">
        <f t="shared" si="2888"/>
        <v>0</v>
      </c>
      <c r="AI944" s="804">
        <f t="shared" si="2888"/>
        <v>0</v>
      </c>
      <c r="AJ944" s="804">
        <f t="shared" si="2888"/>
        <v>0</v>
      </c>
      <c r="AK944" s="803"/>
      <c r="AL944" s="804">
        <f t="shared" ref="AL944:BB944" si="2889">SUM(AL346)</f>
        <v>0</v>
      </c>
      <c r="AM944" s="804">
        <f t="shared" si="2889"/>
        <v>0</v>
      </c>
      <c r="AN944" s="804">
        <f t="shared" si="2889"/>
        <v>0</v>
      </c>
      <c r="AO944" s="804">
        <f t="shared" si="2889"/>
        <v>0</v>
      </c>
      <c r="AP944" s="804">
        <f t="shared" si="2889"/>
        <v>0</v>
      </c>
      <c r="AQ944" s="804">
        <f t="shared" si="2889"/>
        <v>0</v>
      </c>
      <c r="AR944" s="804">
        <f t="shared" si="2889"/>
        <v>0</v>
      </c>
      <c r="AS944" s="804">
        <f t="shared" si="2889"/>
        <v>0</v>
      </c>
      <c r="AT944" s="804">
        <f t="shared" si="2889"/>
        <v>0</v>
      </c>
      <c r="AU944" s="804">
        <f t="shared" si="2889"/>
        <v>0</v>
      </c>
      <c r="AV944" s="804">
        <f t="shared" si="2889"/>
        <v>0</v>
      </c>
      <c r="AW944" s="804">
        <f t="shared" si="2889"/>
        <v>0</v>
      </c>
      <c r="AX944" s="804">
        <f t="shared" si="2889"/>
        <v>0</v>
      </c>
      <c r="AY944" s="804">
        <f t="shared" si="2889"/>
        <v>0</v>
      </c>
      <c r="AZ944" s="804">
        <f t="shared" si="2889"/>
        <v>0</v>
      </c>
      <c r="BA944" s="804">
        <f t="shared" si="2889"/>
        <v>0</v>
      </c>
      <c r="BB944" s="804">
        <f t="shared" si="2889"/>
        <v>0</v>
      </c>
      <c r="BC944" s="803"/>
      <c r="BD944" s="804">
        <f t="shared" ref="BD944:BT944" si="2890">SUM(BD346)</f>
        <v>0</v>
      </c>
      <c r="BE944" s="804">
        <f t="shared" si="2890"/>
        <v>0</v>
      </c>
      <c r="BF944" s="804">
        <f t="shared" si="2890"/>
        <v>0</v>
      </c>
      <c r="BG944" s="804">
        <f t="shared" si="2890"/>
        <v>0</v>
      </c>
      <c r="BH944" s="804">
        <f t="shared" si="2890"/>
        <v>0</v>
      </c>
      <c r="BI944" s="804">
        <f t="shared" si="2890"/>
        <v>0</v>
      </c>
      <c r="BJ944" s="804">
        <f t="shared" si="2890"/>
        <v>0</v>
      </c>
      <c r="BK944" s="804">
        <f t="shared" si="2890"/>
        <v>0</v>
      </c>
      <c r="BL944" s="804">
        <f t="shared" si="2890"/>
        <v>0</v>
      </c>
      <c r="BM944" s="804">
        <f t="shared" si="2890"/>
        <v>0</v>
      </c>
      <c r="BN944" s="804">
        <f t="shared" si="2890"/>
        <v>0</v>
      </c>
      <c r="BO944" s="804">
        <f t="shared" si="2890"/>
        <v>0</v>
      </c>
      <c r="BP944" s="804">
        <f t="shared" si="2890"/>
        <v>0</v>
      </c>
      <c r="BQ944" s="804">
        <f t="shared" si="2890"/>
        <v>0</v>
      </c>
      <c r="BR944" s="804">
        <f t="shared" si="2890"/>
        <v>0</v>
      </c>
      <c r="BS944" s="804">
        <f t="shared" si="2890"/>
        <v>0</v>
      </c>
      <c r="BT944" s="804">
        <f t="shared" si="2890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07"/>
        <v>0</v>
      </c>
      <c r="CA944" s="596">
        <f t="shared" si="2808"/>
        <v>0</v>
      </c>
      <c r="CB944" s="596">
        <f t="shared" si="2809"/>
        <v>0</v>
      </c>
      <c r="CC944" s="596">
        <f t="shared" si="2810"/>
        <v>0</v>
      </c>
      <c r="CD944" s="1346">
        <f t="shared" si="2838"/>
        <v>0</v>
      </c>
      <c r="CE944" s="1347">
        <f t="shared" si="2812"/>
        <v>0</v>
      </c>
      <c r="CF944" s="1348">
        <f t="shared" si="2812"/>
        <v>0</v>
      </c>
      <c r="CG944" s="1348">
        <f t="shared" si="2812"/>
        <v>0</v>
      </c>
      <c r="CH944" s="1348">
        <f t="shared" si="2812"/>
        <v>0</v>
      </c>
      <c r="CI944" s="1348">
        <f t="shared" si="2812"/>
        <v>0</v>
      </c>
      <c r="CJ944" s="1348">
        <f t="shared" si="2812"/>
        <v>0</v>
      </c>
      <c r="CK944" s="1349">
        <f t="shared" si="2812"/>
        <v>0</v>
      </c>
      <c r="CL944" s="1349">
        <f t="shared" si="2812"/>
        <v>0</v>
      </c>
      <c r="CM944" s="1349">
        <f t="shared" si="2812"/>
        <v>0</v>
      </c>
      <c r="CN944" s="1348">
        <f t="shared" si="2812"/>
        <v>0</v>
      </c>
      <c r="CO944" s="1348">
        <f t="shared" si="2812"/>
        <v>0</v>
      </c>
      <c r="CP944" s="1348">
        <f t="shared" si="2812"/>
        <v>0</v>
      </c>
      <c r="CQ944" s="1348">
        <f t="shared" si="2812"/>
        <v>0</v>
      </c>
      <c r="CR944" s="1348">
        <f t="shared" si="2812"/>
        <v>0</v>
      </c>
      <c r="CS944" s="1347">
        <f t="shared" si="2812"/>
        <v>0</v>
      </c>
      <c r="CT944" s="1350">
        <f t="shared" si="2812"/>
        <v>0</v>
      </c>
      <c r="CU944" s="547">
        <f t="shared" si="2813"/>
        <v>0</v>
      </c>
      <c r="CV944" s="548">
        <f t="shared" si="2814"/>
        <v>0</v>
      </c>
      <c r="CW944" s="549">
        <f t="shared" si="2815"/>
        <v>0</v>
      </c>
      <c r="CX944" s="549">
        <f t="shared" si="2816"/>
        <v>0</v>
      </c>
      <c r="CY944" s="549">
        <f t="shared" si="2817"/>
        <v>0</v>
      </c>
      <c r="CZ944" s="549">
        <f t="shared" si="2818"/>
        <v>0</v>
      </c>
      <c r="DA944" s="549">
        <f t="shared" si="2819"/>
        <v>0</v>
      </c>
      <c r="DB944" s="550">
        <f t="shared" si="2820"/>
        <v>0</v>
      </c>
      <c r="DC944" s="550">
        <f t="shared" si="2821"/>
        <v>0</v>
      </c>
      <c r="DD944" s="550">
        <f t="shared" si="2822"/>
        <v>0</v>
      </c>
      <c r="DE944" s="549">
        <f t="shared" si="2823"/>
        <v>0</v>
      </c>
      <c r="DF944" s="549">
        <f t="shared" si="2824"/>
        <v>0</v>
      </c>
      <c r="DG944" s="549">
        <f t="shared" si="2825"/>
        <v>0</v>
      </c>
      <c r="DH944" s="549">
        <f t="shared" si="2826"/>
        <v>0</v>
      </c>
      <c r="DI944" s="549">
        <f t="shared" si="2827"/>
        <v>0</v>
      </c>
      <c r="DJ944" s="548">
        <f t="shared" si="2828"/>
        <v>0</v>
      </c>
      <c r="DK944" s="547">
        <f t="shared" si="2829"/>
        <v>0</v>
      </c>
      <c r="DL944" s="654">
        <f t="shared" si="2830"/>
        <v>17</v>
      </c>
      <c r="DM944" s="106">
        <f t="shared" si="2831"/>
        <v>17</v>
      </c>
      <c r="DN944" s="106">
        <f t="shared" si="2832"/>
        <v>17</v>
      </c>
      <c r="DO944" s="106">
        <f t="shared" si="2833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891">SUM(B356)</f>
        <v>0</v>
      </c>
      <c r="C945" s="804">
        <f t="shared" si="2891"/>
        <v>0</v>
      </c>
      <c r="D945" s="804">
        <f t="shared" si="2891"/>
        <v>0</v>
      </c>
      <c r="E945" s="804">
        <f t="shared" si="2891"/>
        <v>0</v>
      </c>
      <c r="F945" s="804">
        <f t="shared" si="2891"/>
        <v>0</v>
      </c>
      <c r="G945" s="804">
        <f t="shared" si="2891"/>
        <v>0</v>
      </c>
      <c r="H945" s="804">
        <f t="shared" si="2891"/>
        <v>0</v>
      </c>
      <c r="I945" s="804">
        <f t="shared" si="2891"/>
        <v>0</v>
      </c>
      <c r="J945" s="804">
        <f t="shared" si="2891"/>
        <v>0</v>
      </c>
      <c r="K945" s="804">
        <f t="shared" si="2891"/>
        <v>0</v>
      </c>
      <c r="L945" s="804">
        <f t="shared" si="2891"/>
        <v>0</v>
      </c>
      <c r="M945" s="804">
        <f t="shared" si="2891"/>
        <v>0</v>
      </c>
      <c r="N945" s="804">
        <f t="shared" si="2891"/>
        <v>0</v>
      </c>
      <c r="O945" s="804">
        <f t="shared" si="2891"/>
        <v>0</v>
      </c>
      <c r="P945" s="804">
        <f t="shared" si="2891"/>
        <v>0</v>
      </c>
      <c r="Q945" s="804">
        <f t="shared" si="2891"/>
        <v>0</v>
      </c>
      <c r="R945" s="804">
        <f t="shared" si="2891"/>
        <v>0</v>
      </c>
      <c r="S945" s="803"/>
      <c r="T945" s="804">
        <f t="shared" ref="T945:AJ945" si="2892">SUM(T356)</f>
        <v>0</v>
      </c>
      <c r="U945" s="804">
        <f t="shared" si="2892"/>
        <v>0</v>
      </c>
      <c r="V945" s="804">
        <f t="shared" si="2892"/>
        <v>0</v>
      </c>
      <c r="W945" s="804">
        <f t="shared" si="2892"/>
        <v>0</v>
      </c>
      <c r="X945" s="804">
        <f t="shared" si="2892"/>
        <v>0</v>
      </c>
      <c r="Y945" s="804">
        <f t="shared" si="2892"/>
        <v>0</v>
      </c>
      <c r="Z945" s="804">
        <f t="shared" si="2892"/>
        <v>0</v>
      </c>
      <c r="AA945" s="804">
        <f t="shared" si="2892"/>
        <v>0</v>
      </c>
      <c r="AB945" s="804">
        <f t="shared" si="2892"/>
        <v>0</v>
      </c>
      <c r="AC945" s="804">
        <f t="shared" si="2892"/>
        <v>0</v>
      </c>
      <c r="AD945" s="804">
        <f t="shared" si="2892"/>
        <v>0</v>
      </c>
      <c r="AE945" s="804">
        <f t="shared" si="2892"/>
        <v>0</v>
      </c>
      <c r="AF945" s="804">
        <f t="shared" si="2892"/>
        <v>0</v>
      </c>
      <c r="AG945" s="804">
        <f t="shared" si="2892"/>
        <v>0</v>
      </c>
      <c r="AH945" s="804">
        <f t="shared" si="2892"/>
        <v>0</v>
      </c>
      <c r="AI945" s="804">
        <f t="shared" si="2892"/>
        <v>0</v>
      </c>
      <c r="AJ945" s="804">
        <f t="shared" si="2892"/>
        <v>0</v>
      </c>
      <c r="AK945" s="803"/>
      <c r="AL945" s="804">
        <f t="shared" ref="AL945:BB945" si="2893">SUM(AL356)</f>
        <v>0</v>
      </c>
      <c r="AM945" s="804">
        <f t="shared" si="2893"/>
        <v>0</v>
      </c>
      <c r="AN945" s="804">
        <f t="shared" si="2893"/>
        <v>0</v>
      </c>
      <c r="AO945" s="804">
        <f t="shared" si="2893"/>
        <v>0</v>
      </c>
      <c r="AP945" s="804">
        <f t="shared" si="2893"/>
        <v>0</v>
      </c>
      <c r="AQ945" s="804">
        <f t="shared" si="2893"/>
        <v>0</v>
      </c>
      <c r="AR945" s="804">
        <f t="shared" si="2893"/>
        <v>0</v>
      </c>
      <c r="AS945" s="804">
        <f t="shared" si="2893"/>
        <v>0</v>
      </c>
      <c r="AT945" s="804">
        <f t="shared" si="2893"/>
        <v>0</v>
      </c>
      <c r="AU945" s="804">
        <f t="shared" si="2893"/>
        <v>0</v>
      </c>
      <c r="AV945" s="804">
        <f t="shared" si="2893"/>
        <v>0</v>
      </c>
      <c r="AW945" s="804">
        <f t="shared" si="2893"/>
        <v>0</v>
      </c>
      <c r="AX945" s="804">
        <f t="shared" si="2893"/>
        <v>0</v>
      </c>
      <c r="AY945" s="804">
        <f t="shared" si="2893"/>
        <v>0</v>
      </c>
      <c r="AZ945" s="804">
        <f t="shared" si="2893"/>
        <v>0</v>
      </c>
      <c r="BA945" s="804">
        <f t="shared" si="2893"/>
        <v>0</v>
      </c>
      <c r="BB945" s="804">
        <f t="shared" si="2893"/>
        <v>0</v>
      </c>
      <c r="BC945" s="803"/>
      <c r="BD945" s="804">
        <f t="shared" ref="BD945:BT945" si="2894">SUM(BD356)</f>
        <v>0</v>
      </c>
      <c r="BE945" s="804">
        <f t="shared" si="2894"/>
        <v>0</v>
      </c>
      <c r="BF945" s="804">
        <f t="shared" si="2894"/>
        <v>0</v>
      </c>
      <c r="BG945" s="804">
        <f t="shared" si="2894"/>
        <v>0</v>
      </c>
      <c r="BH945" s="804">
        <f t="shared" si="2894"/>
        <v>0</v>
      </c>
      <c r="BI945" s="804">
        <f t="shared" si="2894"/>
        <v>0</v>
      </c>
      <c r="BJ945" s="804">
        <f t="shared" si="2894"/>
        <v>0</v>
      </c>
      <c r="BK945" s="804">
        <f t="shared" si="2894"/>
        <v>0</v>
      </c>
      <c r="BL945" s="804">
        <f t="shared" si="2894"/>
        <v>0</v>
      </c>
      <c r="BM945" s="804">
        <f t="shared" si="2894"/>
        <v>0</v>
      </c>
      <c r="BN945" s="804">
        <f t="shared" si="2894"/>
        <v>0</v>
      </c>
      <c r="BO945" s="804">
        <f t="shared" si="2894"/>
        <v>0</v>
      </c>
      <c r="BP945" s="804">
        <f t="shared" si="2894"/>
        <v>0</v>
      </c>
      <c r="BQ945" s="804">
        <f t="shared" si="2894"/>
        <v>0</v>
      </c>
      <c r="BR945" s="804">
        <f t="shared" si="2894"/>
        <v>0</v>
      </c>
      <c r="BS945" s="804">
        <f t="shared" si="2894"/>
        <v>0</v>
      </c>
      <c r="BT945" s="804">
        <f t="shared" si="2894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07"/>
        <v>0</v>
      </c>
      <c r="CA945" s="596">
        <f t="shared" si="2808"/>
        <v>0</v>
      </c>
      <c r="CB945" s="596">
        <f t="shared" si="2809"/>
        <v>0</v>
      </c>
      <c r="CC945" s="596">
        <f t="shared" si="2810"/>
        <v>0</v>
      </c>
      <c r="CD945" s="1346">
        <f t="shared" si="2838"/>
        <v>0</v>
      </c>
      <c r="CE945" s="1347">
        <f t="shared" si="2812"/>
        <v>0</v>
      </c>
      <c r="CF945" s="1348">
        <f t="shared" si="2812"/>
        <v>0</v>
      </c>
      <c r="CG945" s="1348">
        <f t="shared" si="2812"/>
        <v>0</v>
      </c>
      <c r="CH945" s="1348">
        <f t="shared" si="2812"/>
        <v>0</v>
      </c>
      <c r="CI945" s="1348">
        <f t="shared" si="2812"/>
        <v>0</v>
      </c>
      <c r="CJ945" s="1348">
        <f t="shared" si="2812"/>
        <v>0</v>
      </c>
      <c r="CK945" s="1349">
        <f t="shared" si="2812"/>
        <v>0</v>
      </c>
      <c r="CL945" s="1349">
        <f t="shared" si="2812"/>
        <v>0</v>
      </c>
      <c r="CM945" s="1349">
        <f t="shared" si="2812"/>
        <v>0</v>
      </c>
      <c r="CN945" s="1348">
        <f t="shared" si="2812"/>
        <v>0</v>
      </c>
      <c r="CO945" s="1348">
        <f t="shared" si="2812"/>
        <v>0</v>
      </c>
      <c r="CP945" s="1348">
        <f t="shared" si="2812"/>
        <v>0</v>
      </c>
      <c r="CQ945" s="1348">
        <f t="shared" si="2812"/>
        <v>0</v>
      </c>
      <c r="CR945" s="1348">
        <f t="shared" si="2812"/>
        <v>0</v>
      </c>
      <c r="CS945" s="1347">
        <f t="shared" si="2812"/>
        <v>0</v>
      </c>
      <c r="CT945" s="1350">
        <f t="shared" si="2812"/>
        <v>0</v>
      </c>
      <c r="CU945" s="547">
        <f t="shared" si="2813"/>
        <v>0</v>
      </c>
      <c r="CV945" s="548">
        <f t="shared" si="2814"/>
        <v>0</v>
      </c>
      <c r="CW945" s="549">
        <f t="shared" si="2815"/>
        <v>0</v>
      </c>
      <c r="CX945" s="549">
        <f t="shared" si="2816"/>
        <v>0</v>
      </c>
      <c r="CY945" s="549">
        <f t="shared" si="2817"/>
        <v>0</v>
      </c>
      <c r="CZ945" s="549">
        <f t="shared" si="2818"/>
        <v>0</v>
      </c>
      <c r="DA945" s="549">
        <f t="shared" si="2819"/>
        <v>0</v>
      </c>
      <c r="DB945" s="550">
        <f t="shared" si="2820"/>
        <v>0</v>
      </c>
      <c r="DC945" s="550">
        <f t="shared" si="2821"/>
        <v>0</v>
      </c>
      <c r="DD945" s="550">
        <f t="shared" si="2822"/>
        <v>0</v>
      </c>
      <c r="DE945" s="549">
        <f t="shared" si="2823"/>
        <v>0</v>
      </c>
      <c r="DF945" s="549">
        <f t="shared" si="2824"/>
        <v>0</v>
      </c>
      <c r="DG945" s="549">
        <f t="shared" si="2825"/>
        <v>0</v>
      </c>
      <c r="DH945" s="549">
        <f t="shared" si="2826"/>
        <v>0</v>
      </c>
      <c r="DI945" s="549">
        <f t="shared" si="2827"/>
        <v>0</v>
      </c>
      <c r="DJ945" s="548">
        <f t="shared" si="2828"/>
        <v>0</v>
      </c>
      <c r="DK945" s="547">
        <f t="shared" si="2829"/>
        <v>0</v>
      </c>
      <c r="DL945" s="654">
        <f t="shared" si="2830"/>
        <v>17</v>
      </c>
      <c r="DM945" s="106">
        <f t="shared" si="2831"/>
        <v>17</v>
      </c>
      <c r="DN945" s="106">
        <f t="shared" si="2832"/>
        <v>17</v>
      </c>
      <c r="DO945" s="106">
        <f t="shared" si="2833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895">SUM(B367)</f>
        <v>0</v>
      </c>
      <c r="C946" s="804">
        <f t="shared" si="2895"/>
        <v>0</v>
      </c>
      <c r="D946" s="804">
        <f t="shared" si="2895"/>
        <v>0</v>
      </c>
      <c r="E946" s="804">
        <f t="shared" si="2895"/>
        <v>0</v>
      </c>
      <c r="F946" s="804">
        <f t="shared" si="2895"/>
        <v>0</v>
      </c>
      <c r="G946" s="804">
        <f t="shared" si="2895"/>
        <v>0</v>
      </c>
      <c r="H946" s="804">
        <f t="shared" si="2895"/>
        <v>0</v>
      </c>
      <c r="I946" s="804">
        <f t="shared" si="2895"/>
        <v>0</v>
      </c>
      <c r="J946" s="804">
        <f t="shared" si="2895"/>
        <v>0</v>
      </c>
      <c r="K946" s="804">
        <f t="shared" si="2895"/>
        <v>0</v>
      </c>
      <c r="L946" s="804">
        <f t="shared" si="2895"/>
        <v>0</v>
      </c>
      <c r="M946" s="804">
        <f t="shared" si="2895"/>
        <v>0</v>
      </c>
      <c r="N946" s="804">
        <f t="shared" si="2895"/>
        <v>0</v>
      </c>
      <c r="O946" s="804">
        <f t="shared" si="2895"/>
        <v>0</v>
      </c>
      <c r="P946" s="804">
        <f t="shared" si="2895"/>
        <v>0</v>
      </c>
      <c r="Q946" s="804">
        <f t="shared" si="2895"/>
        <v>0</v>
      </c>
      <c r="R946" s="804">
        <f t="shared" si="2895"/>
        <v>0</v>
      </c>
      <c r="S946" s="803"/>
      <c r="T946" s="804">
        <f t="shared" ref="T946:AJ946" si="2896">SUM(T367)</f>
        <v>0</v>
      </c>
      <c r="U946" s="804">
        <f t="shared" si="2896"/>
        <v>0</v>
      </c>
      <c r="V946" s="804">
        <f t="shared" si="2896"/>
        <v>0</v>
      </c>
      <c r="W946" s="804">
        <f t="shared" si="2896"/>
        <v>0</v>
      </c>
      <c r="X946" s="804">
        <f t="shared" si="2896"/>
        <v>0</v>
      </c>
      <c r="Y946" s="804">
        <f t="shared" si="2896"/>
        <v>0</v>
      </c>
      <c r="Z946" s="804">
        <f t="shared" si="2896"/>
        <v>0</v>
      </c>
      <c r="AA946" s="804">
        <f t="shared" si="2896"/>
        <v>0</v>
      </c>
      <c r="AB946" s="804">
        <f t="shared" si="2896"/>
        <v>0</v>
      </c>
      <c r="AC946" s="804">
        <f t="shared" si="2896"/>
        <v>0</v>
      </c>
      <c r="AD946" s="804">
        <f t="shared" si="2896"/>
        <v>0</v>
      </c>
      <c r="AE946" s="804">
        <f t="shared" si="2896"/>
        <v>0</v>
      </c>
      <c r="AF946" s="804">
        <f t="shared" si="2896"/>
        <v>0</v>
      </c>
      <c r="AG946" s="804">
        <f t="shared" si="2896"/>
        <v>0</v>
      </c>
      <c r="AH946" s="804">
        <f t="shared" si="2896"/>
        <v>0</v>
      </c>
      <c r="AI946" s="804">
        <f t="shared" si="2896"/>
        <v>0</v>
      </c>
      <c r="AJ946" s="804">
        <f t="shared" si="2896"/>
        <v>0</v>
      </c>
      <c r="AK946" s="803"/>
      <c r="AL946" s="804">
        <f t="shared" ref="AL946:BB946" si="2897">SUM(AL367)</f>
        <v>0</v>
      </c>
      <c r="AM946" s="804">
        <f t="shared" si="2897"/>
        <v>0</v>
      </c>
      <c r="AN946" s="804">
        <f t="shared" si="2897"/>
        <v>0</v>
      </c>
      <c r="AO946" s="804">
        <f t="shared" si="2897"/>
        <v>0</v>
      </c>
      <c r="AP946" s="804">
        <f t="shared" si="2897"/>
        <v>0</v>
      </c>
      <c r="AQ946" s="804">
        <f t="shared" si="2897"/>
        <v>0</v>
      </c>
      <c r="AR946" s="804">
        <f t="shared" si="2897"/>
        <v>0</v>
      </c>
      <c r="AS946" s="804">
        <f t="shared" si="2897"/>
        <v>0</v>
      </c>
      <c r="AT946" s="804">
        <f t="shared" si="2897"/>
        <v>0</v>
      </c>
      <c r="AU946" s="804">
        <f t="shared" si="2897"/>
        <v>0</v>
      </c>
      <c r="AV946" s="804">
        <f t="shared" si="2897"/>
        <v>0</v>
      </c>
      <c r="AW946" s="804">
        <f t="shared" si="2897"/>
        <v>0</v>
      </c>
      <c r="AX946" s="804">
        <f t="shared" si="2897"/>
        <v>0</v>
      </c>
      <c r="AY946" s="804">
        <f t="shared" si="2897"/>
        <v>0</v>
      </c>
      <c r="AZ946" s="804">
        <f t="shared" si="2897"/>
        <v>0</v>
      </c>
      <c r="BA946" s="804">
        <f t="shared" si="2897"/>
        <v>0</v>
      </c>
      <c r="BB946" s="804">
        <f t="shared" si="2897"/>
        <v>0</v>
      </c>
      <c r="BC946" s="803"/>
      <c r="BD946" s="804">
        <f t="shared" ref="BD946:BT946" si="2898">SUM(BD367)</f>
        <v>0</v>
      </c>
      <c r="BE946" s="804">
        <f t="shared" si="2898"/>
        <v>0</v>
      </c>
      <c r="BF946" s="804">
        <f t="shared" si="2898"/>
        <v>0</v>
      </c>
      <c r="BG946" s="804">
        <f t="shared" si="2898"/>
        <v>0</v>
      </c>
      <c r="BH946" s="804">
        <f t="shared" si="2898"/>
        <v>0</v>
      </c>
      <c r="BI946" s="804">
        <f t="shared" si="2898"/>
        <v>0</v>
      </c>
      <c r="BJ946" s="804">
        <f t="shared" si="2898"/>
        <v>0</v>
      </c>
      <c r="BK946" s="804">
        <f t="shared" si="2898"/>
        <v>0</v>
      </c>
      <c r="BL946" s="804">
        <f t="shared" si="2898"/>
        <v>0</v>
      </c>
      <c r="BM946" s="804">
        <f t="shared" si="2898"/>
        <v>0</v>
      </c>
      <c r="BN946" s="804">
        <f t="shared" si="2898"/>
        <v>0</v>
      </c>
      <c r="BO946" s="804">
        <f t="shared" si="2898"/>
        <v>0</v>
      </c>
      <c r="BP946" s="804">
        <f t="shared" si="2898"/>
        <v>0</v>
      </c>
      <c r="BQ946" s="804">
        <f t="shared" si="2898"/>
        <v>0</v>
      </c>
      <c r="BR946" s="804">
        <f t="shared" si="2898"/>
        <v>0</v>
      </c>
      <c r="BS946" s="804">
        <f t="shared" si="2898"/>
        <v>0</v>
      </c>
      <c r="BT946" s="804">
        <f t="shared" si="2898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07"/>
        <v>0</v>
      </c>
      <c r="CA946" s="596">
        <f t="shared" si="2808"/>
        <v>0</v>
      </c>
      <c r="CB946" s="596">
        <f t="shared" si="2809"/>
        <v>0</v>
      </c>
      <c r="CC946" s="596">
        <f t="shared" si="2810"/>
        <v>0</v>
      </c>
      <c r="CD946" s="1346">
        <f t="shared" si="2838"/>
        <v>0</v>
      </c>
      <c r="CE946" s="1347">
        <f t="shared" si="2812"/>
        <v>0</v>
      </c>
      <c r="CF946" s="1348">
        <f t="shared" si="2812"/>
        <v>0</v>
      </c>
      <c r="CG946" s="1348">
        <f t="shared" si="2812"/>
        <v>0</v>
      </c>
      <c r="CH946" s="1348">
        <f t="shared" si="2812"/>
        <v>0</v>
      </c>
      <c r="CI946" s="1348">
        <f t="shared" si="2812"/>
        <v>0</v>
      </c>
      <c r="CJ946" s="1348">
        <f t="shared" si="2812"/>
        <v>0</v>
      </c>
      <c r="CK946" s="1349">
        <f t="shared" si="2812"/>
        <v>0</v>
      </c>
      <c r="CL946" s="1349">
        <f t="shared" si="2812"/>
        <v>0</v>
      </c>
      <c r="CM946" s="1349">
        <f t="shared" si="2812"/>
        <v>0</v>
      </c>
      <c r="CN946" s="1348">
        <f t="shared" si="2812"/>
        <v>0</v>
      </c>
      <c r="CO946" s="1348">
        <f t="shared" si="2812"/>
        <v>0</v>
      </c>
      <c r="CP946" s="1348">
        <f t="shared" si="2812"/>
        <v>0</v>
      </c>
      <c r="CQ946" s="1348">
        <f t="shared" si="2812"/>
        <v>0</v>
      </c>
      <c r="CR946" s="1348">
        <f t="shared" si="2812"/>
        <v>0</v>
      </c>
      <c r="CS946" s="1347">
        <f t="shared" ref="CE946:CT959" si="289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2899"/>
        <v>0</v>
      </c>
      <c r="CU946" s="547">
        <f t="shared" si="2813"/>
        <v>0</v>
      </c>
      <c r="CV946" s="548">
        <f t="shared" si="2814"/>
        <v>0</v>
      </c>
      <c r="CW946" s="549">
        <f t="shared" si="2815"/>
        <v>0</v>
      </c>
      <c r="CX946" s="549">
        <f t="shared" si="2816"/>
        <v>0</v>
      </c>
      <c r="CY946" s="549">
        <f t="shared" si="2817"/>
        <v>0</v>
      </c>
      <c r="CZ946" s="549">
        <f t="shared" si="2818"/>
        <v>0</v>
      </c>
      <c r="DA946" s="549">
        <f t="shared" si="2819"/>
        <v>0</v>
      </c>
      <c r="DB946" s="550">
        <f t="shared" si="2820"/>
        <v>0</v>
      </c>
      <c r="DC946" s="550">
        <f t="shared" si="2821"/>
        <v>0</v>
      </c>
      <c r="DD946" s="550">
        <f t="shared" si="2822"/>
        <v>0</v>
      </c>
      <c r="DE946" s="549">
        <f t="shared" si="2823"/>
        <v>0</v>
      </c>
      <c r="DF946" s="549">
        <f t="shared" si="2824"/>
        <v>0</v>
      </c>
      <c r="DG946" s="549">
        <f t="shared" si="2825"/>
        <v>0</v>
      </c>
      <c r="DH946" s="549">
        <f t="shared" si="2826"/>
        <v>0</v>
      </c>
      <c r="DI946" s="549">
        <f t="shared" si="2827"/>
        <v>0</v>
      </c>
      <c r="DJ946" s="548">
        <f t="shared" si="2828"/>
        <v>0</v>
      </c>
      <c r="DK946" s="547">
        <f t="shared" si="2829"/>
        <v>0</v>
      </c>
      <c r="DL946" s="654">
        <f t="shared" si="2830"/>
        <v>17</v>
      </c>
      <c r="DM946" s="106">
        <f t="shared" si="2831"/>
        <v>17</v>
      </c>
      <c r="DN946" s="106">
        <f t="shared" si="2832"/>
        <v>17</v>
      </c>
      <c r="DO946" s="106">
        <f t="shared" si="2833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00">SUM(B378)</f>
        <v>498.6</v>
      </c>
      <c r="C947" s="804">
        <f t="shared" si="2900"/>
        <v>0</v>
      </c>
      <c r="D947" s="804">
        <f t="shared" si="2900"/>
        <v>0</v>
      </c>
      <c r="E947" s="804">
        <f t="shared" si="2900"/>
        <v>0</v>
      </c>
      <c r="F947" s="804">
        <f t="shared" si="2900"/>
        <v>0</v>
      </c>
      <c r="G947" s="804">
        <f t="shared" si="2900"/>
        <v>0</v>
      </c>
      <c r="H947" s="804">
        <f t="shared" si="2900"/>
        <v>0</v>
      </c>
      <c r="I947" s="804">
        <f t="shared" si="2900"/>
        <v>0</v>
      </c>
      <c r="J947" s="804">
        <f t="shared" si="2900"/>
        <v>0</v>
      </c>
      <c r="K947" s="804">
        <f t="shared" si="2900"/>
        <v>0</v>
      </c>
      <c r="L947" s="804">
        <f t="shared" si="2900"/>
        <v>0</v>
      </c>
      <c r="M947" s="804">
        <f t="shared" si="2900"/>
        <v>0</v>
      </c>
      <c r="N947" s="804">
        <f t="shared" si="2900"/>
        <v>0</v>
      </c>
      <c r="O947" s="804">
        <f t="shared" si="2900"/>
        <v>0</v>
      </c>
      <c r="P947" s="804">
        <f t="shared" si="2900"/>
        <v>0</v>
      </c>
      <c r="Q947" s="804">
        <f t="shared" si="2900"/>
        <v>0</v>
      </c>
      <c r="R947" s="804">
        <f t="shared" si="2900"/>
        <v>0</v>
      </c>
      <c r="S947" s="803"/>
      <c r="T947" s="804">
        <f t="shared" ref="T947:AJ947" si="2901">SUM(T378)</f>
        <v>0</v>
      </c>
      <c r="U947" s="804">
        <f t="shared" si="2901"/>
        <v>0</v>
      </c>
      <c r="V947" s="804">
        <f t="shared" si="2901"/>
        <v>0</v>
      </c>
      <c r="W947" s="804">
        <f t="shared" si="2901"/>
        <v>0</v>
      </c>
      <c r="X947" s="804">
        <f t="shared" si="2901"/>
        <v>0</v>
      </c>
      <c r="Y947" s="804">
        <f t="shared" si="2901"/>
        <v>0</v>
      </c>
      <c r="Z947" s="804">
        <f t="shared" si="2901"/>
        <v>0</v>
      </c>
      <c r="AA947" s="804">
        <f t="shared" si="2901"/>
        <v>0</v>
      </c>
      <c r="AB947" s="804">
        <f t="shared" si="2901"/>
        <v>0</v>
      </c>
      <c r="AC947" s="804">
        <f t="shared" si="2901"/>
        <v>0</v>
      </c>
      <c r="AD947" s="804">
        <f t="shared" si="2901"/>
        <v>0</v>
      </c>
      <c r="AE947" s="804">
        <f t="shared" si="2901"/>
        <v>0</v>
      </c>
      <c r="AF947" s="804">
        <f t="shared" si="2901"/>
        <v>0</v>
      </c>
      <c r="AG947" s="804">
        <f t="shared" si="2901"/>
        <v>0</v>
      </c>
      <c r="AH947" s="804">
        <f t="shared" si="2901"/>
        <v>0</v>
      </c>
      <c r="AI947" s="804">
        <f t="shared" si="2901"/>
        <v>0</v>
      </c>
      <c r="AJ947" s="804">
        <f t="shared" si="2901"/>
        <v>0</v>
      </c>
      <c r="AK947" s="803"/>
      <c r="AL947" s="804">
        <f t="shared" ref="AL947:BB947" si="2902">SUM(AL378)</f>
        <v>0</v>
      </c>
      <c r="AM947" s="804">
        <f t="shared" si="2902"/>
        <v>0</v>
      </c>
      <c r="AN947" s="804">
        <f t="shared" si="2902"/>
        <v>0</v>
      </c>
      <c r="AO947" s="804">
        <f t="shared" si="2902"/>
        <v>0</v>
      </c>
      <c r="AP947" s="804">
        <f t="shared" si="2902"/>
        <v>0</v>
      </c>
      <c r="AQ947" s="804">
        <f t="shared" si="2902"/>
        <v>0</v>
      </c>
      <c r="AR947" s="804">
        <f t="shared" si="2902"/>
        <v>0</v>
      </c>
      <c r="AS947" s="804">
        <f t="shared" si="2902"/>
        <v>0</v>
      </c>
      <c r="AT947" s="804">
        <f t="shared" si="2902"/>
        <v>0</v>
      </c>
      <c r="AU947" s="804">
        <f t="shared" si="2902"/>
        <v>0</v>
      </c>
      <c r="AV947" s="804">
        <f t="shared" si="2902"/>
        <v>0</v>
      </c>
      <c r="AW947" s="804">
        <f t="shared" si="2902"/>
        <v>0</v>
      </c>
      <c r="AX947" s="804">
        <f t="shared" si="2902"/>
        <v>0</v>
      </c>
      <c r="AY947" s="804">
        <f t="shared" si="2902"/>
        <v>0</v>
      </c>
      <c r="AZ947" s="804">
        <f t="shared" si="2902"/>
        <v>0</v>
      </c>
      <c r="BA947" s="804">
        <f t="shared" si="2902"/>
        <v>0</v>
      </c>
      <c r="BB947" s="804">
        <f t="shared" si="2902"/>
        <v>0</v>
      </c>
      <c r="BC947" s="803"/>
      <c r="BD947" s="804">
        <f t="shared" ref="BD947:BT947" si="2903">SUM(BD378)</f>
        <v>0</v>
      </c>
      <c r="BE947" s="804">
        <f t="shared" si="2903"/>
        <v>0</v>
      </c>
      <c r="BF947" s="804">
        <f t="shared" si="2903"/>
        <v>0</v>
      </c>
      <c r="BG947" s="804">
        <f t="shared" si="2903"/>
        <v>0</v>
      </c>
      <c r="BH947" s="804">
        <f t="shared" si="2903"/>
        <v>0</v>
      </c>
      <c r="BI947" s="804">
        <f t="shared" si="2903"/>
        <v>0</v>
      </c>
      <c r="BJ947" s="804">
        <f t="shared" si="2903"/>
        <v>0</v>
      </c>
      <c r="BK947" s="804">
        <f t="shared" si="2903"/>
        <v>0</v>
      </c>
      <c r="BL947" s="804">
        <f t="shared" si="2903"/>
        <v>0</v>
      </c>
      <c r="BM947" s="804">
        <f t="shared" si="2903"/>
        <v>0</v>
      </c>
      <c r="BN947" s="804">
        <f t="shared" si="2903"/>
        <v>0</v>
      </c>
      <c r="BO947" s="804">
        <f t="shared" si="2903"/>
        <v>0</v>
      </c>
      <c r="BP947" s="804">
        <f t="shared" si="2903"/>
        <v>0</v>
      </c>
      <c r="BQ947" s="804">
        <f t="shared" si="2903"/>
        <v>0</v>
      </c>
      <c r="BR947" s="804">
        <f t="shared" si="2903"/>
        <v>0</v>
      </c>
      <c r="BS947" s="804">
        <f t="shared" si="2903"/>
        <v>0</v>
      </c>
      <c r="BT947" s="804">
        <f t="shared" si="2903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07"/>
        <v>0</v>
      </c>
      <c r="CA947" s="596">
        <f t="shared" si="2808"/>
        <v>0</v>
      </c>
      <c r="CB947" s="596">
        <f t="shared" si="2809"/>
        <v>0</v>
      </c>
      <c r="CC947" s="596">
        <f t="shared" si="2810"/>
        <v>0</v>
      </c>
      <c r="CD947" s="1346">
        <f t="shared" si="2838"/>
        <v>0</v>
      </c>
      <c r="CE947" s="1347">
        <f t="shared" si="2899"/>
        <v>0</v>
      </c>
      <c r="CF947" s="1348">
        <f t="shared" si="2899"/>
        <v>0</v>
      </c>
      <c r="CG947" s="1348">
        <f t="shared" si="2899"/>
        <v>0</v>
      </c>
      <c r="CH947" s="1348">
        <f t="shared" si="2899"/>
        <v>0</v>
      </c>
      <c r="CI947" s="1348">
        <f t="shared" si="2899"/>
        <v>0</v>
      </c>
      <c r="CJ947" s="1348">
        <f t="shared" si="2899"/>
        <v>0</v>
      </c>
      <c r="CK947" s="1349">
        <f t="shared" si="2899"/>
        <v>0</v>
      </c>
      <c r="CL947" s="1349">
        <f t="shared" si="2899"/>
        <v>0</v>
      </c>
      <c r="CM947" s="1349">
        <f t="shared" si="2899"/>
        <v>0</v>
      </c>
      <c r="CN947" s="1348">
        <f t="shared" si="2899"/>
        <v>0</v>
      </c>
      <c r="CO947" s="1348">
        <f t="shared" si="2899"/>
        <v>0</v>
      </c>
      <c r="CP947" s="1348">
        <f t="shared" si="2899"/>
        <v>0</v>
      </c>
      <c r="CQ947" s="1348">
        <f t="shared" si="2899"/>
        <v>0</v>
      </c>
      <c r="CR947" s="1348">
        <f t="shared" si="2899"/>
        <v>0</v>
      </c>
      <c r="CS947" s="1347">
        <f t="shared" si="2899"/>
        <v>0</v>
      </c>
      <c r="CT947" s="1350">
        <f t="shared" si="2899"/>
        <v>0</v>
      </c>
      <c r="CU947" s="547">
        <f t="shared" si="2813"/>
        <v>0</v>
      </c>
      <c r="CV947" s="548">
        <f t="shared" si="2814"/>
        <v>0</v>
      </c>
      <c r="CW947" s="549">
        <f t="shared" si="2815"/>
        <v>0</v>
      </c>
      <c r="CX947" s="549">
        <f t="shared" si="2816"/>
        <v>0</v>
      </c>
      <c r="CY947" s="549">
        <f t="shared" si="2817"/>
        <v>0</v>
      </c>
      <c r="CZ947" s="549">
        <f t="shared" si="2818"/>
        <v>0</v>
      </c>
      <c r="DA947" s="549">
        <f t="shared" si="2819"/>
        <v>0</v>
      </c>
      <c r="DB947" s="550">
        <f t="shared" si="2820"/>
        <v>0</v>
      </c>
      <c r="DC947" s="550">
        <f t="shared" si="2821"/>
        <v>0</v>
      </c>
      <c r="DD947" s="550">
        <f t="shared" si="2822"/>
        <v>0</v>
      </c>
      <c r="DE947" s="549">
        <f t="shared" si="2823"/>
        <v>0</v>
      </c>
      <c r="DF947" s="549">
        <f t="shared" si="2824"/>
        <v>0</v>
      </c>
      <c r="DG947" s="549">
        <f t="shared" si="2825"/>
        <v>0</v>
      </c>
      <c r="DH947" s="549">
        <f t="shared" si="2826"/>
        <v>0</v>
      </c>
      <c r="DI947" s="549">
        <f t="shared" si="2827"/>
        <v>0</v>
      </c>
      <c r="DJ947" s="548">
        <f t="shared" si="2828"/>
        <v>0</v>
      </c>
      <c r="DK947" s="547">
        <f t="shared" si="2829"/>
        <v>0</v>
      </c>
      <c r="DL947" s="654">
        <f t="shared" si="2830"/>
        <v>17</v>
      </c>
      <c r="DM947" s="106">
        <f t="shared" si="2831"/>
        <v>17</v>
      </c>
      <c r="DN947" s="106">
        <f t="shared" si="2832"/>
        <v>17</v>
      </c>
      <c r="DO947" s="106">
        <f t="shared" si="2833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04">SUM(B388)</f>
        <v>0</v>
      </c>
      <c r="C948" s="804">
        <f t="shared" si="2904"/>
        <v>0</v>
      </c>
      <c r="D948" s="804">
        <f t="shared" si="2904"/>
        <v>0</v>
      </c>
      <c r="E948" s="804">
        <f t="shared" si="2904"/>
        <v>0</v>
      </c>
      <c r="F948" s="804">
        <f t="shared" si="2904"/>
        <v>0</v>
      </c>
      <c r="G948" s="804">
        <f t="shared" si="2904"/>
        <v>0</v>
      </c>
      <c r="H948" s="804">
        <f t="shared" si="2904"/>
        <v>0</v>
      </c>
      <c r="I948" s="804">
        <f t="shared" si="2904"/>
        <v>0</v>
      </c>
      <c r="J948" s="804">
        <f t="shared" si="2904"/>
        <v>0</v>
      </c>
      <c r="K948" s="804">
        <f t="shared" si="2904"/>
        <v>0</v>
      </c>
      <c r="L948" s="804">
        <f t="shared" si="2904"/>
        <v>0</v>
      </c>
      <c r="M948" s="804">
        <f t="shared" si="2904"/>
        <v>0</v>
      </c>
      <c r="N948" s="804">
        <f t="shared" si="2904"/>
        <v>0</v>
      </c>
      <c r="O948" s="804">
        <f t="shared" si="2904"/>
        <v>0</v>
      </c>
      <c r="P948" s="804">
        <f t="shared" si="2904"/>
        <v>0</v>
      </c>
      <c r="Q948" s="804">
        <f t="shared" si="2904"/>
        <v>0</v>
      </c>
      <c r="R948" s="804">
        <f t="shared" si="2904"/>
        <v>0</v>
      </c>
      <c r="S948" s="803"/>
      <c r="T948" s="804">
        <f t="shared" ref="T948:AJ948" si="2905">SUM(T388)</f>
        <v>0</v>
      </c>
      <c r="U948" s="804">
        <f t="shared" si="2905"/>
        <v>0</v>
      </c>
      <c r="V948" s="804">
        <f t="shared" si="2905"/>
        <v>0</v>
      </c>
      <c r="W948" s="804">
        <f t="shared" si="2905"/>
        <v>0</v>
      </c>
      <c r="X948" s="804">
        <f t="shared" si="2905"/>
        <v>0</v>
      </c>
      <c r="Y948" s="804">
        <f t="shared" si="2905"/>
        <v>0</v>
      </c>
      <c r="Z948" s="804">
        <f t="shared" si="2905"/>
        <v>0</v>
      </c>
      <c r="AA948" s="804">
        <f t="shared" si="2905"/>
        <v>0</v>
      </c>
      <c r="AB948" s="804">
        <f t="shared" si="2905"/>
        <v>0</v>
      </c>
      <c r="AC948" s="804">
        <f t="shared" si="2905"/>
        <v>0</v>
      </c>
      <c r="AD948" s="804">
        <f t="shared" si="2905"/>
        <v>0</v>
      </c>
      <c r="AE948" s="804">
        <f t="shared" si="2905"/>
        <v>0</v>
      </c>
      <c r="AF948" s="804">
        <f t="shared" si="2905"/>
        <v>0</v>
      </c>
      <c r="AG948" s="804">
        <f t="shared" si="2905"/>
        <v>0</v>
      </c>
      <c r="AH948" s="804">
        <f t="shared" si="2905"/>
        <v>0</v>
      </c>
      <c r="AI948" s="804">
        <f t="shared" si="2905"/>
        <v>0</v>
      </c>
      <c r="AJ948" s="804">
        <f t="shared" si="2905"/>
        <v>0</v>
      </c>
      <c r="AK948" s="803"/>
      <c r="AL948" s="804">
        <f t="shared" ref="AL948:BB948" si="2906">SUM(AL388)</f>
        <v>0</v>
      </c>
      <c r="AM948" s="804">
        <f t="shared" si="2906"/>
        <v>0</v>
      </c>
      <c r="AN948" s="804">
        <f t="shared" si="2906"/>
        <v>0</v>
      </c>
      <c r="AO948" s="804">
        <f t="shared" si="2906"/>
        <v>0</v>
      </c>
      <c r="AP948" s="804">
        <f t="shared" si="2906"/>
        <v>0</v>
      </c>
      <c r="AQ948" s="804">
        <f t="shared" si="2906"/>
        <v>0</v>
      </c>
      <c r="AR948" s="804">
        <f t="shared" si="2906"/>
        <v>0</v>
      </c>
      <c r="AS948" s="804">
        <f t="shared" si="2906"/>
        <v>0</v>
      </c>
      <c r="AT948" s="804">
        <f t="shared" si="2906"/>
        <v>0</v>
      </c>
      <c r="AU948" s="804">
        <f t="shared" si="2906"/>
        <v>0</v>
      </c>
      <c r="AV948" s="804">
        <f t="shared" si="2906"/>
        <v>0</v>
      </c>
      <c r="AW948" s="804">
        <f t="shared" si="2906"/>
        <v>0</v>
      </c>
      <c r="AX948" s="804">
        <f t="shared" si="2906"/>
        <v>0</v>
      </c>
      <c r="AY948" s="804">
        <f t="shared" si="2906"/>
        <v>0</v>
      </c>
      <c r="AZ948" s="804">
        <f t="shared" si="2906"/>
        <v>0</v>
      </c>
      <c r="BA948" s="804">
        <f t="shared" si="2906"/>
        <v>0</v>
      </c>
      <c r="BB948" s="804">
        <f t="shared" si="2906"/>
        <v>0</v>
      </c>
      <c r="BC948" s="803"/>
      <c r="BD948" s="804">
        <f t="shared" ref="BD948:BT948" si="2907">SUM(BD388)</f>
        <v>0</v>
      </c>
      <c r="BE948" s="804">
        <f t="shared" si="2907"/>
        <v>0</v>
      </c>
      <c r="BF948" s="804">
        <f t="shared" si="2907"/>
        <v>0</v>
      </c>
      <c r="BG948" s="804">
        <f t="shared" si="2907"/>
        <v>0</v>
      </c>
      <c r="BH948" s="804">
        <f t="shared" si="2907"/>
        <v>0</v>
      </c>
      <c r="BI948" s="804">
        <f t="shared" si="2907"/>
        <v>0</v>
      </c>
      <c r="BJ948" s="804">
        <f t="shared" si="2907"/>
        <v>0</v>
      </c>
      <c r="BK948" s="804">
        <f t="shared" si="2907"/>
        <v>0</v>
      </c>
      <c r="BL948" s="804">
        <f t="shared" si="2907"/>
        <v>0</v>
      </c>
      <c r="BM948" s="804">
        <f t="shared" si="2907"/>
        <v>0</v>
      </c>
      <c r="BN948" s="804">
        <f t="shared" si="2907"/>
        <v>0</v>
      </c>
      <c r="BO948" s="804">
        <f t="shared" si="2907"/>
        <v>0</v>
      </c>
      <c r="BP948" s="804">
        <f t="shared" si="2907"/>
        <v>0</v>
      </c>
      <c r="BQ948" s="804">
        <f t="shared" si="2907"/>
        <v>0</v>
      </c>
      <c r="BR948" s="804">
        <f t="shared" si="2907"/>
        <v>0</v>
      </c>
      <c r="BS948" s="804">
        <f t="shared" si="2907"/>
        <v>0</v>
      </c>
      <c r="BT948" s="804">
        <f t="shared" si="2907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07"/>
        <v>0</v>
      </c>
      <c r="CA948" s="596">
        <f t="shared" si="2808"/>
        <v>0</v>
      </c>
      <c r="CB948" s="596">
        <f t="shared" si="2809"/>
        <v>0</v>
      </c>
      <c r="CC948" s="596">
        <f t="shared" si="2810"/>
        <v>0</v>
      </c>
      <c r="CD948" s="1346">
        <f t="shared" si="2838"/>
        <v>0</v>
      </c>
      <c r="CE948" s="1347">
        <f t="shared" si="2899"/>
        <v>0</v>
      </c>
      <c r="CF948" s="1348">
        <f t="shared" si="2899"/>
        <v>0</v>
      </c>
      <c r="CG948" s="1348">
        <f t="shared" si="2899"/>
        <v>0</v>
      </c>
      <c r="CH948" s="1348">
        <f t="shared" si="2899"/>
        <v>0</v>
      </c>
      <c r="CI948" s="1348">
        <f t="shared" si="2899"/>
        <v>0</v>
      </c>
      <c r="CJ948" s="1348">
        <f t="shared" si="2899"/>
        <v>0</v>
      </c>
      <c r="CK948" s="1349">
        <f t="shared" si="2899"/>
        <v>0</v>
      </c>
      <c r="CL948" s="1349">
        <f t="shared" si="2899"/>
        <v>0</v>
      </c>
      <c r="CM948" s="1349">
        <f t="shared" si="2899"/>
        <v>0</v>
      </c>
      <c r="CN948" s="1348">
        <f t="shared" si="2899"/>
        <v>0</v>
      </c>
      <c r="CO948" s="1348">
        <f t="shared" si="2899"/>
        <v>0</v>
      </c>
      <c r="CP948" s="1348">
        <f t="shared" si="2899"/>
        <v>0</v>
      </c>
      <c r="CQ948" s="1348">
        <f t="shared" si="2899"/>
        <v>0</v>
      </c>
      <c r="CR948" s="1348">
        <f t="shared" si="2899"/>
        <v>0</v>
      </c>
      <c r="CS948" s="1347">
        <f t="shared" si="2899"/>
        <v>0</v>
      </c>
      <c r="CT948" s="1350">
        <f t="shared" si="2899"/>
        <v>0</v>
      </c>
      <c r="CU948" s="547">
        <f t="shared" si="2813"/>
        <v>0</v>
      </c>
      <c r="CV948" s="548">
        <f t="shared" si="2814"/>
        <v>0</v>
      </c>
      <c r="CW948" s="549">
        <f t="shared" si="2815"/>
        <v>0</v>
      </c>
      <c r="CX948" s="549">
        <f t="shared" si="2816"/>
        <v>0</v>
      </c>
      <c r="CY948" s="549">
        <f t="shared" si="2817"/>
        <v>0</v>
      </c>
      <c r="CZ948" s="549">
        <f t="shared" si="2818"/>
        <v>0</v>
      </c>
      <c r="DA948" s="549">
        <f t="shared" si="2819"/>
        <v>0</v>
      </c>
      <c r="DB948" s="550">
        <f t="shared" si="2820"/>
        <v>0</v>
      </c>
      <c r="DC948" s="550">
        <f t="shared" si="2821"/>
        <v>0</v>
      </c>
      <c r="DD948" s="550">
        <f t="shared" si="2822"/>
        <v>0</v>
      </c>
      <c r="DE948" s="549">
        <f t="shared" si="2823"/>
        <v>0</v>
      </c>
      <c r="DF948" s="549">
        <f t="shared" si="2824"/>
        <v>0</v>
      </c>
      <c r="DG948" s="549">
        <f t="shared" si="2825"/>
        <v>0</v>
      </c>
      <c r="DH948" s="549">
        <f t="shared" si="2826"/>
        <v>0</v>
      </c>
      <c r="DI948" s="549">
        <f t="shared" si="2827"/>
        <v>0</v>
      </c>
      <c r="DJ948" s="548">
        <f t="shared" si="2828"/>
        <v>0</v>
      </c>
      <c r="DK948" s="547">
        <f t="shared" si="2829"/>
        <v>0</v>
      </c>
      <c r="DL948" s="654">
        <f t="shared" si="2830"/>
        <v>17</v>
      </c>
      <c r="DM948" s="106">
        <f t="shared" si="2831"/>
        <v>17</v>
      </c>
      <c r="DN948" s="106">
        <f t="shared" si="2832"/>
        <v>17</v>
      </c>
      <c r="DO948" s="106">
        <f t="shared" si="2833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08">SUM(B393)</f>
        <v>0</v>
      </c>
      <c r="C949" s="804">
        <f t="shared" si="2908"/>
        <v>0</v>
      </c>
      <c r="D949" s="804">
        <f t="shared" si="2908"/>
        <v>0</v>
      </c>
      <c r="E949" s="804">
        <f t="shared" si="2908"/>
        <v>0</v>
      </c>
      <c r="F949" s="804">
        <f t="shared" si="2908"/>
        <v>0</v>
      </c>
      <c r="G949" s="804">
        <f t="shared" si="2908"/>
        <v>0</v>
      </c>
      <c r="H949" s="804">
        <f t="shared" si="2908"/>
        <v>0</v>
      </c>
      <c r="I949" s="804">
        <f t="shared" si="2908"/>
        <v>0</v>
      </c>
      <c r="J949" s="804">
        <f t="shared" si="2908"/>
        <v>0</v>
      </c>
      <c r="K949" s="804">
        <f t="shared" si="2908"/>
        <v>0</v>
      </c>
      <c r="L949" s="804">
        <f t="shared" si="2908"/>
        <v>0</v>
      </c>
      <c r="M949" s="804">
        <f t="shared" si="2908"/>
        <v>0</v>
      </c>
      <c r="N949" s="804">
        <f t="shared" si="2908"/>
        <v>0</v>
      </c>
      <c r="O949" s="804">
        <f t="shared" si="2908"/>
        <v>0</v>
      </c>
      <c r="P949" s="804">
        <f t="shared" si="2908"/>
        <v>0</v>
      </c>
      <c r="Q949" s="804">
        <f t="shared" si="2908"/>
        <v>0</v>
      </c>
      <c r="R949" s="804">
        <f t="shared" si="2908"/>
        <v>0</v>
      </c>
      <c r="S949" s="803"/>
      <c r="T949" s="804">
        <f t="shared" ref="T949:AJ949" si="2909">SUM(T393)</f>
        <v>0</v>
      </c>
      <c r="U949" s="804">
        <f t="shared" si="2909"/>
        <v>0</v>
      </c>
      <c r="V949" s="804">
        <f t="shared" si="2909"/>
        <v>0</v>
      </c>
      <c r="W949" s="804">
        <f t="shared" si="2909"/>
        <v>0</v>
      </c>
      <c r="X949" s="804">
        <f t="shared" si="2909"/>
        <v>0</v>
      </c>
      <c r="Y949" s="804">
        <f t="shared" si="2909"/>
        <v>0</v>
      </c>
      <c r="Z949" s="804">
        <f t="shared" si="2909"/>
        <v>0</v>
      </c>
      <c r="AA949" s="804">
        <f t="shared" si="2909"/>
        <v>0</v>
      </c>
      <c r="AB949" s="804">
        <f t="shared" si="2909"/>
        <v>0</v>
      </c>
      <c r="AC949" s="804">
        <f t="shared" si="2909"/>
        <v>0</v>
      </c>
      <c r="AD949" s="804">
        <f t="shared" si="2909"/>
        <v>0</v>
      </c>
      <c r="AE949" s="804">
        <f t="shared" si="2909"/>
        <v>0</v>
      </c>
      <c r="AF949" s="804">
        <f t="shared" si="2909"/>
        <v>0</v>
      </c>
      <c r="AG949" s="804">
        <f t="shared" si="2909"/>
        <v>0</v>
      </c>
      <c r="AH949" s="804">
        <f t="shared" si="2909"/>
        <v>0</v>
      </c>
      <c r="AI949" s="804">
        <f t="shared" si="2909"/>
        <v>0</v>
      </c>
      <c r="AJ949" s="804">
        <f t="shared" si="2909"/>
        <v>0</v>
      </c>
      <c r="AK949" s="803"/>
      <c r="AL949" s="804">
        <f t="shared" ref="AL949:BB949" si="2910">SUM(AL393)</f>
        <v>0</v>
      </c>
      <c r="AM949" s="804">
        <f t="shared" si="2910"/>
        <v>2500</v>
      </c>
      <c r="AN949" s="804">
        <f t="shared" si="2910"/>
        <v>5250</v>
      </c>
      <c r="AO949" s="804">
        <f t="shared" si="2910"/>
        <v>0</v>
      </c>
      <c r="AP949" s="804">
        <f t="shared" si="2910"/>
        <v>0</v>
      </c>
      <c r="AQ949" s="804">
        <f t="shared" si="2910"/>
        <v>0</v>
      </c>
      <c r="AR949" s="804">
        <f t="shared" si="2910"/>
        <v>0</v>
      </c>
      <c r="AS949" s="804">
        <f t="shared" si="2910"/>
        <v>0</v>
      </c>
      <c r="AT949" s="804">
        <f t="shared" si="2910"/>
        <v>0</v>
      </c>
      <c r="AU949" s="804">
        <f t="shared" si="2910"/>
        <v>0</v>
      </c>
      <c r="AV949" s="804">
        <f t="shared" si="2910"/>
        <v>0</v>
      </c>
      <c r="AW949" s="804">
        <f t="shared" si="2910"/>
        <v>0</v>
      </c>
      <c r="AX949" s="804">
        <f t="shared" si="2910"/>
        <v>0</v>
      </c>
      <c r="AY949" s="804">
        <f t="shared" si="2910"/>
        <v>0</v>
      </c>
      <c r="AZ949" s="804">
        <f t="shared" si="2910"/>
        <v>0</v>
      </c>
      <c r="BA949" s="804">
        <f t="shared" si="2910"/>
        <v>0</v>
      </c>
      <c r="BB949" s="804">
        <f t="shared" si="2910"/>
        <v>0</v>
      </c>
      <c r="BC949" s="803"/>
      <c r="BD949" s="804">
        <f t="shared" ref="BD949:BT949" si="2911">SUM(BD393)</f>
        <v>0</v>
      </c>
      <c r="BE949" s="804">
        <f t="shared" si="2911"/>
        <v>0</v>
      </c>
      <c r="BF949" s="804">
        <f t="shared" si="2911"/>
        <v>6750</v>
      </c>
      <c r="BG949" s="804">
        <f t="shared" si="2911"/>
        <v>100</v>
      </c>
      <c r="BH949" s="804">
        <f t="shared" si="2911"/>
        <v>500</v>
      </c>
      <c r="BI949" s="804">
        <f t="shared" si="2911"/>
        <v>0</v>
      </c>
      <c r="BJ949" s="804">
        <f t="shared" si="2911"/>
        <v>0</v>
      </c>
      <c r="BK949" s="804">
        <f t="shared" si="2911"/>
        <v>0</v>
      </c>
      <c r="BL949" s="804">
        <f t="shared" si="2911"/>
        <v>0</v>
      </c>
      <c r="BM949" s="804">
        <f t="shared" si="2911"/>
        <v>0</v>
      </c>
      <c r="BN949" s="804">
        <f t="shared" si="2911"/>
        <v>0</v>
      </c>
      <c r="BO949" s="804">
        <f t="shared" si="2911"/>
        <v>0</v>
      </c>
      <c r="BP949" s="804">
        <f t="shared" si="2911"/>
        <v>0</v>
      </c>
      <c r="BQ949" s="804">
        <f t="shared" si="2911"/>
        <v>0</v>
      </c>
      <c r="BR949" s="804">
        <f t="shared" si="2911"/>
        <v>0</v>
      </c>
      <c r="BS949" s="804">
        <f t="shared" si="2911"/>
        <v>0</v>
      </c>
      <c r="BT949" s="804">
        <f t="shared" si="2911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07"/>
        <v>0</v>
      </c>
      <c r="CA949" s="596">
        <f t="shared" si="2808"/>
        <v>0</v>
      </c>
      <c r="CB949" s="596">
        <f t="shared" si="2809"/>
        <v>166.66666666666666</v>
      </c>
      <c r="CC949" s="596">
        <f t="shared" si="2810"/>
        <v>40</v>
      </c>
      <c r="CD949" s="1346">
        <f t="shared" si="2838"/>
        <v>0</v>
      </c>
      <c r="CE949" s="1347">
        <f t="shared" si="2899"/>
        <v>0</v>
      </c>
      <c r="CF949" s="1348">
        <f t="shared" si="2899"/>
        <v>0</v>
      </c>
      <c r="CG949" s="1348">
        <f t="shared" si="2899"/>
        <v>0</v>
      </c>
      <c r="CH949" s="1348">
        <f t="shared" si="2899"/>
        <v>0</v>
      </c>
      <c r="CI949" s="1348">
        <f t="shared" si="2899"/>
        <v>0</v>
      </c>
      <c r="CJ949" s="1348">
        <f t="shared" si="2899"/>
        <v>0</v>
      </c>
      <c r="CK949" s="1349">
        <f t="shared" si="2899"/>
        <v>0</v>
      </c>
      <c r="CL949" s="1349">
        <f t="shared" si="2899"/>
        <v>0</v>
      </c>
      <c r="CM949" s="1349">
        <f t="shared" si="2899"/>
        <v>0</v>
      </c>
      <c r="CN949" s="1348">
        <f t="shared" si="2899"/>
        <v>0</v>
      </c>
      <c r="CO949" s="1348">
        <f t="shared" si="2899"/>
        <v>0</v>
      </c>
      <c r="CP949" s="1348">
        <f t="shared" si="2899"/>
        <v>0</v>
      </c>
      <c r="CQ949" s="1348">
        <f t="shared" si="2899"/>
        <v>0</v>
      </c>
      <c r="CR949" s="1348">
        <f t="shared" si="2899"/>
        <v>100</v>
      </c>
      <c r="CS949" s="1347">
        <f t="shared" si="2899"/>
        <v>500</v>
      </c>
      <c r="CT949" s="1350">
        <f t="shared" si="2899"/>
        <v>6750</v>
      </c>
      <c r="CU949" s="547">
        <f t="shared" si="2813"/>
        <v>0</v>
      </c>
      <c r="CV949" s="548">
        <f t="shared" si="2814"/>
        <v>0</v>
      </c>
      <c r="CW949" s="549">
        <f t="shared" si="2815"/>
        <v>0</v>
      </c>
      <c r="CX949" s="549">
        <f t="shared" si="2816"/>
        <v>0</v>
      </c>
      <c r="CY949" s="549">
        <f t="shared" si="2817"/>
        <v>0</v>
      </c>
      <c r="CZ949" s="549">
        <f t="shared" si="2818"/>
        <v>0</v>
      </c>
      <c r="DA949" s="549">
        <f t="shared" si="2819"/>
        <v>0</v>
      </c>
      <c r="DB949" s="550">
        <f t="shared" si="2820"/>
        <v>0</v>
      </c>
      <c r="DC949" s="550">
        <f t="shared" si="2821"/>
        <v>0</v>
      </c>
      <c r="DD949" s="550">
        <f t="shared" si="2822"/>
        <v>0</v>
      </c>
      <c r="DE949" s="549">
        <f t="shared" si="2823"/>
        <v>0</v>
      </c>
      <c r="DF949" s="549">
        <f t="shared" si="2824"/>
        <v>0</v>
      </c>
      <c r="DG949" s="549">
        <f t="shared" si="2825"/>
        <v>0</v>
      </c>
      <c r="DH949" s="549">
        <f t="shared" si="2826"/>
        <v>0</v>
      </c>
      <c r="DI949" s="549">
        <f t="shared" si="2827"/>
        <v>100</v>
      </c>
      <c r="DJ949" s="548">
        <f t="shared" si="2828"/>
        <v>500</v>
      </c>
      <c r="DK949" s="547">
        <f t="shared" si="2829"/>
        <v>6750</v>
      </c>
      <c r="DL949" s="654">
        <f t="shared" si="2830"/>
        <v>17</v>
      </c>
      <c r="DM949" s="106">
        <f t="shared" si="2831"/>
        <v>17</v>
      </c>
      <c r="DN949" s="106">
        <f t="shared" si="2832"/>
        <v>17</v>
      </c>
      <c r="DO949" s="106">
        <f t="shared" si="2833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12">SUM(B396)</f>
        <v>0</v>
      </c>
      <c r="C950" s="804">
        <f t="shared" si="2912"/>
        <v>0</v>
      </c>
      <c r="D950" s="804">
        <f t="shared" si="2912"/>
        <v>0</v>
      </c>
      <c r="E950" s="804">
        <f t="shared" si="2912"/>
        <v>0</v>
      </c>
      <c r="F950" s="804">
        <f t="shared" si="2912"/>
        <v>0</v>
      </c>
      <c r="G950" s="804">
        <f t="shared" si="2912"/>
        <v>0</v>
      </c>
      <c r="H950" s="804">
        <f t="shared" si="2912"/>
        <v>0</v>
      </c>
      <c r="I950" s="804">
        <f t="shared" si="2912"/>
        <v>0</v>
      </c>
      <c r="J950" s="804">
        <f t="shared" si="2912"/>
        <v>0</v>
      </c>
      <c r="K950" s="804">
        <f t="shared" si="2912"/>
        <v>0</v>
      </c>
      <c r="L950" s="804">
        <f t="shared" si="2912"/>
        <v>0</v>
      </c>
      <c r="M950" s="804">
        <f t="shared" si="2912"/>
        <v>0</v>
      </c>
      <c r="N950" s="804">
        <f t="shared" si="2912"/>
        <v>0</v>
      </c>
      <c r="O950" s="804">
        <f t="shared" si="2912"/>
        <v>0</v>
      </c>
      <c r="P950" s="804">
        <f t="shared" si="2912"/>
        <v>0</v>
      </c>
      <c r="Q950" s="804">
        <f t="shared" si="2912"/>
        <v>0</v>
      </c>
      <c r="R950" s="804">
        <f t="shared" si="2912"/>
        <v>0</v>
      </c>
      <c r="S950" s="803"/>
      <c r="T950" s="804">
        <f t="shared" ref="T950:AJ950" si="2913">SUM(T396)</f>
        <v>0</v>
      </c>
      <c r="U950" s="804">
        <f t="shared" si="2913"/>
        <v>0</v>
      </c>
      <c r="V950" s="804">
        <f t="shared" si="2913"/>
        <v>0</v>
      </c>
      <c r="W950" s="804">
        <f t="shared" si="2913"/>
        <v>0</v>
      </c>
      <c r="X950" s="804">
        <f t="shared" si="2913"/>
        <v>0</v>
      </c>
      <c r="Y950" s="804">
        <f t="shared" si="2913"/>
        <v>0</v>
      </c>
      <c r="Z950" s="804">
        <f t="shared" si="2913"/>
        <v>0</v>
      </c>
      <c r="AA950" s="804">
        <f t="shared" si="2913"/>
        <v>0</v>
      </c>
      <c r="AB950" s="804">
        <f t="shared" si="2913"/>
        <v>0</v>
      </c>
      <c r="AC950" s="804">
        <f t="shared" si="2913"/>
        <v>0</v>
      </c>
      <c r="AD950" s="804">
        <f t="shared" si="2913"/>
        <v>0</v>
      </c>
      <c r="AE950" s="804">
        <f t="shared" si="2913"/>
        <v>0</v>
      </c>
      <c r="AF950" s="804">
        <f t="shared" si="2913"/>
        <v>0</v>
      </c>
      <c r="AG950" s="804">
        <f t="shared" si="2913"/>
        <v>0</v>
      </c>
      <c r="AH950" s="804">
        <f t="shared" si="2913"/>
        <v>0</v>
      </c>
      <c r="AI950" s="804">
        <f t="shared" si="2913"/>
        <v>0</v>
      </c>
      <c r="AJ950" s="804">
        <f t="shared" si="2913"/>
        <v>0</v>
      </c>
      <c r="AK950" s="803"/>
      <c r="AL950" s="804">
        <f t="shared" ref="AL950:BB950" si="2914">SUM(AL396)</f>
        <v>0</v>
      </c>
      <c r="AM950" s="804">
        <f t="shared" si="2914"/>
        <v>0</v>
      </c>
      <c r="AN950" s="804">
        <f t="shared" si="2914"/>
        <v>0</v>
      </c>
      <c r="AO950" s="804">
        <f t="shared" si="2914"/>
        <v>0</v>
      </c>
      <c r="AP950" s="804">
        <f t="shared" si="2914"/>
        <v>0</v>
      </c>
      <c r="AQ950" s="804">
        <f t="shared" si="2914"/>
        <v>0</v>
      </c>
      <c r="AR950" s="804">
        <f t="shared" si="2914"/>
        <v>0</v>
      </c>
      <c r="AS950" s="804">
        <f t="shared" si="2914"/>
        <v>0</v>
      </c>
      <c r="AT950" s="804">
        <f t="shared" si="2914"/>
        <v>0</v>
      </c>
      <c r="AU950" s="804">
        <f t="shared" si="2914"/>
        <v>0</v>
      </c>
      <c r="AV950" s="804">
        <f t="shared" si="2914"/>
        <v>0</v>
      </c>
      <c r="AW950" s="804">
        <f t="shared" si="2914"/>
        <v>0</v>
      </c>
      <c r="AX950" s="804">
        <f t="shared" si="2914"/>
        <v>0</v>
      </c>
      <c r="AY950" s="804">
        <f t="shared" si="2914"/>
        <v>0</v>
      </c>
      <c r="AZ950" s="804">
        <f t="shared" si="2914"/>
        <v>0</v>
      </c>
      <c r="BA950" s="804">
        <f t="shared" si="2914"/>
        <v>0</v>
      </c>
      <c r="BB950" s="804">
        <f t="shared" si="2914"/>
        <v>0</v>
      </c>
      <c r="BC950" s="803"/>
      <c r="BD950" s="804">
        <f t="shared" ref="BD950:BT950" si="2915">SUM(BD396)</f>
        <v>0</v>
      </c>
      <c r="BE950" s="804">
        <f t="shared" si="2915"/>
        <v>0</v>
      </c>
      <c r="BF950" s="804">
        <f t="shared" si="2915"/>
        <v>0</v>
      </c>
      <c r="BG950" s="804">
        <f t="shared" si="2915"/>
        <v>0</v>
      </c>
      <c r="BH950" s="804">
        <f t="shared" si="2915"/>
        <v>0</v>
      </c>
      <c r="BI950" s="804">
        <f t="shared" si="2915"/>
        <v>0</v>
      </c>
      <c r="BJ950" s="804">
        <f t="shared" si="2915"/>
        <v>0</v>
      </c>
      <c r="BK950" s="804">
        <f t="shared" si="2915"/>
        <v>0</v>
      </c>
      <c r="BL950" s="804">
        <f t="shared" si="2915"/>
        <v>0</v>
      </c>
      <c r="BM950" s="804">
        <f t="shared" si="2915"/>
        <v>0</v>
      </c>
      <c r="BN950" s="804">
        <f t="shared" si="2915"/>
        <v>0</v>
      </c>
      <c r="BO950" s="804">
        <f t="shared" si="2915"/>
        <v>0</v>
      </c>
      <c r="BP950" s="804">
        <f t="shared" si="2915"/>
        <v>0</v>
      </c>
      <c r="BQ950" s="804">
        <f t="shared" si="2915"/>
        <v>0</v>
      </c>
      <c r="BR950" s="804">
        <f t="shared" si="2915"/>
        <v>0</v>
      </c>
      <c r="BS950" s="804">
        <f t="shared" si="2915"/>
        <v>0</v>
      </c>
      <c r="BT950" s="804">
        <f t="shared" si="2915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07"/>
        <v>0</v>
      </c>
      <c r="CA950" s="596">
        <f t="shared" si="2808"/>
        <v>0</v>
      </c>
      <c r="CB950" s="596">
        <f t="shared" si="2809"/>
        <v>0</v>
      </c>
      <c r="CC950" s="596">
        <f t="shared" si="2810"/>
        <v>0</v>
      </c>
      <c r="CD950" s="1346">
        <f t="shared" si="2838"/>
        <v>0</v>
      </c>
      <c r="CE950" s="1347">
        <f t="shared" si="2899"/>
        <v>0</v>
      </c>
      <c r="CF950" s="1348">
        <f t="shared" si="2899"/>
        <v>0</v>
      </c>
      <c r="CG950" s="1348">
        <f t="shared" si="2899"/>
        <v>0</v>
      </c>
      <c r="CH950" s="1348">
        <f t="shared" si="2899"/>
        <v>0</v>
      </c>
      <c r="CI950" s="1348">
        <f t="shared" si="2899"/>
        <v>0</v>
      </c>
      <c r="CJ950" s="1348">
        <f t="shared" si="2899"/>
        <v>0</v>
      </c>
      <c r="CK950" s="1349">
        <f t="shared" si="2899"/>
        <v>0</v>
      </c>
      <c r="CL950" s="1349">
        <f t="shared" si="2899"/>
        <v>0</v>
      </c>
      <c r="CM950" s="1349">
        <f t="shared" si="2899"/>
        <v>0</v>
      </c>
      <c r="CN950" s="1348">
        <f t="shared" si="2899"/>
        <v>0</v>
      </c>
      <c r="CO950" s="1348">
        <f t="shared" si="2899"/>
        <v>0</v>
      </c>
      <c r="CP950" s="1348">
        <f t="shared" si="2899"/>
        <v>0</v>
      </c>
      <c r="CQ950" s="1348">
        <f t="shared" si="2899"/>
        <v>0</v>
      </c>
      <c r="CR950" s="1348">
        <f t="shared" si="2899"/>
        <v>0</v>
      </c>
      <c r="CS950" s="1347">
        <f t="shared" si="2899"/>
        <v>0</v>
      </c>
      <c r="CT950" s="1350">
        <f t="shared" si="2899"/>
        <v>0</v>
      </c>
      <c r="CU950" s="547">
        <f t="shared" si="2813"/>
        <v>0</v>
      </c>
      <c r="CV950" s="548">
        <f t="shared" si="2814"/>
        <v>0</v>
      </c>
      <c r="CW950" s="549">
        <f t="shared" si="2815"/>
        <v>0</v>
      </c>
      <c r="CX950" s="549">
        <f t="shared" si="2816"/>
        <v>0</v>
      </c>
      <c r="CY950" s="549">
        <f t="shared" si="2817"/>
        <v>0</v>
      </c>
      <c r="CZ950" s="549">
        <f t="shared" si="2818"/>
        <v>0</v>
      </c>
      <c r="DA950" s="549">
        <f t="shared" si="2819"/>
        <v>0</v>
      </c>
      <c r="DB950" s="550">
        <f t="shared" si="2820"/>
        <v>0</v>
      </c>
      <c r="DC950" s="550">
        <f t="shared" si="2821"/>
        <v>0</v>
      </c>
      <c r="DD950" s="550">
        <f t="shared" si="2822"/>
        <v>0</v>
      </c>
      <c r="DE950" s="549">
        <f t="shared" si="2823"/>
        <v>0</v>
      </c>
      <c r="DF950" s="549">
        <f t="shared" si="2824"/>
        <v>0</v>
      </c>
      <c r="DG950" s="549">
        <f t="shared" si="2825"/>
        <v>0</v>
      </c>
      <c r="DH950" s="549">
        <f t="shared" si="2826"/>
        <v>0</v>
      </c>
      <c r="DI950" s="549">
        <f t="shared" si="2827"/>
        <v>0</v>
      </c>
      <c r="DJ950" s="548">
        <f t="shared" si="2828"/>
        <v>0</v>
      </c>
      <c r="DK950" s="547">
        <f t="shared" si="2829"/>
        <v>0</v>
      </c>
      <c r="DL950" s="654">
        <f t="shared" si="2830"/>
        <v>17</v>
      </c>
      <c r="DM950" s="106">
        <f t="shared" si="2831"/>
        <v>17</v>
      </c>
      <c r="DN950" s="106">
        <f t="shared" si="2832"/>
        <v>17</v>
      </c>
      <c r="DO950" s="106">
        <f t="shared" si="2833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16">SUM(B399)</f>
        <v>0</v>
      </c>
      <c r="C951" s="804">
        <f t="shared" si="2916"/>
        <v>0</v>
      </c>
      <c r="D951" s="804">
        <f t="shared" si="2916"/>
        <v>0</v>
      </c>
      <c r="E951" s="804">
        <f t="shared" si="2916"/>
        <v>0</v>
      </c>
      <c r="F951" s="804">
        <f t="shared" si="2916"/>
        <v>0</v>
      </c>
      <c r="G951" s="804">
        <f t="shared" si="2916"/>
        <v>0</v>
      </c>
      <c r="H951" s="804">
        <f t="shared" si="2916"/>
        <v>0</v>
      </c>
      <c r="I951" s="804">
        <f t="shared" si="2916"/>
        <v>0</v>
      </c>
      <c r="J951" s="804">
        <f t="shared" si="2916"/>
        <v>0</v>
      </c>
      <c r="K951" s="804">
        <f t="shared" si="2916"/>
        <v>0</v>
      </c>
      <c r="L951" s="804">
        <f t="shared" si="2916"/>
        <v>0</v>
      </c>
      <c r="M951" s="804">
        <f t="shared" si="2916"/>
        <v>0</v>
      </c>
      <c r="N951" s="804">
        <f t="shared" si="2916"/>
        <v>0</v>
      </c>
      <c r="O951" s="804">
        <f t="shared" si="2916"/>
        <v>0</v>
      </c>
      <c r="P951" s="804">
        <f t="shared" si="2916"/>
        <v>0</v>
      </c>
      <c r="Q951" s="804">
        <f t="shared" si="2916"/>
        <v>0</v>
      </c>
      <c r="R951" s="804">
        <f t="shared" si="2916"/>
        <v>0</v>
      </c>
      <c r="S951" s="803"/>
      <c r="T951" s="804">
        <f t="shared" ref="T951:AJ951" si="2917">SUM(T399)</f>
        <v>0</v>
      </c>
      <c r="U951" s="804">
        <f t="shared" si="2917"/>
        <v>0</v>
      </c>
      <c r="V951" s="804">
        <f t="shared" si="2917"/>
        <v>0</v>
      </c>
      <c r="W951" s="804">
        <f t="shared" si="2917"/>
        <v>0</v>
      </c>
      <c r="X951" s="804">
        <f t="shared" si="2917"/>
        <v>0</v>
      </c>
      <c r="Y951" s="804">
        <f t="shared" si="2917"/>
        <v>0</v>
      </c>
      <c r="Z951" s="804">
        <f t="shared" si="2917"/>
        <v>0</v>
      </c>
      <c r="AA951" s="804">
        <f t="shared" si="2917"/>
        <v>0</v>
      </c>
      <c r="AB951" s="804">
        <f t="shared" si="2917"/>
        <v>0</v>
      </c>
      <c r="AC951" s="804">
        <f t="shared" si="2917"/>
        <v>0</v>
      </c>
      <c r="AD951" s="804">
        <f t="shared" si="2917"/>
        <v>0</v>
      </c>
      <c r="AE951" s="804">
        <f t="shared" si="2917"/>
        <v>0</v>
      </c>
      <c r="AF951" s="804">
        <f t="shared" si="2917"/>
        <v>0</v>
      </c>
      <c r="AG951" s="804">
        <f t="shared" si="2917"/>
        <v>0</v>
      </c>
      <c r="AH951" s="804">
        <f t="shared" si="2917"/>
        <v>0</v>
      </c>
      <c r="AI951" s="804">
        <f t="shared" si="2917"/>
        <v>0</v>
      </c>
      <c r="AJ951" s="804">
        <f t="shared" si="2917"/>
        <v>0</v>
      </c>
      <c r="AK951" s="803"/>
      <c r="AL951" s="804">
        <f t="shared" ref="AL951:BB951" si="2918">SUM(AL399)</f>
        <v>0</v>
      </c>
      <c r="AM951" s="804">
        <f t="shared" si="2918"/>
        <v>0</v>
      </c>
      <c r="AN951" s="804">
        <f t="shared" si="2918"/>
        <v>0</v>
      </c>
      <c r="AO951" s="804">
        <f t="shared" si="2918"/>
        <v>0</v>
      </c>
      <c r="AP951" s="804">
        <f t="shared" si="2918"/>
        <v>0</v>
      </c>
      <c r="AQ951" s="804">
        <f t="shared" si="2918"/>
        <v>0</v>
      </c>
      <c r="AR951" s="804">
        <f t="shared" si="2918"/>
        <v>0</v>
      </c>
      <c r="AS951" s="804">
        <f t="shared" si="2918"/>
        <v>0</v>
      </c>
      <c r="AT951" s="804">
        <f t="shared" si="2918"/>
        <v>0</v>
      </c>
      <c r="AU951" s="804">
        <f t="shared" si="2918"/>
        <v>0</v>
      </c>
      <c r="AV951" s="804">
        <f t="shared" si="2918"/>
        <v>0</v>
      </c>
      <c r="AW951" s="804">
        <f t="shared" si="2918"/>
        <v>0</v>
      </c>
      <c r="AX951" s="804">
        <f t="shared" si="2918"/>
        <v>0</v>
      </c>
      <c r="AY951" s="804">
        <f t="shared" si="2918"/>
        <v>0</v>
      </c>
      <c r="AZ951" s="804">
        <f t="shared" si="2918"/>
        <v>0</v>
      </c>
      <c r="BA951" s="804">
        <f t="shared" si="2918"/>
        <v>0</v>
      </c>
      <c r="BB951" s="804">
        <f t="shared" si="2918"/>
        <v>0</v>
      </c>
      <c r="BC951" s="803"/>
      <c r="BD951" s="804">
        <f t="shared" ref="BD951:BT951" si="2919">SUM(BD399)</f>
        <v>0</v>
      </c>
      <c r="BE951" s="804">
        <f t="shared" si="2919"/>
        <v>0</v>
      </c>
      <c r="BF951" s="804">
        <f t="shared" si="2919"/>
        <v>0</v>
      </c>
      <c r="BG951" s="804">
        <f t="shared" si="2919"/>
        <v>0</v>
      </c>
      <c r="BH951" s="804">
        <f t="shared" si="2919"/>
        <v>0</v>
      </c>
      <c r="BI951" s="804">
        <f t="shared" si="2919"/>
        <v>0</v>
      </c>
      <c r="BJ951" s="804">
        <f t="shared" si="2919"/>
        <v>0</v>
      </c>
      <c r="BK951" s="804">
        <f t="shared" si="2919"/>
        <v>0</v>
      </c>
      <c r="BL951" s="804">
        <f t="shared" si="2919"/>
        <v>0</v>
      </c>
      <c r="BM951" s="804">
        <f t="shared" si="2919"/>
        <v>0</v>
      </c>
      <c r="BN951" s="804">
        <f t="shared" si="2919"/>
        <v>0</v>
      </c>
      <c r="BO951" s="804">
        <f t="shared" si="2919"/>
        <v>0</v>
      </c>
      <c r="BP951" s="804">
        <f t="shared" si="2919"/>
        <v>0</v>
      </c>
      <c r="BQ951" s="804">
        <f t="shared" si="2919"/>
        <v>0</v>
      </c>
      <c r="BR951" s="804">
        <f t="shared" si="2919"/>
        <v>0</v>
      </c>
      <c r="BS951" s="804">
        <f t="shared" si="2919"/>
        <v>0</v>
      </c>
      <c r="BT951" s="804">
        <f t="shared" si="2919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07"/>
        <v>0</v>
      </c>
      <c r="CA951" s="596">
        <f t="shared" si="2808"/>
        <v>0</v>
      </c>
      <c r="CB951" s="596">
        <f t="shared" si="2809"/>
        <v>0</v>
      </c>
      <c r="CC951" s="596">
        <f t="shared" si="2810"/>
        <v>0</v>
      </c>
      <c r="CD951" s="1346">
        <f t="shared" si="2838"/>
        <v>0</v>
      </c>
      <c r="CE951" s="1347">
        <f t="shared" si="2899"/>
        <v>0</v>
      </c>
      <c r="CF951" s="1348">
        <f t="shared" si="2899"/>
        <v>0</v>
      </c>
      <c r="CG951" s="1348">
        <f t="shared" si="2899"/>
        <v>0</v>
      </c>
      <c r="CH951" s="1348">
        <f t="shared" si="2899"/>
        <v>0</v>
      </c>
      <c r="CI951" s="1348">
        <f t="shared" si="2899"/>
        <v>0</v>
      </c>
      <c r="CJ951" s="1348">
        <f t="shared" si="2899"/>
        <v>0</v>
      </c>
      <c r="CK951" s="1349">
        <f t="shared" si="2899"/>
        <v>0</v>
      </c>
      <c r="CL951" s="1349">
        <f t="shared" si="2899"/>
        <v>0</v>
      </c>
      <c r="CM951" s="1349">
        <f t="shared" si="2899"/>
        <v>0</v>
      </c>
      <c r="CN951" s="1348">
        <f t="shared" si="2899"/>
        <v>0</v>
      </c>
      <c r="CO951" s="1348">
        <f t="shared" si="2899"/>
        <v>0</v>
      </c>
      <c r="CP951" s="1348">
        <f t="shared" si="2899"/>
        <v>0</v>
      </c>
      <c r="CQ951" s="1348">
        <f t="shared" si="2899"/>
        <v>0</v>
      </c>
      <c r="CR951" s="1348">
        <f t="shared" si="2899"/>
        <v>0</v>
      </c>
      <c r="CS951" s="1347">
        <f t="shared" si="2899"/>
        <v>0</v>
      </c>
      <c r="CT951" s="1350">
        <f t="shared" si="2899"/>
        <v>0</v>
      </c>
      <c r="CU951" s="547">
        <f t="shared" si="2813"/>
        <v>0</v>
      </c>
      <c r="CV951" s="548">
        <f t="shared" si="2814"/>
        <v>0</v>
      </c>
      <c r="CW951" s="549">
        <f t="shared" si="2815"/>
        <v>0</v>
      </c>
      <c r="CX951" s="549">
        <f t="shared" si="2816"/>
        <v>0</v>
      </c>
      <c r="CY951" s="549">
        <f t="shared" si="2817"/>
        <v>0</v>
      </c>
      <c r="CZ951" s="549">
        <f t="shared" si="2818"/>
        <v>0</v>
      </c>
      <c r="DA951" s="549">
        <f t="shared" si="2819"/>
        <v>0</v>
      </c>
      <c r="DB951" s="550">
        <f t="shared" si="2820"/>
        <v>0</v>
      </c>
      <c r="DC951" s="550">
        <f t="shared" si="2821"/>
        <v>0</v>
      </c>
      <c r="DD951" s="550">
        <f t="shared" si="2822"/>
        <v>0</v>
      </c>
      <c r="DE951" s="549">
        <f t="shared" si="2823"/>
        <v>0</v>
      </c>
      <c r="DF951" s="549">
        <f t="shared" si="2824"/>
        <v>0</v>
      </c>
      <c r="DG951" s="549">
        <f t="shared" si="2825"/>
        <v>0</v>
      </c>
      <c r="DH951" s="549">
        <f t="shared" si="2826"/>
        <v>0</v>
      </c>
      <c r="DI951" s="549">
        <f t="shared" si="2827"/>
        <v>0</v>
      </c>
      <c r="DJ951" s="548">
        <f t="shared" si="2828"/>
        <v>0</v>
      </c>
      <c r="DK951" s="547">
        <f t="shared" si="2829"/>
        <v>0</v>
      </c>
      <c r="DL951" s="654">
        <f t="shared" si="2830"/>
        <v>17</v>
      </c>
      <c r="DM951" s="106">
        <f t="shared" si="2831"/>
        <v>17</v>
      </c>
      <c r="DN951" s="106">
        <f t="shared" si="2832"/>
        <v>17</v>
      </c>
      <c r="DO951" s="106">
        <f t="shared" si="2833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20">SUM(B402)</f>
        <v>0</v>
      </c>
      <c r="C952" s="804">
        <f t="shared" si="2920"/>
        <v>0</v>
      </c>
      <c r="D952" s="804">
        <f t="shared" si="2920"/>
        <v>0</v>
      </c>
      <c r="E952" s="804">
        <f t="shared" si="2920"/>
        <v>0</v>
      </c>
      <c r="F952" s="804">
        <f t="shared" si="2920"/>
        <v>0</v>
      </c>
      <c r="G952" s="804">
        <f t="shared" si="2920"/>
        <v>0</v>
      </c>
      <c r="H952" s="804">
        <f t="shared" si="2920"/>
        <v>0</v>
      </c>
      <c r="I952" s="804">
        <f t="shared" si="2920"/>
        <v>0</v>
      </c>
      <c r="J952" s="804">
        <f t="shared" si="2920"/>
        <v>0</v>
      </c>
      <c r="K952" s="804">
        <f t="shared" si="2920"/>
        <v>0</v>
      </c>
      <c r="L952" s="804">
        <f t="shared" si="2920"/>
        <v>0</v>
      </c>
      <c r="M952" s="804">
        <f t="shared" si="2920"/>
        <v>0</v>
      </c>
      <c r="N952" s="804">
        <f t="shared" si="2920"/>
        <v>0</v>
      </c>
      <c r="O952" s="804">
        <f t="shared" si="2920"/>
        <v>0</v>
      </c>
      <c r="P952" s="804">
        <f t="shared" si="2920"/>
        <v>0</v>
      </c>
      <c r="Q952" s="804">
        <f t="shared" si="2920"/>
        <v>0</v>
      </c>
      <c r="R952" s="804">
        <f t="shared" si="2920"/>
        <v>0</v>
      </c>
      <c r="S952" s="803"/>
      <c r="T952" s="804">
        <f t="shared" ref="T952:AJ952" si="2921">SUM(T402)</f>
        <v>0</v>
      </c>
      <c r="U952" s="804">
        <f t="shared" si="2921"/>
        <v>0</v>
      </c>
      <c r="V952" s="804">
        <f t="shared" si="2921"/>
        <v>0</v>
      </c>
      <c r="W952" s="804">
        <f t="shared" si="2921"/>
        <v>0</v>
      </c>
      <c r="X952" s="804">
        <f t="shared" si="2921"/>
        <v>0</v>
      </c>
      <c r="Y952" s="804">
        <f t="shared" si="2921"/>
        <v>0</v>
      </c>
      <c r="Z952" s="804">
        <f t="shared" si="2921"/>
        <v>0</v>
      </c>
      <c r="AA952" s="804">
        <f t="shared" si="2921"/>
        <v>0</v>
      </c>
      <c r="AB952" s="804">
        <f t="shared" si="2921"/>
        <v>0</v>
      </c>
      <c r="AC952" s="804">
        <f t="shared" si="2921"/>
        <v>0</v>
      </c>
      <c r="AD952" s="804">
        <f t="shared" si="2921"/>
        <v>0</v>
      </c>
      <c r="AE952" s="804">
        <f t="shared" si="2921"/>
        <v>0</v>
      </c>
      <c r="AF952" s="804">
        <f t="shared" si="2921"/>
        <v>0</v>
      </c>
      <c r="AG952" s="804">
        <f t="shared" si="2921"/>
        <v>0</v>
      </c>
      <c r="AH952" s="804">
        <f t="shared" si="2921"/>
        <v>0</v>
      </c>
      <c r="AI952" s="804">
        <f t="shared" si="2921"/>
        <v>0</v>
      </c>
      <c r="AJ952" s="804">
        <f t="shared" si="2921"/>
        <v>0</v>
      </c>
      <c r="AK952" s="803"/>
      <c r="AL952" s="804">
        <f t="shared" ref="AL952:BB952" si="2922">SUM(AL402)</f>
        <v>0</v>
      </c>
      <c r="AM952" s="804">
        <f t="shared" si="2922"/>
        <v>0</v>
      </c>
      <c r="AN952" s="804">
        <f t="shared" si="2922"/>
        <v>0</v>
      </c>
      <c r="AO952" s="804">
        <f t="shared" si="2922"/>
        <v>0</v>
      </c>
      <c r="AP952" s="804">
        <f t="shared" si="2922"/>
        <v>0</v>
      </c>
      <c r="AQ952" s="804">
        <f t="shared" si="2922"/>
        <v>0</v>
      </c>
      <c r="AR952" s="804">
        <f t="shared" si="2922"/>
        <v>0</v>
      </c>
      <c r="AS952" s="804">
        <f t="shared" si="2922"/>
        <v>0</v>
      </c>
      <c r="AT952" s="804">
        <f t="shared" si="2922"/>
        <v>0</v>
      </c>
      <c r="AU952" s="804">
        <f t="shared" si="2922"/>
        <v>0</v>
      </c>
      <c r="AV952" s="804">
        <f t="shared" si="2922"/>
        <v>0</v>
      </c>
      <c r="AW952" s="804">
        <f t="shared" si="2922"/>
        <v>0</v>
      </c>
      <c r="AX952" s="804">
        <f t="shared" si="2922"/>
        <v>0</v>
      </c>
      <c r="AY952" s="804">
        <f t="shared" si="2922"/>
        <v>0</v>
      </c>
      <c r="AZ952" s="804">
        <f t="shared" si="2922"/>
        <v>0</v>
      </c>
      <c r="BA952" s="804">
        <f t="shared" si="2922"/>
        <v>0</v>
      </c>
      <c r="BB952" s="804">
        <f t="shared" si="2922"/>
        <v>0</v>
      </c>
      <c r="BC952" s="803"/>
      <c r="BD952" s="804">
        <f t="shared" ref="BD952:BT952" si="2923">SUM(BD402)</f>
        <v>0</v>
      </c>
      <c r="BE952" s="804">
        <f t="shared" si="2923"/>
        <v>0</v>
      </c>
      <c r="BF952" s="804">
        <f t="shared" si="2923"/>
        <v>0</v>
      </c>
      <c r="BG952" s="804">
        <f t="shared" si="2923"/>
        <v>0</v>
      </c>
      <c r="BH952" s="804">
        <f t="shared" si="2923"/>
        <v>0</v>
      </c>
      <c r="BI952" s="804">
        <f t="shared" si="2923"/>
        <v>0</v>
      </c>
      <c r="BJ952" s="804">
        <f t="shared" si="2923"/>
        <v>0</v>
      </c>
      <c r="BK952" s="804">
        <f t="shared" si="2923"/>
        <v>0</v>
      </c>
      <c r="BL952" s="804">
        <f t="shared" si="2923"/>
        <v>0</v>
      </c>
      <c r="BM952" s="804">
        <f t="shared" si="2923"/>
        <v>0</v>
      </c>
      <c r="BN952" s="804">
        <f t="shared" si="2923"/>
        <v>0</v>
      </c>
      <c r="BO952" s="804">
        <f t="shared" si="2923"/>
        <v>0</v>
      </c>
      <c r="BP952" s="804">
        <f t="shared" si="2923"/>
        <v>0</v>
      </c>
      <c r="BQ952" s="804">
        <f t="shared" si="2923"/>
        <v>0</v>
      </c>
      <c r="BR952" s="804">
        <f t="shared" si="2923"/>
        <v>0</v>
      </c>
      <c r="BS952" s="804">
        <f t="shared" si="2923"/>
        <v>0</v>
      </c>
      <c r="BT952" s="804">
        <f t="shared" si="2923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07"/>
        <v>0</v>
      </c>
      <c r="CA952" s="596">
        <f t="shared" si="2808"/>
        <v>0</v>
      </c>
      <c r="CB952" s="596">
        <f t="shared" si="2809"/>
        <v>0</v>
      </c>
      <c r="CC952" s="596">
        <f t="shared" si="2810"/>
        <v>0</v>
      </c>
      <c r="CD952" s="1346">
        <f t="shared" si="2838"/>
        <v>0</v>
      </c>
      <c r="CE952" s="1347">
        <f t="shared" si="2899"/>
        <v>0</v>
      </c>
      <c r="CF952" s="1348">
        <f t="shared" si="2899"/>
        <v>0</v>
      </c>
      <c r="CG952" s="1348">
        <f t="shared" si="2899"/>
        <v>0</v>
      </c>
      <c r="CH952" s="1348">
        <f t="shared" si="2899"/>
        <v>0</v>
      </c>
      <c r="CI952" s="1348">
        <f t="shared" si="2899"/>
        <v>0</v>
      </c>
      <c r="CJ952" s="1348">
        <f t="shared" si="2899"/>
        <v>0</v>
      </c>
      <c r="CK952" s="1349">
        <f t="shared" si="2899"/>
        <v>0</v>
      </c>
      <c r="CL952" s="1349">
        <f t="shared" si="2899"/>
        <v>0</v>
      </c>
      <c r="CM952" s="1349">
        <f t="shared" si="2899"/>
        <v>0</v>
      </c>
      <c r="CN952" s="1348">
        <f t="shared" si="2899"/>
        <v>0</v>
      </c>
      <c r="CO952" s="1348">
        <f t="shared" si="2899"/>
        <v>0</v>
      </c>
      <c r="CP952" s="1348">
        <f t="shared" si="2899"/>
        <v>0</v>
      </c>
      <c r="CQ952" s="1348">
        <f t="shared" si="2899"/>
        <v>0</v>
      </c>
      <c r="CR952" s="1348">
        <f t="shared" si="2899"/>
        <v>0</v>
      </c>
      <c r="CS952" s="1347">
        <f t="shared" si="2899"/>
        <v>0</v>
      </c>
      <c r="CT952" s="1350">
        <f t="shared" si="2899"/>
        <v>0</v>
      </c>
      <c r="CU952" s="547">
        <f t="shared" si="2813"/>
        <v>0</v>
      </c>
      <c r="CV952" s="548">
        <f t="shared" si="2814"/>
        <v>0</v>
      </c>
      <c r="CW952" s="549">
        <f t="shared" si="2815"/>
        <v>0</v>
      </c>
      <c r="CX952" s="549">
        <f t="shared" si="2816"/>
        <v>0</v>
      </c>
      <c r="CY952" s="549">
        <f t="shared" si="2817"/>
        <v>0</v>
      </c>
      <c r="CZ952" s="549">
        <f t="shared" si="2818"/>
        <v>0</v>
      </c>
      <c r="DA952" s="549">
        <f t="shared" si="2819"/>
        <v>0</v>
      </c>
      <c r="DB952" s="550">
        <f t="shared" si="2820"/>
        <v>0</v>
      </c>
      <c r="DC952" s="550">
        <f t="shared" si="2821"/>
        <v>0</v>
      </c>
      <c r="DD952" s="550">
        <f t="shared" si="2822"/>
        <v>0</v>
      </c>
      <c r="DE952" s="549">
        <f t="shared" si="2823"/>
        <v>0</v>
      </c>
      <c r="DF952" s="549">
        <f t="shared" si="2824"/>
        <v>0</v>
      </c>
      <c r="DG952" s="549">
        <f t="shared" si="2825"/>
        <v>0</v>
      </c>
      <c r="DH952" s="549">
        <f t="shared" si="2826"/>
        <v>0</v>
      </c>
      <c r="DI952" s="549">
        <f t="shared" si="2827"/>
        <v>0</v>
      </c>
      <c r="DJ952" s="548">
        <f t="shared" si="2828"/>
        <v>0</v>
      </c>
      <c r="DK952" s="547">
        <f t="shared" si="2829"/>
        <v>0</v>
      </c>
      <c r="DL952" s="654">
        <f t="shared" si="2830"/>
        <v>17</v>
      </c>
      <c r="DM952" s="106">
        <f t="shared" si="2831"/>
        <v>17</v>
      </c>
      <c r="DN952" s="106">
        <f t="shared" si="2832"/>
        <v>17</v>
      </c>
      <c r="DO952" s="106">
        <f t="shared" si="2833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24">SUM(B405)</f>
        <v>0</v>
      </c>
      <c r="C953" s="804">
        <f t="shared" si="2924"/>
        <v>0</v>
      </c>
      <c r="D953" s="804">
        <f t="shared" si="2924"/>
        <v>0</v>
      </c>
      <c r="E953" s="804">
        <f t="shared" si="2924"/>
        <v>0</v>
      </c>
      <c r="F953" s="804">
        <f t="shared" si="2924"/>
        <v>0</v>
      </c>
      <c r="G953" s="804">
        <f t="shared" si="2924"/>
        <v>0</v>
      </c>
      <c r="H953" s="804">
        <f t="shared" si="2924"/>
        <v>0</v>
      </c>
      <c r="I953" s="804">
        <f t="shared" si="2924"/>
        <v>0</v>
      </c>
      <c r="J953" s="804">
        <f t="shared" si="2924"/>
        <v>0</v>
      </c>
      <c r="K953" s="804">
        <f t="shared" si="2924"/>
        <v>0</v>
      </c>
      <c r="L953" s="804">
        <f t="shared" si="2924"/>
        <v>0</v>
      </c>
      <c r="M953" s="804">
        <f t="shared" si="2924"/>
        <v>0</v>
      </c>
      <c r="N953" s="804">
        <f t="shared" si="2924"/>
        <v>0</v>
      </c>
      <c r="O953" s="804">
        <f t="shared" si="2924"/>
        <v>0</v>
      </c>
      <c r="P953" s="804">
        <f t="shared" si="2924"/>
        <v>0</v>
      </c>
      <c r="Q953" s="804">
        <f t="shared" si="2924"/>
        <v>0</v>
      </c>
      <c r="R953" s="804">
        <f t="shared" si="2924"/>
        <v>0</v>
      </c>
      <c r="S953" s="803"/>
      <c r="T953" s="804">
        <f t="shared" ref="T953:AJ953" si="2925">SUM(T405)</f>
        <v>0</v>
      </c>
      <c r="U953" s="804">
        <f t="shared" si="2925"/>
        <v>0</v>
      </c>
      <c r="V953" s="804">
        <f t="shared" si="2925"/>
        <v>0</v>
      </c>
      <c r="W953" s="804">
        <f t="shared" si="2925"/>
        <v>0</v>
      </c>
      <c r="X953" s="804">
        <f t="shared" si="2925"/>
        <v>0</v>
      </c>
      <c r="Y953" s="804">
        <f t="shared" si="2925"/>
        <v>0</v>
      </c>
      <c r="Z953" s="804">
        <f t="shared" si="2925"/>
        <v>0</v>
      </c>
      <c r="AA953" s="804">
        <f t="shared" si="2925"/>
        <v>0</v>
      </c>
      <c r="AB953" s="804">
        <f t="shared" si="2925"/>
        <v>0</v>
      </c>
      <c r="AC953" s="804">
        <f t="shared" si="2925"/>
        <v>0</v>
      </c>
      <c r="AD953" s="804">
        <f t="shared" si="2925"/>
        <v>0</v>
      </c>
      <c r="AE953" s="804">
        <f t="shared" si="2925"/>
        <v>0</v>
      </c>
      <c r="AF953" s="804">
        <f t="shared" si="2925"/>
        <v>0</v>
      </c>
      <c r="AG953" s="804">
        <f t="shared" si="2925"/>
        <v>0</v>
      </c>
      <c r="AH953" s="804">
        <f t="shared" si="2925"/>
        <v>0</v>
      </c>
      <c r="AI953" s="804">
        <f t="shared" si="2925"/>
        <v>0</v>
      </c>
      <c r="AJ953" s="804">
        <f t="shared" si="2925"/>
        <v>0</v>
      </c>
      <c r="AK953" s="803"/>
      <c r="AL953" s="804">
        <f t="shared" ref="AL953:BB953" si="2926">SUM(AL405)</f>
        <v>0</v>
      </c>
      <c r="AM953" s="804">
        <f t="shared" si="2926"/>
        <v>0</v>
      </c>
      <c r="AN953" s="804">
        <f t="shared" si="2926"/>
        <v>0</v>
      </c>
      <c r="AO953" s="804">
        <f t="shared" si="2926"/>
        <v>0</v>
      </c>
      <c r="AP953" s="804">
        <f t="shared" si="2926"/>
        <v>0</v>
      </c>
      <c r="AQ953" s="804">
        <f t="shared" si="2926"/>
        <v>0</v>
      </c>
      <c r="AR953" s="804">
        <f t="shared" si="2926"/>
        <v>0</v>
      </c>
      <c r="AS953" s="804">
        <f t="shared" si="2926"/>
        <v>0</v>
      </c>
      <c r="AT953" s="804">
        <f t="shared" si="2926"/>
        <v>0</v>
      </c>
      <c r="AU953" s="804">
        <f t="shared" si="2926"/>
        <v>0</v>
      </c>
      <c r="AV953" s="804">
        <f t="shared" si="2926"/>
        <v>0</v>
      </c>
      <c r="AW953" s="804">
        <f t="shared" si="2926"/>
        <v>0</v>
      </c>
      <c r="AX953" s="804">
        <f t="shared" si="2926"/>
        <v>0</v>
      </c>
      <c r="AY953" s="804">
        <f t="shared" si="2926"/>
        <v>0</v>
      </c>
      <c r="AZ953" s="804">
        <f t="shared" si="2926"/>
        <v>0</v>
      </c>
      <c r="BA953" s="804">
        <f t="shared" si="2926"/>
        <v>0</v>
      </c>
      <c r="BB953" s="804">
        <f t="shared" si="2926"/>
        <v>0</v>
      </c>
      <c r="BC953" s="803"/>
      <c r="BD953" s="804">
        <f t="shared" ref="BD953:BT953" si="2927">SUM(BD405)</f>
        <v>0</v>
      </c>
      <c r="BE953" s="804">
        <f t="shared" si="2927"/>
        <v>0</v>
      </c>
      <c r="BF953" s="804">
        <f t="shared" si="2927"/>
        <v>0</v>
      </c>
      <c r="BG953" s="804">
        <f t="shared" si="2927"/>
        <v>0</v>
      </c>
      <c r="BH953" s="804">
        <f t="shared" si="2927"/>
        <v>0</v>
      </c>
      <c r="BI953" s="804">
        <f t="shared" si="2927"/>
        <v>0</v>
      </c>
      <c r="BJ953" s="804">
        <f t="shared" si="2927"/>
        <v>0</v>
      </c>
      <c r="BK953" s="804">
        <f t="shared" si="2927"/>
        <v>0</v>
      </c>
      <c r="BL953" s="804">
        <f t="shared" si="2927"/>
        <v>0</v>
      </c>
      <c r="BM953" s="804">
        <f t="shared" si="2927"/>
        <v>0</v>
      </c>
      <c r="BN953" s="804">
        <f t="shared" si="2927"/>
        <v>0</v>
      </c>
      <c r="BO953" s="804">
        <f t="shared" si="2927"/>
        <v>0</v>
      </c>
      <c r="BP953" s="804">
        <f t="shared" si="2927"/>
        <v>0</v>
      </c>
      <c r="BQ953" s="804">
        <f t="shared" si="2927"/>
        <v>0</v>
      </c>
      <c r="BR953" s="804">
        <f t="shared" si="2927"/>
        <v>0</v>
      </c>
      <c r="BS953" s="804">
        <f t="shared" si="2927"/>
        <v>0</v>
      </c>
      <c r="BT953" s="804">
        <f t="shared" si="2927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07"/>
        <v>0</v>
      </c>
      <c r="CA953" s="596">
        <f t="shared" si="2808"/>
        <v>0</v>
      </c>
      <c r="CB953" s="596">
        <f t="shared" si="2809"/>
        <v>0</v>
      </c>
      <c r="CC953" s="596">
        <f t="shared" si="2810"/>
        <v>0</v>
      </c>
      <c r="CD953" s="1346">
        <f t="shared" si="2838"/>
        <v>0</v>
      </c>
      <c r="CE953" s="1347">
        <f t="shared" si="2899"/>
        <v>0</v>
      </c>
      <c r="CF953" s="1348">
        <f t="shared" si="2899"/>
        <v>0</v>
      </c>
      <c r="CG953" s="1348">
        <f t="shared" si="2899"/>
        <v>0</v>
      </c>
      <c r="CH953" s="1348">
        <f t="shared" si="2899"/>
        <v>0</v>
      </c>
      <c r="CI953" s="1348">
        <f t="shared" si="2899"/>
        <v>0</v>
      </c>
      <c r="CJ953" s="1348">
        <f t="shared" si="2899"/>
        <v>0</v>
      </c>
      <c r="CK953" s="1349">
        <f t="shared" si="2899"/>
        <v>0</v>
      </c>
      <c r="CL953" s="1349">
        <f t="shared" si="2899"/>
        <v>0</v>
      </c>
      <c r="CM953" s="1349">
        <f t="shared" si="2899"/>
        <v>0</v>
      </c>
      <c r="CN953" s="1348">
        <f t="shared" si="2899"/>
        <v>0</v>
      </c>
      <c r="CO953" s="1348">
        <f t="shared" si="2899"/>
        <v>0</v>
      </c>
      <c r="CP953" s="1348">
        <f t="shared" si="2899"/>
        <v>0</v>
      </c>
      <c r="CQ953" s="1348">
        <f t="shared" si="2899"/>
        <v>0</v>
      </c>
      <c r="CR953" s="1348">
        <f t="shared" si="2899"/>
        <v>0</v>
      </c>
      <c r="CS953" s="1347">
        <f t="shared" si="2899"/>
        <v>0</v>
      </c>
      <c r="CT953" s="1350">
        <f t="shared" si="2899"/>
        <v>0</v>
      </c>
      <c r="CU953" s="547">
        <f t="shared" si="2813"/>
        <v>0</v>
      </c>
      <c r="CV953" s="548">
        <f t="shared" si="2814"/>
        <v>0</v>
      </c>
      <c r="CW953" s="549">
        <f t="shared" si="2815"/>
        <v>0</v>
      </c>
      <c r="CX953" s="549">
        <f t="shared" si="2816"/>
        <v>0</v>
      </c>
      <c r="CY953" s="549">
        <f t="shared" si="2817"/>
        <v>0</v>
      </c>
      <c r="CZ953" s="549">
        <f t="shared" si="2818"/>
        <v>0</v>
      </c>
      <c r="DA953" s="549">
        <f t="shared" si="2819"/>
        <v>0</v>
      </c>
      <c r="DB953" s="550">
        <f t="shared" si="2820"/>
        <v>0</v>
      </c>
      <c r="DC953" s="550">
        <f t="shared" si="2821"/>
        <v>0</v>
      </c>
      <c r="DD953" s="550">
        <f t="shared" si="2822"/>
        <v>0</v>
      </c>
      <c r="DE953" s="549">
        <f t="shared" si="2823"/>
        <v>0</v>
      </c>
      <c r="DF953" s="549">
        <f t="shared" si="2824"/>
        <v>0</v>
      </c>
      <c r="DG953" s="549">
        <f t="shared" si="2825"/>
        <v>0</v>
      </c>
      <c r="DH953" s="549">
        <f t="shared" si="2826"/>
        <v>0</v>
      </c>
      <c r="DI953" s="549">
        <f t="shared" si="2827"/>
        <v>0</v>
      </c>
      <c r="DJ953" s="548">
        <f t="shared" si="2828"/>
        <v>0</v>
      </c>
      <c r="DK953" s="547">
        <f t="shared" si="2829"/>
        <v>0</v>
      </c>
      <c r="DL953" s="654">
        <f t="shared" si="2830"/>
        <v>17</v>
      </c>
      <c r="DM953" s="106">
        <f t="shared" si="2831"/>
        <v>17</v>
      </c>
      <c r="DN953" s="106">
        <f t="shared" si="2832"/>
        <v>17</v>
      </c>
      <c r="DO953" s="106">
        <f t="shared" si="2833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28">SUM(B408)</f>
        <v>0</v>
      </c>
      <c r="C954" s="804">
        <f t="shared" si="2928"/>
        <v>0</v>
      </c>
      <c r="D954" s="804">
        <f t="shared" si="2928"/>
        <v>0</v>
      </c>
      <c r="E954" s="804">
        <f t="shared" si="2928"/>
        <v>0</v>
      </c>
      <c r="F954" s="804">
        <f t="shared" si="2928"/>
        <v>0</v>
      </c>
      <c r="G954" s="804">
        <f t="shared" si="2928"/>
        <v>0</v>
      </c>
      <c r="H954" s="804">
        <f t="shared" si="2928"/>
        <v>0</v>
      </c>
      <c r="I954" s="804">
        <f t="shared" si="2928"/>
        <v>0</v>
      </c>
      <c r="J954" s="804">
        <f t="shared" si="2928"/>
        <v>0</v>
      </c>
      <c r="K954" s="804">
        <f t="shared" si="2928"/>
        <v>0</v>
      </c>
      <c r="L954" s="804">
        <f t="shared" si="2928"/>
        <v>0</v>
      </c>
      <c r="M954" s="804">
        <f t="shared" si="2928"/>
        <v>0</v>
      </c>
      <c r="N954" s="804">
        <f t="shared" si="2928"/>
        <v>0</v>
      </c>
      <c r="O954" s="804">
        <f t="shared" si="2928"/>
        <v>0</v>
      </c>
      <c r="P954" s="804">
        <f t="shared" si="2928"/>
        <v>0</v>
      </c>
      <c r="Q954" s="804">
        <f t="shared" si="2928"/>
        <v>0</v>
      </c>
      <c r="R954" s="804">
        <f t="shared" si="2928"/>
        <v>0</v>
      </c>
      <c r="S954" s="803"/>
      <c r="T954" s="804">
        <f t="shared" ref="T954:AJ954" si="2929">SUM(T408)</f>
        <v>0</v>
      </c>
      <c r="U954" s="804">
        <f t="shared" si="2929"/>
        <v>0</v>
      </c>
      <c r="V954" s="804">
        <f t="shared" si="2929"/>
        <v>0</v>
      </c>
      <c r="W954" s="804">
        <f t="shared" si="2929"/>
        <v>0</v>
      </c>
      <c r="X954" s="804">
        <f t="shared" si="2929"/>
        <v>0</v>
      </c>
      <c r="Y954" s="804">
        <f t="shared" si="2929"/>
        <v>0</v>
      </c>
      <c r="Z954" s="804">
        <f t="shared" si="2929"/>
        <v>0</v>
      </c>
      <c r="AA954" s="804">
        <f t="shared" si="2929"/>
        <v>0</v>
      </c>
      <c r="AB954" s="804">
        <f t="shared" si="2929"/>
        <v>0</v>
      </c>
      <c r="AC954" s="804">
        <f t="shared" si="2929"/>
        <v>0</v>
      </c>
      <c r="AD954" s="804">
        <f t="shared" si="2929"/>
        <v>0</v>
      </c>
      <c r="AE954" s="804">
        <f t="shared" si="2929"/>
        <v>0</v>
      </c>
      <c r="AF954" s="804">
        <f t="shared" si="2929"/>
        <v>0</v>
      </c>
      <c r="AG954" s="804">
        <f t="shared" si="2929"/>
        <v>0</v>
      </c>
      <c r="AH954" s="804">
        <f t="shared" si="2929"/>
        <v>0</v>
      </c>
      <c r="AI954" s="804">
        <f t="shared" si="2929"/>
        <v>0</v>
      </c>
      <c r="AJ954" s="804">
        <f t="shared" si="2929"/>
        <v>0</v>
      </c>
      <c r="AK954" s="803"/>
      <c r="AL954" s="804">
        <f t="shared" ref="AL954:BB954" si="2930">SUM(AL408)</f>
        <v>0</v>
      </c>
      <c r="AM954" s="804">
        <f t="shared" si="2930"/>
        <v>0</v>
      </c>
      <c r="AN954" s="804">
        <f t="shared" si="2930"/>
        <v>0</v>
      </c>
      <c r="AO954" s="804">
        <f t="shared" si="2930"/>
        <v>0</v>
      </c>
      <c r="AP954" s="804">
        <f t="shared" si="2930"/>
        <v>0</v>
      </c>
      <c r="AQ954" s="804">
        <f t="shared" si="2930"/>
        <v>0</v>
      </c>
      <c r="AR954" s="804">
        <f t="shared" si="2930"/>
        <v>0</v>
      </c>
      <c r="AS954" s="804">
        <f t="shared" si="2930"/>
        <v>0</v>
      </c>
      <c r="AT954" s="804">
        <f t="shared" si="2930"/>
        <v>0</v>
      </c>
      <c r="AU954" s="804">
        <f t="shared" si="2930"/>
        <v>0</v>
      </c>
      <c r="AV954" s="804">
        <f t="shared" si="2930"/>
        <v>0</v>
      </c>
      <c r="AW954" s="804">
        <f t="shared" si="2930"/>
        <v>0</v>
      </c>
      <c r="AX954" s="804">
        <f t="shared" si="2930"/>
        <v>0</v>
      </c>
      <c r="AY954" s="804">
        <f t="shared" si="2930"/>
        <v>0</v>
      </c>
      <c r="AZ954" s="804">
        <f t="shared" si="2930"/>
        <v>0</v>
      </c>
      <c r="BA954" s="804">
        <f t="shared" si="2930"/>
        <v>0</v>
      </c>
      <c r="BB954" s="804">
        <f t="shared" si="2930"/>
        <v>0</v>
      </c>
      <c r="BC954" s="803"/>
      <c r="BD954" s="804">
        <f t="shared" ref="BD954:BT954" si="2931">SUM(BD408)</f>
        <v>0</v>
      </c>
      <c r="BE954" s="804">
        <f t="shared" si="2931"/>
        <v>0</v>
      </c>
      <c r="BF954" s="804">
        <f t="shared" si="2931"/>
        <v>0</v>
      </c>
      <c r="BG954" s="804">
        <f t="shared" si="2931"/>
        <v>0</v>
      </c>
      <c r="BH954" s="804">
        <f t="shared" si="2931"/>
        <v>0</v>
      </c>
      <c r="BI954" s="804">
        <f t="shared" si="2931"/>
        <v>0</v>
      </c>
      <c r="BJ954" s="804">
        <f t="shared" si="2931"/>
        <v>0</v>
      </c>
      <c r="BK954" s="804">
        <f t="shared" si="2931"/>
        <v>0</v>
      </c>
      <c r="BL954" s="804">
        <f t="shared" si="2931"/>
        <v>0</v>
      </c>
      <c r="BM954" s="804">
        <f t="shared" si="2931"/>
        <v>0</v>
      </c>
      <c r="BN954" s="804">
        <f t="shared" si="2931"/>
        <v>0</v>
      </c>
      <c r="BO954" s="804">
        <f t="shared" si="2931"/>
        <v>0</v>
      </c>
      <c r="BP954" s="804">
        <f t="shared" si="2931"/>
        <v>0</v>
      </c>
      <c r="BQ954" s="804">
        <f t="shared" si="2931"/>
        <v>0</v>
      </c>
      <c r="BR954" s="804">
        <f t="shared" si="2931"/>
        <v>0</v>
      </c>
      <c r="BS954" s="804">
        <f t="shared" si="2931"/>
        <v>0</v>
      </c>
      <c r="BT954" s="804">
        <f t="shared" si="2931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07"/>
        <v>0</v>
      </c>
      <c r="CA954" s="596">
        <f t="shared" si="2808"/>
        <v>0</v>
      </c>
      <c r="CB954" s="596">
        <f t="shared" si="2809"/>
        <v>0</v>
      </c>
      <c r="CC954" s="596">
        <f t="shared" si="2810"/>
        <v>0</v>
      </c>
      <c r="CD954" s="1346">
        <f t="shared" si="2838"/>
        <v>0</v>
      </c>
      <c r="CE954" s="1347">
        <f t="shared" si="2899"/>
        <v>0</v>
      </c>
      <c r="CF954" s="1348">
        <f t="shared" si="2899"/>
        <v>0</v>
      </c>
      <c r="CG954" s="1348">
        <f t="shared" si="2899"/>
        <v>0</v>
      </c>
      <c r="CH954" s="1348">
        <f t="shared" si="2899"/>
        <v>0</v>
      </c>
      <c r="CI954" s="1348">
        <f t="shared" si="2899"/>
        <v>0</v>
      </c>
      <c r="CJ954" s="1348">
        <f t="shared" si="2899"/>
        <v>0</v>
      </c>
      <c r="CK954" s="1349">
        <f t="shared" si="2899"/>
        <v>0</v>
      </c>
      <c r="CL954" s="1349">
        <f t="shared" si="2899"/>
        <v>0</v>
      </c>
      <c r="CM954" s="1349">
        <f t="shared" si="2899"/>
        <v>0</v>
      </c>
      <c r="CN954" s="1348">
        <f t="shared" si="2899"/>
        <v>0</v>
      </c>
      <c r="CO954" s="1348">
        <f t="shared" si="2899"/>
        <v>0</v>
      </c>
      <c r="CP954" s="1348">
        <f t="shared" si="2899"/>
        <v>0</v>
      </c>
      <c r="CQ954" s="1348">
        <f t="shared" si="2899"/>
        <v>0</v>
      </c>
      <c r="CR954" s="1348">
        <f t="shared" si="2899"/>
        <v>0</v>
      </c>
      <c r="CS954" s="1347">
        <f t="shared" si="2899"/>
        <v>0</v>
      </c>
      <c r="CT954" s="1350">
        <f t="shared" si="2899"/>
        <v>0</v>
      </c>
      <c r="CU954" s="547">
        <f t="shared" si="2813"/>
        <v>0</v>
      </c>
      <c r="CV954" s="548">
        <f t="shared" si="2814"/>
        <v>0</v>
      </c>
      <c r="CW954" s="549">
        <f t="shared" si="2815"/>
        <v>0</v>
      </c>
      <c r="CX954" s="549">
        <f t="shared" si="2816"/>
        <v>0</v>
      </c>
      <c r="CY954" s="549">
        <f t="shared" si="2817"/>
        <v>0</v>
      </c>
      <c r="CZ954" s="549">
        <f t="shared" si="2818"/>
        <v>0</v>
      </c>
      <c r="DA954" s="549">
        <f t="shared" si="2819"/>
        <v>0</v>
      </c>
      <c r="DB954" s="550">
        <f t="shared" si="2820"/>
        <v>0</v>
      </c>
      <c r="DC954" s="550">
        <f t="shared" si="2821"/>
        <v>0</v>
      </c>
      <c r="DD954" s="550">
        <f t="shared" si="2822"/>
        <v>0</v>
      </c>
      <c r="DE954" s="549">
        <f t="shared" si="2823"/>
        <v>0</v>
      </c>
      <c r="DF954" s="549">
        <f t="shared" si="2824"/>
        <v>0</v>
      </c>
      <c r="DG954" s="549">
        <f t="shared" si="2825"/>
        <v>0</v>
      </c>
      <c r="DH954" s="549">
        <f t="shared" si="2826"/>
        <v>0</v>
      </c>
      <c r="DI954" s="549">
        <f t="shared" si="2827"/>
        <v>0</v>
      </c>
      <c r="DJ954" s="548">
        <f t="shared" si="2828"/>
        <v>0</v>
      </c>
      <c r="DK954" s="547">
        <f t="shared" si="2829"/>
        <v>0</v>
      </c>
      <c r="DL954" s="654">
        <f t="shared" si="2830"/>
        <v>17</v>
      </c>
      <c r="DM954" s="106">
        <f t="shared" si="2831"/>
        <v>17</v>
      </c>
      <c r="DN954" s="106">
        <f t="shared" si="2832"/>
        <v>17</v>
      </c>
      <c r="DO954" s="106">
        <f t="shared" si="2833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32">SUM(B411)</f>
        <v>0</v>
      </c>
      <c r="C955" s="804">
        <f t="shared" si="2932"/>
        <v>0</v>
      </c>
      <c r="D955" s="804">
        <f t="shared" si="2932"/>
        <v>0</v>
      </c>
      <c r="E955" s="804">
        <f t="shared" si="2932"/>
        <v>0</v>
      </c>
      <c r="F955" s="804">
        <f t="shared" si="2932"/>
        <v>0</v>
      </c>
      <c r="G955" s="804">
        <f t="shared" si="2932"/>
        <v>0</v>
      </c>
      <c r="H955" s="804">
        <f t="shared" si="2932"/>
        <v>0</v>
      </c>
      <c r="I955" s="804">
        <f t="shared" si="2932"/>
        <v>0</v>
      </c>
      <c r="J955" s="804">
        <f t="shared" si="2932"/>
        <v>0</v>
      </c>
      <c r="K955" s="804">
        <f t="shared" si="2932"/>
        <v>0</v>
      </c>
      <c r="L955" s="804">
        <f t="shared" si="2932"/>
        <v>0</v>
      </c>
      <c r="M955" s="804">
        <f t="shared" si="2932"/>
        <v>0</v>
      </c>
      <c r="N955" s="804">
        <f t="shared" si="2932"/>
        <v>0</v>
      </c>
      <c r="O955" s="804">
        <f t="shared" si="2932"/>
        <v>0</v>
      </c>
      <c r="P955" s="804">
        <f t="shared" si="2932"/>
        <v>0</v>
      </c>
      <c r="Q955" s="804">
        <f t="shared" si="2932"/>
        <v>0</v>
      </c>
      <c r="R955" s="804">
        <f t="shared" si="2932"/>
        <v>0</v>
      </c>
      <c r="S955" s="803"/>
      <c r="T955" s="804">
        <f t="shared" ref="T955:AJ955" si="2933">SUM(T411)</f>
        <v>0</v>
      </c>
      <c r="U955" s="804">
        <f t="shared" si="2933"/>
        <v>0</v>
      </c>
      <c r="V955" s="804">
        <f t="shared" si="2933"/>
        <v>0</v>
      </c>
      <c r="W955" s="804">
        <f t="shared" si="2933"/>
        <v>0</v>
      </c>
      <c r="X955" s="804">
        <f t="shared" si="2933"/>
        <v>0</v>
      </c>
      <c r="Y955" s="804">
        <f t="shared" si="2933"/>
        <v>0</v>
      </c>
      <c r="Z955" s="804">
        <f t="shared" si="2933"/>
        <v>0</v>
      </c>
      <c r="AA955" s="804">
        <f t="shared" si="2933"/>
        <v>0</v>
      </c>
      <c r="AB955" s="804">
        <f t="shared" si="2933"/>
        <v>0</v>
      </c>
      <c r="AC955" s="804">
        <f t="shared" si="2933"/>
        <v>0</v>
      </c>
      <c r="AD955" s="804">
        <f t="shared" si="2933"/>
        <v>0</v>
      </c>
      <c r="AE955" s="804">
        <f t="shared" si="2933"/>
        <v>0</v>
      </c>
      <c r="AF955" s="804">
        <f t="shared" si="2933"/>
        <v>0</v>
      </c>
      <c r="AG955" s="804">
        <f t="shared" si="2933"/>
        <v>0</v>
      </c>
      <c r="AH955" s="804">
        <f t="shared" si="2933"/>
        <v>0</v>
      </c>
      <c r="AI955" s="804">
        <f t="shared" si="2933"/>
        <v>0</v>
      </c>
      <c r="AJ955" s="804">
        <f t="shared" si="2933"/>
        <v>0</v>
      </c>
      <c r="AK955" s="803"/>
      <c r="AL955" s="804">
        <f t="shared" ref="AL955:BB955" si="2934">SUM(AL411)</f>
        <v>0</v>
      </c>
      <c r="AM955" s="804">
        <f t="shared" si="2934"/>
        <v>0</v>
      </c>
      <c r="AN955" s="804">
        <f t="shared" si="2934"/>
        <v>0</v>
      </c>
      <c r="AO955" s="804">
        <f t="shared" si="2934"/>
        <v>0</v>
      </c>
      <c r="AP955" s="804">
        <f t="shared" si="2934"/>
        <v>0</v>
      </c>
      <c r="AQ955" s="804">
        <f t="shared" si="2934"/>
        <v>0</v>
      </c>
      <c r="AR955" s="804">
        <f t="shared" si="2934"/>
        <v>0</v>
      </c>
      <c r="AS955" s="804">
        <f t="shared" si="2934"/>
        <v>0</v>
      </c>
      <c r="AT955" s="804">
        <f t="shared" si="2934"/>
        <v>0</v>
      </c>
      <c r="AU955" s="804">
        <f t="shared" si="2934"/>
        <v>0</v>
      </c>
      <c r="AV955" s="804">
        <f t="shared" si="2934"/>
        <v>0</v>
      </c>
      <c r="AW955" s="804">
        <f t="shared" si="2934"/>
        <v>0</v>
      </c>
      <c r="AX955" s="804">
        <f t="shared" si="2934"/>
        <v>0</v>
      </c>
      <c r="AY955" s="804">
        <f t="shared" si="2934"/>
        <v>0</v>
      </c>
      <c r="AZ955" s="804">
        <f t="shared" si="2934"/>
        <v>0</v>
      </c>
      <c r="BA955" s="804">
        <f t="shared" si="2934"/>
        <v>0</v>
      </c>
      <c r="BB955" s="804">
        <f t="shared" si="2934"/>
        <v>0</v>
      </c>
      <c r="BC955" s="803"/>
      <c r="BD955" s="804">
        <f t="shared" ref="BD955:BT955" si="2935">SUM(BD411)</f>
        <v>0</v>
      </c>
      <c r="BE955" s="804">
        <f t="shared" si="2935"/>
        <v>0</v>
      </c>
      <c r="BF955" s="804">
        <f t="shared" si="2935"/>
        <v>0</v>
      </c>
      <c r="BG955" s="804">
        <f t="shared" si="2935"/>
        <v>0</v>
      </c>
      <c r="BH955" s="804">
        <f t="shared" si="2935"/>
        <v>0</v>
      </c>
      <c r="BI955" s="804">
        <f t="shared" si="2935"/>
        <v>0</v>
      </c>
      <c r="BJ955" s="804">
        <f t="shared" si="2935"/>
        <v>0</v>
      </c>
      <c r="BK955" s="804">
        <f t="shared" si="2935"/>
        <v>0</v>
      </c>
      <c r="BL955" s="804">
        <f t="shared" si="2935"/>
        <v>0</v>
      </c>
      <c r="BM955" s="804">
        <f t="shared" si="2935"/>
        <v>0</v>
      </c>
      <c r="BN955" s="804">
        <f t="shared" si="2935"/>
        <v>0</v>
      </c>
      <c r="BO955" s="804">
        <f t="shared" si="2935"/>
        <v>0</v>
      </c>
      <c r="BP955" s="804">
        <f t="shared" si="2935"/>
        <v>0</v>
      </c>
      <c r="BQ955" s="804">
        <f t="shared" si="2935"/>
        <v>0</v>
      </c>
      <c r="BR955" s="804">
        <f t="shared" si="2935"/>
        <v>0</v>
      </c>
      <c r="BS955" s="804">
        <f t="shared" si="2935"/>
        <v>0</v>
      </c>
      <c r="BT955" s="804">
        <f t="shared" si="2935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07"/>
        <v>0</v>
      </c>
      <c r="CA955" s="596">
        <f t="shared" si="2808"/>
        <v>0</v>
      </c>
      <c r="CB955" s="596">
        <f t="shared" si="2809"/>
        <v>0</v>
      </c>
      <c r="CC955" s="596">
        <f t="shared" si="2810"/>
        <v>0</v>
      </c>
      <c r="CD955" s="1346">
        <f t="shared" si="2838"/>
        <v>0</v>
      </c>
      <c r="CE955" s="1347">
        <f t="shared" si="2899"/>
        <v>0</v>
      </c>
      <c r="CF955" s="1348">
        <f t="shared" si="2899"/>
        <v>0</v>
      </c>
      <c r="CG955" s="1348">
        <f t="shared" si="2899"/>
        <v>0</v>
      </c>
      <c r="CH955" s="1348">
        <f t="shared" si="2899"/>
        <v>0</v>
      </c>
      <c r="CI955" s="1348">
        <f t="shared" si="2899"/>
        <v>0</v>
      </c>
      <c r="CJ955" s="1348">
        <f t="shared" si="2899"/>
        <v>0</v>
      </c>
      <c r="CK955" s="1349">
        <f t="shared" si="2899"/>
        <v>0</v>
      </c>
      <c r="CL955" s="1349">
        <f t="shared" si="2899"/>
        <v>0</v>
      </c>
      <c r="CM955" s="1349">
        <f t="shared" si="2899"/>
        <v>0</v>
      </c>
      <c r="CN955" s="1348">
        <f t="shared" si="2899"/>
        <v>0</v>
      </c>
      <c r="CO955" s="1348">
        <f t="shared" si="2899"/>
        <v>0</v>
      </c>
      <c r="CP955" s="1348">
        <f t="shared" si="2899"/>
        <v>0</v>
      </c>
      <c r="CQ955" s="1348">
        <f t="shared" si="2899"/>
        <v>0</v>
      </c>
      <c r="CR955" s="1348">
        <f t="shared" si="2899"/>
        <v>0</v>
      </c>
      <c r="CS955" s="1347">
        <f t="shared" si="2899"/>
        <v>0</v>
      </c>
      <c r="CT955" s="1350">
        <f t="shared" si="2899"/>
        <v>0</v>
      </c>
      <c r="CU955" s="547">
        <f t="shared" si="2813"/>
        <v>0</v>
      </c>
      <c r="CV955" s="548">
        <f t="shared" si="2814"/>
        <v>0</v>
      </c>
      <c r="CW955" s="549">
        <f t="shared" si="2815"/>
        <v>0</v>
      </c>
      <c r="CX955" s="549">
        <f t="shared" si="2816"/>
        <v>0</v>
      </c>
      <c r="CY955" s="549">
        <f t="shared" si="2817"/>
        <v>0</v>
      </c>
      <c r="CZ955" s="549">
        <f t="shared" si="2818"/>
        <v>0</v>
      </c>
      <c r="DA955" s="549">
        <f t="shared" si="2819"/>
        <v>0</v>
      </c>
      <c r="DB955" s="550">
        <f t="shared" si="2820"/>
        <v>0</v>
      </c>
      <c r="DC955" s="550">
        <f t="shared" si="2821"/>
        <v>0</v>
      </c>
      <c r="DD955" s="550">
        <f t="shared" si="2822"/>
        <v>0</v>
      </c>
      <c r="DE955" s="549">
        <f t="shared" si="2823"/>
        <v>0</v>
      </c>
      <c r="DF955" s="549">
        <f t="shared" si="2824"/>
        <v>0</v>
      </c>
      <c r="DG955" s="549">
        <f t="shared" si="2825"/>
        <v>0</v>
      </c>
      <c r="DH955" s="549">
        <f t="shared" si="2826"/>
        <v>0</v>
      </c>
      <c r="DI955" s="549">
        <f t="shared" si="2827"/>
        <v>0</v>
      </c>
      <c r="DJ955" s="548">
        <f t="shared" si="2828"/>
        <v>0</v>
      </c>
      <c r="DK955" s="547">
        <f t="shared" si="2829"/>
        <v>0</v>
      </c>
      <c r="DL955" s="654">
        <f t="shared" si="2830"/>
        <v>17</v>
      </c>
      <c r="DM955" s="106">
        <f t="shared" si="2831"/>
        <v>17</v>
      </c>
      <c r="DN955" s="106">
        <f t="shared" si="2832"/>
        <v>17</v>
      </c>
      <c r="DO955" s="106">
        <f t="shared" si="2833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36">SUM(B414)</f>
        <v>0</v>
      </c>
      <c r="C956" s="804">
        <f t="shared" si="2936"/>
        <v>0</v>
      </c>
      <c r="D956" s="804">
        <f t="shared" si="2936"/>
        <v>0</v>
      </c>
      <c r="E956" s="804">
        <f t="shared" si="2936"/>
        <v>0</v>
      </c>
      <c r="F956" s="804">
        <f t="shared" si="2936"/>
        <v>0</v>
      </c>
      <c r="G956" s="804">
        <f t="shared" si="2936"/>
        <v>0</v>
      </c>
      <c r="H956" s="804">
        <f t="shared" si="2936"/>
        <v>0</v>
      </c>
      <c r="I956" s="804">
        <f t="shared" si="2936"/>
        <v>0</v>
      </c>
      <c r="J956" s="804">
        <f t="shared" si="2936"/>
        <v>0</v>
      </c>
      <c r="K956" s="804">
        <f t="shared" si="2936"/>
        <v>0</v>
      </c>
      <c r="L956" s="804">
        <f t="shared" si="2936"/>
        <v>0</v>
      </c>
      <c r="M956" s="804">
        <f t="shared" si="2936"/>
        <v>0</v>
      </c>
      <c r="N956" s="804">
        <f t="shared" si="2936"/>
        <v>0</v>
      </c>
      <c r="O956" s="804">
        <f t="shared" si="2936"/>
        <v>0</v>
      </c>
      <c r="P956" s="804">
        <f t="shared" si="2936"/>
        <v>0</v>
      </c>
      <c r="Q956" s="804">
        <f t="shared" si="2936"/>
        <v>0</v>
      </c>
      <c r="R956" s="804">
        <f t="shared" si="2936"/>
        <v>0</v>
      </c>
      <c r="S956" s="803"/>
      <c r="T956" s="804">
        <f t="shared" ref="T956:AJ956" si="2937">SUM(T414)</f>
        <v>0</v>
      </c>
      <c r="U956" s="804">
        <f t="shared" si="2937"/>
        <v>0</v>
      </c>
      <c r="V956" s="804">
        <f t="shared" si="2937"/>
        <v>0</v>
      </c>
      <c r="W956" s="804">
        <f t="shared" si="2937"/>
        <v>0</v>
      </c>
      <c r="X956" s="804">
        <f t="shared" si="2937"/>
        <v>0</v>
      </c>
      <c r="Y956" s="804">
        <f t="shared" si="2937"/>
        <v>0</v>
      </c>
      <c r="Z956" s="804">
        <f t="shared" si="2937"/>
        <v>0</v>
      </c>
      <c r="AA956" s="804">
        <f t="shared" si="2937"/>
        <v>0</v>
      </c>
      <c r="AB956" s="804">
        <f t="shared" si="2937"/>
        <v>0</v>
      </c>
      <c r="AC956" s="804">
        <f t="shared" si="2937"/>
        <v>0</v>
      </c>
      <c r="AD956" s="804">
        <f t="shared" si="2937"/>
        <v>0</v>
      </c>
      <c r="AE956" s="804">
        <f t="shared" si="2937"/>
        <v>0</v>
      </c>
      <c r="AF956" s="804">
        <f t="shared" si="2937"/>
        <v>0</v>
      </c>
      <c r="AG956" s="804">
        <f t="shared" si="2937"/>
        <v>0</v>
      </c>
      <c r="AH956" s="804">
        <f t="shared" si="2937"/>
        <v>0</v>
      </c>
      <c r="AI956" s="804">
        <f t="shared" si="2937"/>
        <v>0</v>
      </c>
      <c r="AJ956" s="804">
        <f t="shared" si="2937"/>
        <v>0</v>
      </c>
      <c r="AK956" s="803"/>
      <c r="AL956" s="804">
        <f t="shared" ref="AL956:BB956" si="2938">SUM(AL414)</f>
        <v>0</v>
      </c>
      <c r="AM956" s="804">
        <f t="shared" si="2938"/>
        <v>0</v>
      </c>
      <c r="AN956" s="804">
        <f t="shared" si="2938"/>
        <v>0</v>
      </c>
      <c r="AO956" s="804">
        <f t="shared" si="2938"/>
        <v>0</v>
      </c>
      <c r="AP956" s="804">
        <f t="shared" si="2938"/>
        <v>0</v>
      </c>
      <c r="AQ956" s="804">
        <f t="shared" si="2938"/>
        <v>0</v>
      </c>
      <c r="AR956" s="804">
        <f t="shared" si="2938"/>
        <v>0</v>
      </c>
      <c r="AS956" s="804">
        <f t="shared" si="2938"/>
        <v>0</v>
      </c>
      <c r="AT956" s="804">
        <f t="shared" si="2938"/>
        <v>0</v>
      </c>
      <c r="AU956" s="804">
        <f t="shared" si="2938"/>
        <v>0</v>
      </c>
      <c r="AV956" s="804">
        <f t="shared" si="2938"/>
        <v>0</v>
      </c>
      <c r="AW956" s="804">
        <f t="shared" si="2938"/>
        <v>0</v>
      </c>
      <c r="AX956" s="804">
        <f t="shared" si="2938"/>
        <v>0</v>
      </c>
      <c r="AY956" s="804">
        <f t="shared" si="2938"/>
        <v>0</v>
      </c>
      <c r="AZ956" s="804">
        <f t="shared" si="2938"/>
        <v>0</v>
      </c>
      <c r="BA956" s="804">
        <f t="shared" si="2938"/>
        <v>0</v>
      </c>
      <c r="BB956" s="804">
        <f t="shared" si="2938"/>
        <v>0</v>
      </c>
      <c r="BC956" s="803"/>
      <c r="BD956" s="804">
        <f t="shared" ref="BD956:BT956" si="2939">SUM(BD414)</f>
        <v>0</v>
      </c>
      <c r="BE956" s="804">
        <f t="shared" si="2939"/>
        <v>0</v>
      </c>
      <c r="BF956" s="804">
        <f t="shared" si="2939"/>
        <v>0</v>
      </c>
      <c r="BG956" s="804">
        <f t="shared" si="2939"/>
        <v>0</v>
      </c>
      <c r="BH956" s="804">
        <f t="shared" si="2939"/>
        <v>0</v>
      </c>
      <c r="BI956" s="804">
        <f t="shared" si="2939"/>
        <v>0</v>
      </c>
      <c r="BJ956" s="804">
        <f t="shared" si="2939"/>
        <v>0</v>
      </c>
      <c r="BK956" s="804">
        <f t="shared" si="2939"/>
        <v>0</v>
      </c>
      <c r="BL956" s="804">
        <f t="shared" si="2939"/>
        <v>0</v>
      </c>
      <c r="BM956" s="804">
        <f t="shared" si="2939"/>
        <v>0</v>
      </c>
      <c r="BN956" s="804">
        <f t="shared" si="2939"/>
        <v>0</v>
      </c>
      <c r="BO956" s="804">
        <f t="shared" si="2939"/>
        <v>0</v>
      </c>
      <c r="BP956" s="804">
        <f t="shared" si="2939"/>
        <v>0</v>
      </c>
      <c r="BQ956" s="804">
        <f t="shared" si="2939"/>
        <v>0</v>
      </c>
      <c r="BR956" s="804">
        <f t="shared" si="2939"/>
        <v>0</v>
      </c>
      <c r="BS956" s="804">
        <f t="shared" si="2939"/>
        <v>0</v>
      </c>
      <c r="BT956" s="804">
        <f t="shared" si="2939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07"/>
        <v>0</v>
      </c>
      <c r="CA956" s="596">
        <f t="shared" si="2808"/>
        <v>0</v>
      </c>
      <c r="CB956" s="596">
        <f t="shared" si="2809"/>
        <v>0</v>
      </c>
      <c r="CC956" s="596">
        <f t="shared" si="2810"/>
        <v>0</v>
      </c>
      <c r="CD956" s="1346">
        <f t="shared" si="2838"/>
        <v>0</v>
      </c>
      <c r="CE956" s="1347">
        <f t="shared" si="2899"/>
        <v>0</v>
      </c>
      <c r="CF956" s="1348">
        <f t="shared" si="2899"/>
        <v>0</v>
      </c>
      <c r="CG956" s="1348">
        <f t="shared" si="2899"/>
        <v>0</v>
      </c>
      <c r="CH956" s="1348">
        <f t="shared" si="2899"/>
        <v>0</v>
      </c>
      <c r="CI956" s="1348">
        <f t="shared" si="2899"/>
        <v>0</v>
      </c>
      <c r="CJ956" s="1348">
        <f t="shared" si="2899"/>
        <v>0</v>
      </c>
      <c r="CK956" s="1349">
        <f t="shared" si="2899"/>
        <v>0</v>
      </c>
      <c r="CL956" s="1349">
        <f t="shared" si="2899"/>
        <v>0</v>
      </c>
      <c r="CM956" s="1349">
        <f t="shared" si="2899"/>
        <v>0</v>
      </c>
      <c r="CN956" s="1348">
        <f t="shared" si="2899"/>
        <v>0</v>
      </c>
      <c r="CO956" s="1348">
        <f t="shared" si="2899"/>
        <v>0</v>
      </c>
      <c r="CP956" s="1348">
        <f t="shared" si="2899"/>
        <v>0</v>
      </c>
      <c r="CQ956" s="1348">
        <f t="shared" si="2899"/>
        <v>0</v>
      </c>
      <c r="CR956" s="1348">
        <f t="shared" si="2899"/>
        <v>0</v>
      </c>
      <c r="CS956" s="1347">
        <f t="shared" si="2899"/>
        <v>0</v>
      </c>
      <c r="CT956" s="1350">
        <f t="shared" si="2899"/>
        <v>0</v>
      </c>
      <c r="CU956" s="547">
        <f t="shared" si="2813"/>
        <v>0</v>
      </c>
      <c r="CV956" s="548">
        <f t="shared" si="2814"/>
        <v>0</v>
      </c>
      <c r="CW956" s="549">
        <f t="shared" si="2815"/>
        <v>0</v>
      </c>
      <c r="CX956" s="549">
        <f t="shared" si="2816"/>
        <v>0</v>
      </c>
      <c r="CY956" s="549">
        <f t="shared" si="2817"/>
        <v>0</v>
      </c>
      <c r="CZ956" s="549">
        <f t="shared" si="2818"/>
        <v>0</v>
      </c>
      <c r="DA956" s="549">
        <f t="shared" si="2819"/>
        <v>0</v>
      </c>
      <c r="DB956" s="550">
        <f t="shared" si="2820"/>
        <v>0</v>
      </c>
      <c r="DC956" s="550">
        <f t="shared" si="2821"/>
        <v>0</v>
      </c>
      <c r="DD956" s="550">
        <f t="shared" si="2822"/>
        <v>0</v>
      </c>
      <c r="DE956" s="549">
        <f t="shared" si="2823"/>
        <v>0</v>
      </c>
      <c r="DF956" s="549">
        <f t="shared" si="2824"/>
        <v>0</v>
      </c>
      <c r="DG956" s="549">
        <f t="shared" si="2825"/>
        <v>0</v>
      </c>
      <c r="DH956" s="549">
        <f t="shared" si="2826"/>
        <v>0</v>
      </c>
      <c r="DI956" s="549">
        <f t="shared" si="2827"/>
        <v>0</v>
      </c>
      <c r="DJ956" s="548">
        <f t="shared" si="2828"/>
        <v>0</v>
      </c>
      <c r="DK956" s="547">
        <f t="shared" si="2829"/>
        <v>0</v>
      </c>
      <c r="DL956" s="654">
        <f t="shared" si="2830"/>
        <v>17</v>
      </c>
      <c r="DM956" s="106">
        <f t="shared" si="2831"/>
        <v>17</v>
      </c>
      <c r="DN956" s="106">
        <f t="shared" si="2832"/>
        <v>17</v>
      </c>
      <c r="DO956" s="106">
        <f t="shared" si="2833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40">SUM(B417)</f>
        <v>0</v>
      </c>
      <c r="C957" s="804">
        <f t="shared" si="2940"/>
        <v>0</v>
      </c>
      <c r="D957" s="804">
        <f t="shared" si="2940"/>
        <v>0</v>
      </c>
      <c r="E957" s="804">
        <f t="shared" si="2940"/>
        <v>0</v>
      </c>
      <c r="F957" s="804">
        <f t="shared" si="2940"/>
        <v>0</v>
      </c>
      <c r="G957" s="804">
        <f t="shared" si="2940"/>
        <v>0</v>
      </c>
      <c r="H957" s="804">
        <f t="shared" si="2940"/>
        <v>0</v>
      </c>
      <c r="I957" s="804">
        <f t="shared" si="2940"/>
        <v>0</v>
      </c>
      <c r="J957" s="804">
        <f t="shared" si="2940"/>
        <v>0</v>
      </c>
      <c r="K957" s="804">
        <f t="shared" si="2940"/>
        <v>0</v>
      </c>
      <c r="L957" s="804">
        <f t="shared" si="2940"/>
        <v>0</v>
      </c>
      <c r="M957" s="804">
        <f t="shared" si="2940"/>
        <v>0</v>
      </c>
      <c r="N957" s="804">
        <f t="shared" si="2940"/>
        <v>0</v>
      </c>
      <c r="O957" s="804">
        <f t="shared" si="2940"/>
        <v>0</v>
      </c>
      <c r="P957" s="804">
        <f t="shared" si="2940"/>
        <v>0</v>
      </c>
      <c r="Q957" s="804">
        <f t="shared" si="2940"/>
        <v>0</v>
      </c>
      <c r="R957" s="804">
        <f t="shared" si="2940"/>
        <v>0</v>
      </c>
      <c r="S957" s="803"/>
      <c r="T957" s="804">
        <f t="shared" ref="T957:AJ957" si="2941">SUM(T417)</f>
        <v>0</v>
      </c>
      <c r="U957" s="804">
        <f t="shared" si="2941"/>
        <v>0</v>
      </c>
      <c r="V957" s="804">
        <f t="shared" si="2941"/>
        <v>0</v>
      </c>
      <c r="W957" s="804">
        <f t="shared" si="2941"/>
        <v>0</v>
      </c>
      <c r="X957" s="804">
        <f t="shared" si="2941"/>
        <v>0</v>
      </c>
      <c r="Y957" s="804">
        <f t="shared" si="2941"/>
        <v>0</v>
      </c>
      <c r="Z957" s="804">
        <f t="shared" si="2941"/>
        <v>0</v>
      </c>
      <c r="AA957" s="804">
        <f t="shared" si="2941"/>
        <v>0</v>
      </c>
      <c r="AB957" s="804">
        <f t="shared" si="2941"/>
        <v>0</v>
      </c>
      <c r="AC957" s="804">
        <f t="shared" si="2941"/>
        <v>0</v>
      </c>
      <c r="AD957" s="804">
        <f t="shared" si="2941"/>
        <v>0</v>
      </c>
      <c r="AE957" s="804">
        <f t="shared" si="2941"/>
        <v>0</v>
      </c>
      <c r="AF957" s="804">
        <f t="shared" si="2941"/>
        <v>0</v>
      </c>
      <c r="AG957" s="804">
        <f t="shared" si="2941"/>
        <v>0</v>
      </c>
      <c r="AH957" s="804">
        <f t="shared" si="2941"/>
        <v>0</v>
      </c>
      <c r="AI957" s="804">
        <f t="shared" si="2941"/>
        <v>0</v>
      </c>
      <c r="AJ957" s="804">
        <f t="shared" si="2941"/>
        <v>0</v>
      </c>
      <c r="AK957" s="803"/>
      <c r="AL957" s="804">
        <f t="shared" ref="AL957:BB957" si="2942">SUM(AL417)</f>
        <v>0</v>
      </c>
      <c r="AM957" s="804">
        <f t="shared" si="2942"/>
        <v>0</v>
      </c>
      <c r="AN957" s="804">
        <f t="shared" si="2942"/>
        <v>0</v>
      </c>
      <c r="AO957" s="804">
        <f t="shared" si="2942"/>
        <v>0</v>
      </c>
      <c r="AP957" s="804">
        <f t="shared" si="2942"/>
        <v>0</v>
      </c>
      <c r="AQ957" s="804">
        <f t="shared" si="2942"/>
        <v>0</v>
      </c>
      <c r="AR957" s="804">
        <f t="shared" si="2942"/>
        <v>0</v>
      </c>
      <c r="AS957" s="804">
        <f t="shared" si="2942"/>
        <v>0</v>
      </c>
      <c r="AT957" s="804">
        <f t="shared" si="2942"/>
        <v>0</v>
      </c>
      <c r="AU957" s="804">
        <f t="shared" si="2942"/>
        <v>0</v>
      </c>
      <c r="AV957" s="804">
        <f t="shared" si="2942"/>
        <v>0</v>
      </c>
      <c r="AW957" s="804">
        <f t="shared" si="2942"/>
        <v>0</v>
      </c>
      <c r="AX957" s="804">
        <f t="shared" si="2942"/>
        <v>0</v>
      </c>
      <c r="AY957" s="804">
        <f t="shared" si="2942"/>
        <v>0</v>
      </c>
      <c r="AZ957" s="804">
        <f t="shared" si="2942"/>
        <v>0</v>
      </c>
      <c r="BA957" s="804">
        <f t="shared" si="2942"/>
        <v>0</v>
      </c>
      <c r="BB957" s="804">
        <f t="shared" si="2942"/>
        <v>0</v>
      </c>
      <c r="BC957" s="803"/>
      <c r="BD957" s="804">
        <f t="shared" ref="BD957:BT957" si="2943">SUM(BD417)</f>
        <v>0</v>
      </c>
      <c r="BE957" s="804">
        <f t="shared" si="2943"/>
        <v>0</v>
      </c>
      <c r="BF957" s="804">
        <f t="shared" si="2943"/>
        <v>0</v>
      </c>
      <c r="BG957" s="804">
        <f t="shared" si="2943"/>
        <v>0</v>
      </c>
      <c r="BH957" s="804">
        <f t="shared" si="2943"/>
        <v>0</v>
      </c>
      <c r="BI957" s="804">
        <f t="shared" si="2943"/>
        <v>0</v>
      </c>
      <c r="BJ957" s="804">
        <f t="shared" si="2943"/>
        <v>0</v>
      </c>
      <c r="BK957" s="804">
        <f t="shared" si="2943"/>
        <v>0</v>
      </c>
      <c r="BL957" s="804">
        <f t="shared" si="2943"/>
        <v>0</v>
      </c>
      <c r="BM957" s="804">
        <f t="shared" si="2943"/>
        <v>0</v>
      </c>
      <c r="BN957" s="804">
        <f t="shared" si="2943"/>
        <v>0</v>
      </c>
      <c r="BO957" s="804">
        <f t="shared" si="2943"/>
        <v>0</v>
      </c>
      <c r="BP957" s="804">
        <f t="shared" si="2943"/>
        <v>0</v>
      </c>
      <c r="BQ957" s="804">
        <f t="shared" si="2943"/>
        <v>0</v>
      </c>
      <c r="BR957" s="804">
        <f t="shared" si="2943"/>
        <v>0</v>
      </c>
      <c r="BS957" s="804">
        <f t="shared" si="2943"/>
        <v>0</v>
      </c>
      <c r="BT957" s="804">
        <f t="shared" si="2943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07"/>
        <v>0</v>
      </c>
      <c r="CA957" s="596">
        <f t="shared" si="2808"/>
        <v>0</v>
      </c>
      <c r="CB957" s="596">
        <f t="shared" si="2809"/>
        <v>0</v>
      </c>
      <c r="CC957" s="596">
        <f t="shared" si="2810"/>
        <v>0</v>
      </c>
      <c r="CD957" s="1346">
        <f t="shared" si="2838"/>
        <v>0</v>
      </c>
      <c r="CE957" s="1347">
        <f t="shared" si="2899"/>
        <v>0</v>
      </c>
      <c r="CF957" s="1348">
        <f t="shared" si="2899"/>
        <v>0</v>
      </c>
      <c r="CG957" s="1348">
        <f t="shared" si="2899"/>
        <v>0</v>
      </c>
      <c r="CH957" s="1348">
        <f t="shared" si="2899"/>
        <v>0</v>
      </c>
      <c r="CI957" s="1348">
        <f t="shared" si="2899"/>
        <v>0</v>
      </c>
      <c r="CJ957" s="1348">
        <f t="shared" si="2899"/>
        <v>0</v>
      </c>
      <c r="CK957" s="1349">
        <f t="shared" si="2899"/>
        <v>0</v>
      </c>
      <c r="CL957" s="1349">
        <f t="shared" si="2899"/>
        <v>0</v>
      </c>
      <c r="CM957" s="1349">
        <f t="shared" si="2899"/>
        <v>0</v>
      </c>
      <c r="CN957" s="1348">
        <f t="shared" si="2899"/>
        <v>0</v>
      </c>
      <c r="CO957" s="1348">
        <f t="shared" si="2899"/>
        <v>0</v>
      </c>
      <c r="CP957" s="1348">
        <f t="shared" si="2899"/>
        <v>0</v>
      </c>
      <c r="CQ957" s="1348">
        <f t="shared" si="2899"/>
        <v>0</v>
      </c>
      <c r="CR957" s="1348">
        <f t="shared" si="2899"/>
        <v>0</v>
      </c>
      <c r="CS957" s="1347">
        <f t="shared" si="2899"/>
        <v>0</v>
      </c>
      <c r="CT957" s="1350">
        <f t="shared" si="2899"/>
        <v>0</v>
      </c>
      <c r="CU957" s="547">
        <f t="shared" si="2813"/>
        <v>0</v>
      </c>
      <c r="CV957" s="548">
        <f t="shared" si="2814"/>
        <v>0</v>
      </c>
      <c r="CW957" s="549">
        <f t="shared" si="2815"/>
        <v>0</v>
      </c>
      <c r="CX957" s="549">
        <f t="shared" si="2816"/>
        <v>0</v>
      </c>
      <c r="CY957" s="549">
        <f t="shared" si="2817"/>
        <v>0</v>
      </c>
      <c r="CZ957" s="549">
        <f t="shared" si="2818"/>
        <v>0</v>
      </c>
      <c r="DA957" s="549">
        <f t="shared" si="2819"/>
        <v>0</v>
      </c>
      <c r="DB957" s="550">
        <f t="shared" si="2820"/>
        <v>0</v>
      </c>
      <c r="DC957" s="550">
        <f t="shared" si="2821"/>
        <v>0</v>
      </c>
      <c r="DD957" s="550">
        <f t="shared" si="2822"/>
        <v>0</v>
      </c>
      <c r="DE957" s="549">
        <f t="shared" si="2823"/>
        <v>0</v>
      </c>
      <c r="DF957" s="549">
        <f t="shared" si="2824"/>
        <v>0</v>
      </c>
      <c r="DG957" s="549">
        <f t="shared" si="2825"/>
        <v>0</v>
      </c>
      <c r="DH957" s="549">
        <f t="shared" si="2826"/>
        <v>0</v>
      </c>
      <c r="DI957" s="549">
        <f t="shared" si="2827"/>
        <v>0</v>
      </c>
      <c r="DJ957" s="548">
        <f t="shared" si="2828"/>
        <v>0</v>
      </c>
      <c r="DK957" s="547">
        <f t="shared" si="2829"/>
        <v>0</v>
      </c>
      <c r="DL957" s="654">
        <f t="shared" si="2830"/>
        <v>17</v>
      </c>
      <c r="DM957" s="106">
        <f t="shared" si="2831"/>
        <v>17</v>
      </c>
      <c r="DN957" s="106">
        <f t="shared" si="2832"/>
        <v>17</v>
      </c>
      <c r="DO957" s="106">
        <f t="shared" si="2833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44">SUM(B421)</f>
        <v>0</v>
      </c>
      <c r="C958" s="804">
        <f t="shared" si="2944"/>
        <v>0</v>
      </c>
      <c r="D958" s="804">
        <f t="shared" si="2944"/>
        <v>0</v>
      </c>
      <c r="E958" s="804">
        <f t="shared" si="2944"/>
        <v>0</v>
      </c>
      <c r="F958" s="804">
        <f t="shared" si="2944"/>
        <v>0</v>
      </c>
      <c r="G958" s="804">
        <f t="shared" si="2944"/>
        <v>0</v>
      </c>
      <c r="H958" s="804">
        <f t="shared" si="2944"/>
        <v>0</v>
      </c>
      <c r="I958" s="804">
        <f t="shared" si="2944"/>
        <v>0</v>
      </c>
      <c r="J958" s="804">
        <f t="shared" si="2944"/>
        <v>0</v>
      </c>
      <c r="K958" s="804">
        <f t="shared" si="2944"/>
        <v>0</v>
      </c>
      <c r="L958" s="804">
        <f t="shared" si="2944"/>
        <v>0</v>
      </c>
      <c r="M958" s="804">
        <f t="shared" si="2944"/>
        <v>0</v>
      </c>
      <c r="N958" s="804">
        <f t="shared" si="2944"/>
        <v>0</v>
      </c>
      <c r="O958" s="804">
        <f t="shared" si="2944"/>
        <v>0</v>
      </c>
      <c r="P958" s="804">
        <f t="shared" si="2944"/>
        <v>0</v>
      </c>
      <c r="Q958" s="804">
        <f t="shared" si="2944"/>
        <v>0</v>
      </c>
      <c r="R958" s="804">
        <f t="shared" si="2944"/>
        <v>0</v>
      </c>
      <c r="S958" s="803"/>
      <c r="T958" s="804">
        <f t="shared" ref="T958:AJ958" si="2945">SUM(T421)</f>
        <v>0</v>
      </c>
      <c r="U958" s="804">
        <f t="shared" si="2945"/>
        <v>0</v>
      </c>
      <c r="V958" s="804">
        <f t="shared" si="2945"/>
        <v>0</v>
      </c>
      <c r="W958" s="804">
        <f t="shared" si="2945"/>
        <v>0</v>
      </c>
      <c r="X958" s="804">
        <f t="shared" si="2945"/>
        <v>0</v>
      </c>
      <c r="Y958" s="804">
        <f t="shared" si="2945"/>
        <v>0</v>
      </c>
      <c r="Z958" s="804">
        <f t="shared" si="2945"/>
        <v>0</v>
      </c>
      <c r="AA958" s="804">
        <f t="shared" si="2945"/>
        <v>0</v>
      </c>
      <c r="AB958" s="804">
        <f t="shared" si="2945"/>
        <v>0</v>
      </c>
      <c r="AC958" s="804">
        <f t="shared" si="2945"/>
        <v>0</v>
      </c>
      <c r="AD958" s="804">
        <f t="shared" si="2945"/>
        <v>0</v>
      </c>
      <c r="AE958" s="804">
        <f t="shared" si="2945"/>
        <v>0</v>
      </c>
      <c r="AF958" s="804">
        <f t="shared" si="2945"/>
        <v>0</v>
      </c>
      <c r="AG958" s="804">
        <f t="shared" si="2945"/>
        <v>0</v>
      </c>
      <c r="AH958" s="804">
        <f t="shared" si="2945"/>
        <v>0</v>
      </c>
      <c r="AI958" s="804">
        <f t="shared" si="2945"/>
        <v>0</v>
      </c>
      <c r="AJ958" s="804">
        <f t="shared" si="2945"/>
        <v>0</v>
      </c>
      <c r="AK958" s="803"/>
      <c r="AL958" s="804">
        <f t="shared" ref="AL958:BB958" si="2946">SUM(AL421)</f>
        <v>0</v>
      </c>
      <c r="AM958" s="804">
        <f t="shared" si="2946"/>
        <v>0</v>
      </c>
      <c r="AN958" s="804">
        <f t="shared" si="2946"/>
        <v>0</v>
      </c>
      <c r="AO958" s="804">
        <f t="shared" si="2946"/>
        <v>0</v>
      </c>
      <c r="AP958" s="804">
        <f t="shared" si="2946"/>
        <v>0</v>
      </c>
      <c r="AQ958" s="804">
        <f t="shared" si="2946"/>
        <v>0</v>
      </c>
      <c r="AR958" s="804">
        <f t="shared" si="2946"/>
        <v>0</v>
      </c>
      <c r="AS958" s="804">
        <f t="shared" si="2946"/>
        <v>0</v>
      </c>
      <c r="AT958" s="804">
        <f t="shared" si="2946"/>
        <v>0</v>
      </c>
      <c r="AU958" s="804">
        <f t="shared" si="2946"/>
        <v>0</v>
      </c>
      <c r="AV958" s="804">
        <f t="shared" si="2946"/>
        <v>0</v>
      </c>
      <c r="AW958" s="804">
        <f t="shared" si="2946"/>
        <v>0</v>
      </c>
      <c r="AX958" s="804">
        <f t="shared" si="2946"/>
        <v>0</v>
      </c>
      <c r="AY958" s="804">
        <f t="shared" si="2946"/>
        <v>0</v>
      </c>
      <c r="AZ958" s="804">
        <f t="shared" si="2946"/>
        <v>0</v>
      </c>
      <c r="BA958" s="804">
        <f t="shared" si="2946"/>
        <v>0</v>
      </c>
      <c r="BB958" s="804">
        <f t="shared" si="2946"/>
        <v>0</v>
      </c>
      <c r="BC958" s="803"/>
      <c r="BD958" s="804">
        <f t="shared" ref="BD958:BT958" si="2947">SUM(BD421)</f>
        <v>0</v>
      </c>
      <c r="BE958" s="804">
        <f t="shared" si="2947"/>
        <v>0</v>
      </c>
      <c r="BF958" s="804">
        <f t="shared" si="2947"/>
        <v>0</v>
      </c>
      <c r="BG958" s="804">
        <f t="shared" si="2947"/>
        <v>0</v>
      </c>
      <c r="BH958" s="804">
        <f t="shared" si="2947"/>
        <v>0</v>
      </c>
      <c r="BI958" s="804">
        <f t="shared" si="2947"/>
        <v>0</v>
      </c>
      <c r="BJ958" s="804">
        <f t="shared" si="2947"/>
        <v>0</v>
      </c>
      <c r="BK958" s="804">
        <f t="shared" si="2947"/>
        <v>0</v>
      </c>
      <c r="BL958" s="804">
        <f t="shared" si="2947"/>
        <v>0</v>
      </c>
      <c r="BM958" s="804">
        <f t="shared" si="2947"/>
        <v>0</v>
      </c>
      <c r="BN958" s="804">
        <f t="shared" si="2947"/>
        <v>0</v>
      </c>
      <c r="BO958" s="804">
        <f t="shared" si="2947"/>
        <v>0</v>
      </c>
      <c r="BP958" s="804">
        <f t="shared" si="2947"/>
        <v>0</v>
      </c>
      <c r="BQ958" s="804">
        <f t="shared" si="2947"/>
        <v>0</v>
      </c>
      <c r="BR958" s="804">
        <f t="shared" si="2947"/>
        <v>0</v>
      </c>
      <c r="BS958" s="804">
        <f t="shared" si="2947"/>
        <v>0</v>
      </c>
      <c r="BT958" s="804">
        <f t="shared" si="2947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07"/>
        <v>0</v>
      </c>
      <c r="CA958" s="596">
        <f t="shared" si="2808"/>
        <v>0</v>
      </c>
      <c r="CB958" s="596">
        <f t="shared" si="2809"/>
        <v>0</v>
      </c>
      <c r="CC958" s="596">
        <f t="shared" si="2810"/>
        <v>0</v>
      </c>
      <c r="CD958" s="1346">
        <f t="shared" si="2838"/>
        <v>0</v>
      </c>
      <c r="CE958" s="1347">
        <f t="shared" si="2899"/>
        <v>0</v>
      </c>
      <c r="CF958" s="1348">
        <f t="shared" si="2899"/>
        <v>0</v>
      </c>
      <c r="CG958" s="1348">
        <f t="shared" si="2899"/>
        <v>0</v>
      </c>
      <c r="CH958" s="1348">
        <f t="shared" si="2899"/>
        <v>0</v>
      </c>
      <c r="CI958" s="1348">
        <f t="shared" si="2899"/>
        <v>0</v>
      </c>
      <c r="CJ958" s="1348">
        <f t="shared" si="2899"/>
        <v>0</v>
      </c>
      <c r="CK958" s="1349">
        <f t="shared" si="2899"/>
        <v>0</v>
      </c>
      <c r="CL958" s="1349">
        <f t="shared" si="2899"/>
        <v>0</v>
      </c>
      <c r="CM958" s="1349">
        <f t="shared" si="2899"/>
        <v>0</v>
      </c>
      <c r="CN958" s="1348">
        <f t="shared" si="2899"/>
        <v>0</v>
      </c>
      <c r="CO958" s="1348">
        <f t="shared" si="2899"/>
        <v>0</v>
      </c>
      <c r="CP958" s="1348">
        <f t="shared" si="2899"/>
        <v>0</v>
      </c>
      <c r="CQ958" s="1348">
        <f t="shared" si="2899"/>
        <v>0</v>
      </c>
      <c r="CR958" s="1348">
        <f t="shared" si="2899"/>
        <v>0</v>
      </c>
      <c r="CS958" s="1347">
        <f t="shared" si="2899"/>
        <v>0</v>
      </c>
      <c r="CT958" s="1350">
        <f t="shared" si="2899"/>
        <v>0</v>
      </c>
      <c r="CU958" s="547">
        <f t="shared" si="2813"/>
        <v>0</v>
      </c>
      <c r="CV958" s="548">
        <f t="shared" si="2814"/>
        <v>0</v>
      </c>
      <c r="CW958" s="549">
        <f t="shared" si="2815"/>
        <v>0</v>
      </c>
      <c r="CX958" s="549">
        <f t="shared" si="2816"/>
        <v>0</v>
      </c>
      <c r="CY958" s="549">
        <f t="shared" si="2817"/>
        <v>0</v>
      </c>
      <c r="CZ958" s="549">
        <f t="shared" si="2818"/>
        <v>0</v>
      </c>
      <c r="DA958" s="549">
        <f t="shared" si="2819"/>
        <v>0</v>
      </c>
      <c r="DB958" s="550">
        <f t="shared" si="2820"/>
        <v>0</v>
      </c>
      <c r="DC958" s="550">
        <f t="shared" si="2821"/>
        <v>0</v>
      </c>
      <c r="DD958" s="550">
        <f t="shared" si="2822"/>
        <v>0</v>
      </c>
      <c r="DE958" s="549">
        <f t="shared" si="2823"/>
        <v>0</v>
      </c>
      <c r="DF958" s="549">
        <f t="shared" si="2824"/>
        <v>0</v>
      </c>
      <c r="DG958" s="549">
        <f t="shared" si="2825"/>
        <v>0</v>
      </c>
      <c r="DH958" s="549">
        <f t="shared" si="2826"/>
        <v>0</v>
      </c>
      <c r="DI958" s="549">
        <f t="shared" si="2827"/>
        <v>0</v>
      </c>
      <c r="DJ958" s="548">
        <f t="shared" si="2828"/>
        <v>0</v>
      </c>
      <c r="DK958" s="547">
        <f t="shared" si="2829"/>
        <v>0</v>
      </c>
      <c r="DL958" s="654">
        <f t="shared" si="2830"/>
        <v>17</v>
      </c>
      <c r="DM958" s="106">
        <f t="shared" si="2831"/>
        <v>17</v>
      </c>
      <c r="DN958" s="106">
        <f t="shared" si="2832"/>
        <v>17</v>
      </c>
      <c r="DO958" s="106">
        <f t="shared" si="2833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48">SUM(B425)</f>
        <v>0</v>
      </c>
      <c r="C959" s="804">
        <f t="shared" si="2948"/>
        <v>0</v>
      </c>
      <c r="D959" s="804">
        <f t="shared" si="2948"/>
        <v>0</v>
      </c>
      <c r="E959" s="804">
        <f t="shared" si="2948"/>
        <v>0</v>
      </c>
      <c r="F959" s="804">
        <f t="shared" si="2948"/>
        <v>0</v>
      </c>
      <c r="G959" s="804">
        <f t="shared" si="2948"/>
        <v>0</v>
      </c>
      <c r="H959" s="804">
        <f t="shared" si="2948"/>
        <v>0</v>
      </c>
      <c r="I959" s="804">
        <f t="shared" si="2948"/>
        <v>0</v>
      </c>
      <c r="J959" s="804">
        <f t="shared" si="2948"/>
        <v>0</v>
      </c>
      <c r="K959" s="804">
        <f t="shared" si="2948"/>
        <v>0</v>
      </c>
      <c r="L959" s="804">
        <f t="shared" si="2948"/>
        <v>0</v>
      </c>
      <c r="M959" s="804">
        <f t="shared" si="2948"/>
        <v>0</v>
      </c>
      <c r="N959" s="804">
        <f t="shared" si="2948"/>
        <v>0</v>
      </c>
      <c r="O959" s="804">
        <f t="shared" si="2948"/>
        <v>0</v>
      </c>
      <c r="P959" s="804">
        <f t="shared" si="2948"/>
        <v>0</v>
      </c>
      <c r="Q959" s="804">
        <f t="shared" si="2948"/>
        <v>0</v>
      </c>
      <c r="R959" s="804">
        <f t="shared" si="2948"/>
        <v>0</v>
      </c>
      <c r="S959" s="803"/>
      <c r="T959" s="804">
        <f t="shared" ref="T959:AJ959" si="2949">SUM(T425)</f>
        <v>0</v>
      </c>
      <c r="U959" s="804">
        <f t="shared" si="2949"/>
        <v>0</v>
      </c>
      <c r="V959" s="804">
        <f t="shared" si="2949"/>
        <v>0</v>
      </c>
      <c r="W959" s="804">
        <f t="shared" si="2949"/>
        <v>0</v>
      </c>
      <c r="X959" s="804">
        <f t="shared" si="2949"/>
        <v>0</v>
      </c>
      <c r="Y959" s="804">
        <f t="shared" si="2949"/>
        <v>0</v>
      </c>
      <c r="Z959" s="804">
        <f t="shared" si="2949"/>
        <v>0</v>
      </c>
      <c r="AA959" s="804">
        <f t="shared" si="2949"/>
        <v>0</v>
      </c>
      <c r="AB959" s="804">
        <f t="shared" si="2949"/>
        <v>0</v>
      </c>
      <c r="AC959" s="804">
        <f t="shared" si="2949"/>
        <v>0</v>
      </c>
      <c r="AD959" s="804">
        <f t="shared" si="2949"/>
        <v>0</v>
      </c>
      <c r="AE959" s="804">
        <f t="shared" si="2949"/>
        <v>0</v>
      </c>
      <c r="AF959" s="804">
        <f t="shared" si="2949"/>
        <v>0</v>
      </c>
      <c r="AG959" s="804">
        <f t="shared" si="2949"/>
        <v>0</v>
      </c>
      <c r="AH959" s="804">
        <f t="shared" si="2949"/>
        <v>0</v>
      </c>
      <c r="AI959" s="804">
        <f t="shared" si="2949"/>
        <v>0</v>
      </c>
      <c r="AJ959" s="804">
        <f t="shared" si="2949"/>
        <v>0</v>
      </c>
      <c r="AK959" s="803"/>
      <c r="AL959" s="804">
        <f t="shared" ref="AL959:BB959" si="2950">SUM(AL425)</f>
        <v>0</v>
      </c>
      <c r="AM959" s="804">
        <f t="shared" si="2950"/>
        <v>0</v>
      </c>
      <c r="AN959" s="804">
        <f t="shared" si="2950"/>
        <v>0</v>
      </c>
      <c r="AO959" s="804">
        <f t="shared" si="2950"/>
        <v>0</v>
      </c>
      <c r="AP959" s="804">
        <f t="shared" si="2950"/>
        <v>0</v>
      </c>
      <c r="AQ959" s="804">
        <f t="shared" si="2950"/>
        <v>0</v>
      </c>
      <c r="AR959" s="804">
        <f t="shared" si="2950"/>
        <v>0</v>
      </c>
      <c r="AS959" s="804">
        <f t="shared" si="2950"/>
        <v>0</v>
      </c>
      <c r="AT959" s="804">
        <f t="shared" si="2950"/>
        <v>0</v>
      </c>
      <c r="AU959" s="804">
        <f t="shared" si="2950"/>
        <v>0</v>
      </c>
      <c r="AV959" s="804">
        <f t="shared" si="2950"/>
        <v>0</v>
      </c>
      <c r="AW959" s="804">
        <f t="shared" si="2950"/>
        <v>0</v>
      </c>
      <c r="AX959" s="804">
        <f t="shared" si="2950"/>
        <v>0</v>
      </c>
      <c r="AY959" s="804">
        <f t="shared" si="2950"/>
        <v>0</v>
      </c>
      <c r="AZ959" s="804">
        <f t="shared" si="2950"/>
        <v>0</v>
      </c>
      <c r="BA959" s="804">
        <f t="shared" si="2950"/>
        <v>0</v>
      </c>
      <c r="BB959" s="804">
        <f t="shared" si="2950"/>
        <v>0</v>
      </c>
      <c r="BC959" s="803"/>
      <c r="BD959" s="804">
        <f t="shared" ref="BD959:BT959" si="2951">SUM(BD425)</f>
        <v>0</v>
      </c>
      <c r="BE959" s="804">
        <f t="shared" si="2951"/>
        <v>0</v>
      </c>
      <c r="BF959" s="804">
        <f t="shared" si="2951"/>
        <v>0</v>
      </c>
      <c r="BG959" s="804">
        <f t="shared" si="2951"/>
        <v>0</v>
      </c>
      <c r="BH959" s="804">
        <f t="shared" si="2951"/>
        <v>0</v>
      </c>
      <c r="BI959" s="804">
        <f t="shared" si="2951"/>
        <v>0</v>
      </c>
      <c r="BJ959" s="804">
        <f t="shared" si="2951"/>
        <v>0</v>
      </c>
      <c r="BK959" s="804">
        <f t="shared" si="2951"/>
        <v>0</v>
      </c>
      <c r="BL959" s="804">
        <f t="shared" si="2951"/>
        <v>0</v>
      </c>
      <c r="BM959" s="804">
        <f t="shared" si="2951"/>
        <v>0</v>
      </c>
      <c r="BN959" s="804">
        <f t="shared" si="2951"/>
        <v>0</v>
      </c>
      <c r="BO959" s="804">
        <f t="shared" si="2951"/>
        <v>0</v>
      </c>
      <c r="BP959" s="804">
        <f t="shared" si="2951"/>
        <v>0</v>
      </c>
      <c r="BQ959" s="804">
        <f t="shared" si="2951"/>
        <v>0</v>
      </c>
      <c r="BR959" s="804">
        <f t="shared" si="2951"/>
        <v>0</v>
      </c>
      <c r="BS959" s="804">
        <f t="shared" si="2951"/>
        <v>0</v>
      </c>
      <c r="BT959" s="804">
        <f t="shared" si="2951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07"/>
        <v>0</v>
      </c>
      <c r="CA959" s="596">
        <f t="shared" si="2808"/>
        <v>0</v>
      </c>
      <c r="CB959" s="596">
        <f t="shared" si="2809"/>
        <v>0</v>
      </c>
      <c r="CC959" s="596">
        <f t="shared" si="2810"/>
        <v>0</v>
      </c>
      <c r="CD959" s="1346">
        <f t="shared" si="2838"/>
        <v>0</v>
      </c>
      <c r="CE959" s="1347">
        <f t="shared" si="2899"/>
        <v>0</v>
      </c>
      <c r="CF959" s="1348">
        <f t="shared" si="2899"/>
        <v>0</v>
      </c>
      <c r="CG959" s="1348">
        <f t="shared" si="2899"/>
        <v>0</v>
      </c>
      <c r="CH959" s="1348">
        <f t="shared" si="2899"/>
        <v>0</v>
      </c>
      <c r="CI959" s="1348">
        <f t="shared" si="2899"/>
        <v>0</v>
      </c>
      <c r="CJ959" s="1348">
        <f t="shared" si="2899"/>
        <v>0</v>
      </c>
      <c r="CK959" s="1349">
        <f t="shared" si="2899"/>
        <v>0</v>
      </c>
      <c r="CL959" s="1349">
        <f t="shared" si="2899"/>
        <v>0</v>
      </c>
      <c r="CM959" s="1349">
        <f t="shared" si="2899"/>
        <v>0</v>
      </c>
      <c r="CN959" s="1348">
        <f t="shared" si="2899"/>
        <v>0</v>
      </c>
      <c r="CO959" s="1348">
        <f t="shared" si="2899"/>
        <v>0</v>
      </c>
      <c r="CP959" s="1348">
        <f t="shared" si="2899"/>
        <v>0</v>
      </c>
      <c r="CQ959" s="1348">
        <f t="shared" si="2899"/>
        <v>0</v>
      </c>
      <c r="CR959" s="1348">
        <f t="shared" si="2899"/>
        <v>0</v>
      </c>
      <c r="CS959" s="1347">
        <f t="shared" si="2899"/>
        <v>0</v>
      </c>
      <c r="CT959" s="1350">
        <f t="shared" si="2899"/>
        <v>0</v>
      </c>
      <c r="CU959" s="547">
        <f t="shared" si="2813"/>
        <v>0</v>
      </c>
      <c r="CV959" s="548">
        <f t="shared" si="2814"/>
        <v>0</v>
      </c>
      <c r="CW959" s="549">
        <f t="shared" si="2815"/>
        <v>0</v>
      </c>
      <c r="CX959" s="549">
        <f t="shared" si="2816"/>
        <v>0</v>
      </c>
      <c r="CY959" s="549">
        <f t="shared" si="2817"/>
        <v>0</v>
      </c>
      <c r="CZ959" s="549">
        <f t="shared" si="2818"/>
        <v>0</v>
      </c>
      <c r="DA959" s="549">
        <f t="shared" si="2819"/>
        <v>0</v>
      </c>
      <c r="DB959" s="550">
        <f t="shared" si="2820"/>
        <v>0</v>
      </c>
      <c r="DC959" s="550">
        <f t="shared" si="2821"/>
        <v>0</v>
      </c>
      <c r="DD959" s="550">
        <f t="shared" si="2822"/>
        <v>0</v>
      </c>
      <c r="DE959" s="549">
        <f t="shared" si="2823"/>
        <v>0</v>
      </c>
      <c r="DF959" s="549">
        <f t="shared" si="2824"/>
        <v>0</v>
      </c>
      <c r="DG959" s="549">
        <f t="shared" si="2825"/>
        <v>0</v>
      </c>
      <c r="DH959" s="549">
        <f t="shared" si="2826"/>
        <v>0</v>
      </c>
      <c r="DI959" s="549">
        <f t="shared" si="2827"/>
        <v>0</v>
      </c>
      <c r="DJ959" s="548">
        <f t="shared" si="2828"/>
        <v>0</v>
      </c>
      <c r="DK959" s="547">
        <f t="shared" si="2829"/>
        <v>0</v>
      </c>
      <c r="DL959" s="654">
        <f t="shared" si="2830"/>
        <v>17</v>
      </c>
      <c r="DM959" s="106">
        <f t="shared" si="2831"/>
        <v>17</v>
      </c>
      <c r="DN959" s="106">
        <f t="shared" si="2832"/>
        <v>17</v>
      </c>
      <c r="DO959" s="106">
        <f t="shared" si="2833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52">SUM(B434)</f>
        <v>0</v>
      </c>
      <c r="C961" s="804">
        <f t="shared" si="2952"/>
        <v>1800</v>
      </c>
      <c r="D961" s="804">
        <f t="shared" si="2952"/>
        <v>0</v>
      </c>
      <c r="E961" s="804">
        <f t="shared" si="2952"/>
        <v>3200</v>
      </c>
      <c r="F961" s="804">
        <f t="shared" si="2952"/>
        <v>6000</v>
      </c>
      <c r="G961" s="804">
        <f t="shared" si="2952"/>
        <v>8750</v>
      </c>
      <c r="H961" s="804">
        <f t="shared" si="2952"/>
        <v>8560</v>
      </c>
      <c r="I961" s="804">
        <f t="shared" si="2952"/>
        <v>9000</v>
      </c>
      <c r="J961" s="804">
        <f t="shared" si="2952"/>
        <v>2352</v>
      </c>
      <c r="K961" s="804">
        <f t="shared" si="2952"/>
        <v>0</v>
      </c>
      <c r="L961" s="804">
        <f t="shared" si="2952"/>
        <v>0</v>
      </c>
      <c r="M961" s="804">
        <f t="shared" si="2952"/>
        <v>0</v>
      </c>
      <c r="N961" s="804">
        <f t="shared" si="2952"/>
        <v>0</v>
      </c>
      <c r="O961" s="804">
        <f t="shared" si="2952"/>
        <v>0</v>
      </c>
      <c r="P961" s="804">
        <f t="shared" si="2952"/>
        <v>0</v>
      </c>
      <c r="Q961" s="804">
        <f t="shared" si="2952"/>
        <v>0</v>
      </c>
      <c r="R961" s="804">
        <f t="shared" si="2952"/>
        <v>0</v>
      </c>
      <c r="S961" s="803"/>
      <c r="T961" s="804">
        <f t="shared" ref="T961:AJ961" si="2953">SUM(T434)</f>
        <v>0</v>
      </c>
      <c r="U961" s="804">
        <f t="shared" si="2953"/>
        <v>3000</v>
      </c>
      <c r="V961" s="804">
        <f t="shared" si="2953"/>
        <v>5240</v>
      </c>
      <c r="W961" s="804">
        <f t="shared" si="2953"/>
        <v>4900</v>
      </c>
      <c r="X961" s="804">
        <f t="shared" si="2953"/>
        <v>0</v>
      </c>
      <c r="Y961" s="804">
        <f t="shared" si="2953"/>
        <v>6000</v>
      </c>
      <c r="Z961" s="804">
        <f t="shared" si="2953"/>
        <v>8640</v>
      </c>
      <c r="AA961" s="804">
        <f t="shared" si="2953"/>
        <v>7305</v>
      </c>
      <c r="AB961" s="804">
        <f t="shared" si="2953"/>
        <v>7860</v>
      </c>
      <c r="AC961" s="804">
        <f t="shared" si="2953"/>
        <v>0</v>
      </c>
      <c r="AD961" s="804">
        <f t="shared" si="2953"/>
        <v>0</v>
      </c>
      <c r="AE961" s="804">
        <f t="shared" si="2953"/>
        <v>0</v>
      </c>
      <c r="AF961" s="804">
        <f t="shared" si="2953"/>
        <v>0</v>
      </c>
      <c r="AG961" s="804">
        <f t="shared" si="2953"/>
        <v>0</v>
      </c>
      <c r="AH961" s="804">
        <f t="shared" si="2953"/>
        <v>0</v>
      </c>
      <c r="AI961" s="804">
        <f t="shared" si="2953"/>
        <v>0</v>
      </c>
      <c r="AJ961" s="804">
        <f t="shared" si="2953"/>
        <v>0</v>
      </c>
      <c r="AK961" s="803"/>
      <c r="AL961" s="804">
        <f t="shared" ref="AL961:BB961" si="2954">SUM(AL434)</f>
        <v>3000</v>
      </c>
      <c r="AM961" s="804">
        <f t="shared" si="2954"/>
        <v>0</v>
      </c>
      <c r="AN961" s="804">
        <f t="shared" si="2954"/>
        <v>0</v>
      </c>
      <c r="AO961" s="804">
        <f t="shared" si="2954"/>
        <v>7400</v>
      </c>
      <c r="AP961" s="804">
        <f t="shared" si="2954"/>
        <v>0</v>
      </c>
      <c r="AQ961" s="804">
        <f t="shared" si="2954"/>
        <v>0</v>
      </c>
      <c r="AR961" s="804">
        <f t="shared" si="2954"/>
        <v>0</v>
      </c>
      <c r="AS961" s="804">
        <f t="shared" si="2954"/>
        <v>5000</v>
      </c>
      <c r="AT961" s="804">
        <f t="shared" si="2954"/>
        <v>6200</v>
      </c>
      <c r="AU961" s="804">
        <f t="shared" si="2954"/>
        <v>0</v>
      </c>
      <c r="AV961" s="804">
        <f t="shared" si="2954"/>
        <v>0</v>
      </c>
      <c r="AW961" s="804">
        <f t="shared" si="2954"/>
        <v>0</v>
      </c>
      <c r="AX961" s="804">
        <f t="shared" si="2954"/>
        <v>0</v>
      </c>
      <c r="AY961" s="804">
        <f t="shared" si="2954"/>
        <v>0</v>
      </c>
      <c r="AZ961" s="804">
        <f t="shared" si="2954"/>
        <v>0</v>
      </c>
      <c r="BA961" s="804">
        <f t="shared" si="2954"/>
        <v>0</v>
      </c>
      <c r="BB961" s="804">
        <f t="shared" si="2954"/>
        <v>0</v>
      </c>
      <c r="BC961" s="803"/>
      <c r="BD961" s="804">
        <f t="shared" ref="BD961:BT961" si="2955">SUM(BD434)</f>
        <v>0</v>
      </c>
      <c r="BE961" s="804">
        <f t="shared" si="2955"/>
        <v>0</v>
      </c>
      <c r="BF961" s="804">
        <f t="shared" si="2955"/>
        <v>0</v>
      </c>
      <c r="BG961" s="804">
        <f t="shared" si="2955"/>
        <v>0</v>
      </c>
      <c r="BH961" s="804">
        <f t="shared" si="2955"/>
        <v>0</v>
      </c>
      <c r="BI961" s="804">
        <f t="shared" si="2955"/>
        <v>0</v>
      </c>
      <c r="BJ961" s="804">
        <f t="shared" si="2955"/>
        <v>0</v>
      </c>
      <c r="BK961" s="804">
        <f t="shared" si="2955"/>
        <v>0</v>
      </c>
      <c r="BL961" s="804">
        <f t="shared" si="2955"/>
        <v>8420</v>
      </c>
      <c r="BM961" s="804">
        <f t="shared" si="2955"/>
        <v>0</v>
      </c>
      <c r="BN961" s="804">
        <f t="shared" si="2955"/>
        <v>0</v>
      </c>
      <c r="BO961" s="804">
        <f t="shared" si="2955"/>
        <v>0</v>
      </c>
      <c r="BP961" s="804">
        <f t="shared" si="2955"/>
        <v>0</v>
      </c>
      <c r="BQ961" s="804">
        <f t="shared" si="2955"/>
        <v>0</v>
      </c>
      <c r="BR961" s="804">
        <f t="shared" si="2955"/>
        <v>0</v>
      </c>
      <c r="BS961" s="804">
        <f t="shared" si="2955"/>
        <v>0</v>
      </c>
      <c r="BT961" s="804">
        <f t="shared" si="2955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6">
        <f t="shared" ref="CD961:CS962" si="295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2956"/>
        <v>0</v>
      </c>
      <c r="CF961" s="1348">
        <f t="shared" si="2956"/>
        <v>0</v>
      </c>
      <c r="CG961" s="1348">
        <f t="shared" si="2956"/>
        <v>0</v>
      </c>
      <c r="CH961" s="1348">
        <f t="shared" si="2956"/>
        <v>0</v>
      </c>
      <c r="CI961" s="1348">
        <f t="shared" si="2956"/>
        <v>0</v>
      </c>
      <c r="CJ961" s="1348">
        <f t="shared" si="2956"/>
        <v>0</v>
      </c>
      <c r="CK961" s="1349">
        <f t="shared" si="2956"/>
        <v>0</v>
      </c>
      <c r="CL961" s="1349">
        <f t="shared" si="2956"/>
        <v>0</v>
      </c>
      <c r="CM961" s="1349">
        <f t="shared" si="2956"/>
        <v>0</v>
      </c>
      <c r="CN961" s="1348">
        <f t="shared" si="2956"/>
        <v>0</v>
      </c>
      <c r="CO961" s="1348">
        <f t="shared" si="2956"/>
        <v>0</v>
      </c>
      <c r="CP961" s="1348">
        <f t="shared" si="2956"/>
        <v>0</v>
      </c>
      <c r="CQ961" s="1348">
        <f t="shared" si="2956"/>
        <v>0</v>
      </c>
      <c r="CR961" s="1348">
        <f t="shared" si="2956"/>
        <v>0</v>
      </c>
      <c r="CS961" s="1347">
        <f t="shared" si="2956"/>
        <v>0</v>
      </c>
      <c r="CT961" s="1350">
        <f t="shared" ref="CE961:CT962" si="295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5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58"/>
        <v>0</v>
      </c>
      <c r="CW961" s="549">
        <f t="shared" si="2958"/>
        <v>0</v>
      </c>
      <c r="CX961" s="549">
        <f t="shared" si="2958"/>
        <v>0</v>
      </c>
      <c r="CY961" s="549">
        <f t="shared" si="2958"/>
        <v>0</v>
      </c>
      <c r="CZ961" s="549">
        <f t="shared" si="2958"/>
        <v>0</v>
      </c>
      <c r="DA961" s="549">
        <f t="shared" si="2958"/>
        <v>0</v>
      </c>
      <c r="DB961" s="550">
        <f t="shared" si="2958"/>
        <v>0</v>
      </c>
      <c r="DC961" s="550">
        <f t="shared" si="2958"/>
        <v>0</v>
      </c>
      <c r="DD961" s="550">
        <f t="shared" si="2958"/>
        <v>0</v>
      </c>
      <c r="DE961" s="549">
        <f t="shared" ref="DE961:DK962" si="295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59"/>
        <v>0</v>
      </c>
      <c r="DG961" s="549">
        <f t="shared" si="2959"/>
        <v>0</v>
      </c>
      <c r="DH961" s="549">
        <f t="shared" si="2959"/>
        <v>0</v>
      </c>
      <c r="DI961" s="549">
        <f t="shared" si="2959"/>
        <v>0</v>
      </c>
      <c r="DJ961" s="548">
        <f t="shared" si="2959"/>
        <v>0</v>
      </c>
      <c r="DK961" s="547">
        <f t="shared" si="2959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60">SUM(B444)</f>
        <v>60</v>
      </c>
      <c r="C962" s="804">
        <f t="shared" si="2960"/>
        <v>0</v>
      </c>
      <c r="D962" s="804">
        <f t="shared" si="2960"/>
        <v>0</v>
      </c>
      <c r="E962" s="804">
        <f t="shared" si="2960"/>
        <v>0</v>
      </c>
      <c r="F962" s="804">
        <f t="shared" si="2960"/>
        <v>0</v>
      </c>
      <c r="G962" s="804">
        <f t="shared" si="2960"/>
        <v>1800</v>
      </c>
      <c r="H962" s="804">
        <f t="shared" si="2960"/>
        <v>0</v>
      </c>
      <c r="I962" s="804">
        <f t="shared" si="2960"/>
        <v>0</v>
      </c>
      <c r="J962" s="804">
        <f t="shared" si="2960"/>
        <v>0</v>
      </c>
      <c r="K962" s="804">
        <f t="shared" si="2960"/>
        <v>0</v>
      </c>
      <c r="L962" s="804">
        <f t="shared" si="2960"/>
        <v>0</v>
      </c>
      <c r="M962" s="804">
        <f t="shared" si="2960"/>
        <v>0</v>
      </c>
      <c r="N962" s="804">
        <f t="shared" si="2960"/>
        <v>0</v>
      </c>
      <c r="O962" s="804">
        <f t="shared" si="2960"/>
        <v>0</v>
      </c>
      <c r="P962" s="804">
        <f t="shared" si="2960"/>
        <v>0</v>
      </c>
      <c r="Q962" s="804">
        <f t="shared" si="2960"/>
        <v>0</v>
      </c>
      <c r="R962" s="804">
        <f t="shared" si="2960"/>
        <v>0</v>
      </c>
      <c r="S962" s="803"/>
      <c r="T962" s="804">
        <f t="shared" ref="T962:AJ962" si="2961">SUM(T444)</f>
        <v>0</v>
      </c>
      <c r="U962" s="804">
        <f t="shared" si="2961"/>
        <v>80</v>
      </c>
      <c r="V962" s="804">
        <f t="shared" si="2961"/>
        <v>0</v>
      </c>
      <c r="W962" s="804">
        <f t="shared" si="2961"/>
        <v>25</v>
      </c>
      <c r="X962" s="804">
        <f t="shared" si="2961"/>
        <v>375</v>
      </c>
      <c r="Y962" s="804">
        <f t="shared" si="2961"/>
        <v>0</v>
      </c>
      <c r="Z962" s="804">
        <f t="shared" si="2961"/>
        <v>0</v>
      </c>
      <c r="AA962" s="804">
        <f t="shared" si="2961"/>
        <v>595</v>
      </c>
      <c r="AB962" s="804">
        <f t="shared" si="2961"/>
        <v>0</v>
      </c>
      <c r="AC962" s="804">
        <f t="shared" si="2961"/>
        <v>0</v>
      </c>
      <c r="AD962" s="804">
        <f t="shared" si="2961"/>
        <v>0</v>
      </c>
      <c r="AE962" s="804">
        <f t="shared" si="2961"/>
        <v>0</v>
      </c>
      <c r="AF962" s="804">
        <f t="shared" si="2961"/>
        <v>0</v>
      </c>
      <c r="AG962" s="804">
        <f t="shared" si="2961"/>
        <v>0</v>
      </c>
      <c r="AH962" s="804">
        <f t="shared" si="2961"/>
        <v>0</v>
      </c>
      <c r="AI962" s="804">
        <f t="shared" si="2961"/>
        <v>0</v>
      </c>
      <c r="AJ962" s="804">
        <f t="shared" si="2961"/>
        <v>0</v>
      </c>
      <c r="AK962" s="803"/>
      <c r="AL962" s="804">
        <f t="shared" ref="AL962:BB962" si="2962">SUM(AL444)</f>
        <v>280</v>
      </c>
      <c r="AM962" s="804">
        <f t="shared" si="2962"/>
        <v>79.990499999999997</v>
      </c>
      <c r="AN962" s="804">
        <f t="shared" si="2962"/>
        <v>240</v>
      </c>
      <c r="AO962" s="804">
        <f t="shared" si="2962"/>
        <v>0</v>
      </c>
      <c r="AP962" s="804">
        <f t="shared" si="2962"/>
        <v>0</v>
      </c>
      <c r="AQ962" s="804">
        <f t="shared" si="2962"/>
        <v>0</v>
      </c>
      <c r="AR962" s="804">
        <f t="shared" si="2962"/>
        <v>0</v>
      </c>
      <c r="AS962" s="804">
        <f t="shared" si="2962"/>
        <v>0</v>
      </c>
      <c r="AT962" s="804">
        <f t="shared" si="2962"/>
        <v>0</v>
      </c>
      <c r="AU962" s="804">
        <f t="shared" si="2962"/>
        <v>0</v>
      </c>
      <c r="AV962" s="804">
        <f t="shared" si="2962"/>
        <v>0</v>
      </c>
      <c r="AW962" s="804">
        <f t="shared" si="2962"/>
        <v>0</v>
      </c>
      <c r="AX962" s="804">
        <f t="shared" si="2962"/>
        <v>0</v>
      </c>
      <c r="AY962" s="804">
        <f t="shared" si="2962"/>
        <v>0</v>
      </c>
      <c r="AZ962" s="804">
        <f t="shared" si="2962"/>
        <v>0</v>
      </c>
      <c r="BA962" s="804">
        <f t="shared" si="2962"/>
        <v>0</v>
      </c>
      <c r="BB962" s="804">
        <f t="shared" si="2962"/>
        <v>0</v>
      </c>
      <c r="BC962" s="803"/>
      <c r="BD962" s="804">
        <f t="shared" ref="BD962:BT962" si="2963">SUM(BD444)</f>
        <v>0</v>
      </c>
      <c r="BE962" s="804">
        <f t="shared" si="2963"/>
        <v>0</v>
      </c>
      <c r="BF962" s="804">
        <f t="shared" si="2963"/>
        <v>0</v>
      </c>
      <c r="BG962" s="804">
        <f t="shared" si="2963"/>
        <v>0</v>
      </c>
      <c r="BH962" s="804">
        <f t="shared" si="2963"/>
        <v>0</v>
      </c>
      <c r="BI962" s="804">
        <f t="shared" si="2963"/>
        <v>0</v>
      </c>
      <c r="BJ962" s="804">
        <f t="shared" si="2963"/>
        <v>0</v>
      </c>
      <c r="BK962" s="804">
        <f t="shared" si="2963"/>
        <v>0</v>
      </c>
      <c r="BL962" s="804">
        <f t="shared" si="2963"/>
        <v>0</v>
      </c>
      <c r="BM962" s="804">
        <f t="shared" si="2963"/>
        <v>0</v>
      </c>
      <c r="BN962" s="804">
        <f t="shared" si="2963"/>
        <v>0</v>
      </c>
      <c r="BO962" s="804">
        <f t="shared" si="2963"/>
        <v>0</v>
      </c>
      <c r="BP962" s="804">
        <f t="shared" si="2963"/>
        <v>0</v>
      </c>
      <c r="BQ962" s="804">
        <f t="shared" si="2963"/>
        <v>0</v>
      </c>
      <c r="BR962" s="804">
        <f t="shared" si="2963"/>
        <v>0</v>
      </c>
      <c r="BS962" s="804">
        <f t="shared" si="2963"/>
        <v>0</v>
      </c>
      <c r="BT962" s="804">
        <f t="shared" si="2963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6">
        <f t="shared" si="2956"/>
        <v>0</v>
      </c>
      <c r="CE962" s="1347">
        <f t="shared" si="2957"/>
        <v>0</v>
      </c>
      <c r="CF962" s="1348">
        <f t="shared" si="2957"/>
        <v>0</v>
      </c>
      <c r="CG962" s="1348">
        <f t="shared" si="2957"/>
        <v>0</v>
      </c>
      <c r="CH962" s="1348">
        <f t="shared" si="2957"/>
        <v>0</v>
      </c>
      <c r="CI962" s="1348">
        <f t="shared" si="2957"/>
        <v>0</v>
      </c>
      <c r="CJ962" s="1348">
        <f t="shared" si="2957"/>
        <v>0</v>
      </c>
      <c r="CK962" s="1349">
        <f t="shared" si="2957"/>
        <v>0</v>
      </c>
      <c r="CL962" s="1349">
        <f t="shared" si="2957"/>
        <v>0</v>
      </c>
      <c r="CM962" s="1349">
        <f t="shared" si="2957"/>
        <v>0</v>
      </c>
      <c r="CN962" s="1348">
        <f t="shared" si="2957"/>
        <v>0</v>
      </c>
      <c r="CO962" s="1348">
        <f t="shared" si="2957"/>
        <v>0</v>
      </c>
      <c r="CP962" s="1348">
        <f t="shared" si="2957"/>
        <v>0</v>
      </c>
      <c r="CQ962" s="1348">
        <f t="shared" si="2957"/>
        <v>0</v>
      </c>
      <c r="CR962" s="1348">
        <f t="shared" si="2957"/>
        <v>0</v>
      </c>
      <c r="CS962" s="1347">
        <f t="shared" si="2957"/>
        <v>0</v>
      </c>
      <c r="CT962" s="1350">
        <f t="shared" si="2957"/>
        <v>0</v>
      </c>
      <c r="CU962" s="547">
        <f t="shared" si="2958"/>
        <v>0</v>
      </c>
      <c r="CV962" s="548">
        <f t="shared" si="2958"/>
        <v>0</v>
      </c>
      <c r="CW962" s="549">
        <f t="shared" si="2958"/>
        <v>0</v>
      </c>
      <c r="CX962" s="549">
        <f t="shared" si="2958"/>
        <v>0</v>
      </c>
      <c r="CY962" s="549">
        <f t="shared" si="2958"/>
        <v>0</v>
      </c>
      <c r="CZ962" s="549">
        <f t="shared" si="2958"/>
        <v>0</v>
      </c>
      <c r="DA962" s="549">
        <f t="shared" si="2958"/>
        <v>0</v>
      </c>
      <c r="DB962" s="550">
        <f t="shared" si="2958"/>
        <v>0</v>
      </c>
      <c r="DC962" s="550">
        <f t="shared" si="2958"/>
        <v>0</v>
      </c>
      <c r="DD962" s="550">
        <f t="shared" si="2958"/>
        <v>0</v>
      </c>
      <c r="DE962" s="549">
        <f t="shared" si="2959"/>
        <v>0</v>
      </c>
      <c r="DF962" s="549">
        <f t="shared" si="2959"/>
        <v>0</v>
      </c>
      <c r="DG962" s="549">
        <f t="shared" si="2959"/>
        <v>0</v>
      </c>
      <c r="DH962" s="549">
        <f t="shared" si="2959"/>
        <v>0</v>
      </c>
      <c r="DI962" s="549">
        <f t="shared" si="2959"/>
        <v>0</v>
      </c>
      <c r="DJ962" s="548">
        <f t="shared" si="2959"/>
        <v>0</v>
      </c>
      <c r="DK962" s="547">
        <f t="shared" si="2959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64">SUM(B707)</f>
        <v>960</v>
      </c>
      <c r="C964" s="804">
        <f t="shared" si="2964"/>
        <v>125</v>
      </c>
      <c r="D964" s="804">
        <f t="shared" si="2964"/>
        <v>915</v>
      </c>
      <c r="E964" s="804">
        <f t="shared" si="2964"/>
        <v>0</v>
      </c>
      <c r="F964" s="804">
        <f t="shared" si="2964"/>
        <v>360</v>
      </c>
      <c r="G964" s="804">
        <f t="shared" si="2964"/>
        <v>480</v>
      </c>
      <c r="H964" s="804">
        <f t="shared" si="2964"/>
        <v>0</v>
      </c>
      <c r="I964" s="804">
        <f t="shared" si="2964"/>
        <v>0</v>
      </c>
      <c r="J964" s="804">
        <f t="shared" si="2964"/>
        <v>230</v>
      </c>
      <c r="K964" s="804">
        <f t="shared" si="2964"/>
        <v>0</v>
      </c>
      <c r="L964" s="804">
        <f t="shared" si="2964"/>
        <v>0</v>
      </c>
      <c r="M964" s="804">
        <f t="shared" si="2964"/>
        <v>0</v>
      </c>
      <c r="N964" s="804">
        <f t="shared" si="2964"/>
        <v>0</v>
      </c>
      <c r="O964" s="804">
        <f t="shared" si="2964"/>
        <v>0</v>
      </c>
      <c r="P964" s="804">
        <f t="shared" si="2964"/>
        <v>0</v>
      </c>
      <c r="Q964" s="804">
        <f t="shared" si="2964"/>
        <v>0</v>
      </c>
      <c r="R964" s="804">
        <f t="shared" si="2964"/>
        <v>0</v>
      </c>
      <c r="S964" s="803"/>
      <c r="T964" s="804">
        <f t="shared" ref="T964:AJ964" si="2965">SUM(T707)</f>
        <v>0</v>
      </c>
      <c r="U964" s="804">
        <f t="shared" si="2965"/>
        <v>120</v>
      </c>
      <c r="V964" s="804">
        <f t="shared" si="2965"/>
        <v>0</v>
      </c>
      <c r="W964" s="804">
        <f t="shared" si="2965"/>
        <v>800</v>
      </c>
      <c r="X964" s="804">
        <f t="shared" si="2965"/>
        <v>150</v>
      </c>
      <c r="Y964" s="804">
        <f t="shared" si="2965"/>
        <v>0</v>
      </c>
      <c r="Z964" s="804">
        <f t="shared" si="2965"/>
        <v>0</v>
      </c>
      <c r="AA964" s="804">
        <f t="shared" si="2965"/>
        <v>1020</v>
      </c>
      <c r="AB964" s="804">
        <f t="shared" si="2965"/>
        <v>0</v>
      </c>
      <c r="AC964" s="804">
        <f t="shared" si="2965"/>
        <v>0</v>
      </c>
      <c r="AD964" s="804">
        <f t="shared" si="2965"/>
        <v>0</v>
      </c>
      <c r="AE964" s="804">
        <f t="shared" si="2965"/>
        <v>0</v>
      </c>
      <c r="AF964" s="804">
        <f t="shared" si="2965"/>
        <v>0</v>
      </c>
      <c r="AG964" s="804">
        <f t="shared" si="2965"/>
        <v>0</v>
      </c>
      <c r="AH964" s="804">
        <f t="shared" si="2965"/>
        <v>0</v>
      </c>
      <c r="AI964" s="804">
        <f t="shared" si="2965"/>
        <v>0</v>
      </c>
      <c r="AJ964" s="804">
        <f t="shared" si="2965"/>
        <v>0</v>
      </c>
      <c r="AK964" s="803"/>
      <c r="AL964" s="804">
        <f t="shared" ref="AL964:BB964" si="2966">SUM(AL707)</f>
        <v>0</v>
      </c>
      <c r="AM964" s="804">
        <f t="shared" si="2966"/>
        <v>0</v>
      </c>
      <c r="AN964" s="804">
        <f t="shared" si="2966"/>
        <v>0</v>
      </c>
      <c r="AO964" s="804">
        <f t="shared" si="2966"/>
        <v>0</v>
      </c>
      <c r="AP964" s="804">
        <f t="shared" si="2966"/>
        <v>0</v>
      </c>
      <c r="AQ964" s="804">
        <f t="shared" si="2966"/>
        <v>0</v>
      </c>
      <c r="AR964" s="804">
        <f t="shared" si="2966"/>
        <v>0</v>
      </c>
      <c r="AS964" s="804">
        <f t="shared" si="2966"/>
        <v>0</v>
      </c>
      <c r="AT964" s="804">
        <f t="shared" si="2966"/>
        <v>0</v>
      </c>
      <c r="AU964" s="804">
        <f t="shared" si="2966"/>
        <v>0</v>
      </c>
      <c r="AV964" s="804">
        <f t="shared" si="2966"/>
        <v>0</v>
      </c>
      <c r="AW964" s="804">
        <f t="shared" si="2966"/>
        <v>0</v>
      </c>
      <c r="AX964" s="804">
        <f t="shared" si="2966"/>
        <v>0</v>
      </c>
      <c r="AY964" s="804">
        <f t="shared" si="2966"/>
        <v>0</v>
      </c>
      <c r="AZ964" s="804">
        <f t="shared" si="2966"/>
        <v>0</v>
      </c>
      <c r="BA964" s="804">
        <f t="shared" si="2966"/>
        <v>0</v>
      </c>
      <c r="BB964" s="804">
        <f t="shared" si="2966"/>
        <v>0</v>
      </c>
      <c r="BC964" s="803"/>
      <c r="BD964" s="804">
        <f t="shared" ref="BD964:BT964" si="2967">SUM(BD707)</f>
        <v>0</v>
      </c>
      <c r="BE964" s="804">
        <f t="shared" si="2967"/>
        <v>0</v>
      </c>
      <c r="BF964" s="804">
        <f t="shared" si="2967"/>
        <v>0</v>
      </c>
      <c r="BG964" s="804">
        <f t="shared" si="2967"/>
        <v>0</v>
      </c>
      <c r="BH964" s="804">
        <f t="shared" si="2967"/>
        <v>0</v>
      </c>
      <c r="BI964" s="804">
        <f t="shared" si="2967"/>
        <v>0</v>
      </c>
      <c r="BJ964" s="804">
        <f t="shared" si="2967"/>
        <v>0</v>
      </c>
      <c r="BK964" s="804">
        <f t="shared" si="2967"/>
        <v>0</v>
      </c>
      <c r="BL964" s="804">
        <f t="shared" si="2967"/>
        <v>0</v>
      </c>
      <c r="BM964" s="804">
        <f t="shared" si="2967"/>
        <v>0</v>
      </c>
      <c r="BN964" s="804">
        <f t="shared" si="2967"/>
        <v>0</v>
      </c>
      <c r="BO964" s="804">
        <f t="shared" si="2967"/>
        <v>0</v>
      </c>
      <c r="BP964" s="804">
        <f t="shared" si="2967"/>
        <v>0</v>
      </c>
      <c r="BQ964" s="804">
        <f t="shared" si="2967"/>
        <v>0</v>
      </c>
      <c r="BR964" s="804">
        <f t="shared" si="2967"/>
        <v>0</v>
      </c>
      <c r="BS964" s="804">
        <f t="shared" si="2967"/>
        <v>0</v>
      </c>
      <c r="BT964" s="804">
        <f t="shared" si="2967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6">
        <f t="shared" ref="CD964:CS964" si="296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2968"/>
        <v>0</v>
      </c>
      <c r="CF964" s="1348">
        <f t="shared" si="2968"/>
        <v>0</v>
      </c>
      <c r="CG964" s="1348">
        <f t="shared" si="2968"/>
        <v>0</v>
      </c>
      <c r="CH964" s="1348">
        <f t="shared" si="2968"/>
        <v>0</v>
      </c>
      <c r="CI964" s="1348">
        <f t="shared" si="2968"/>
        <v>0</v>
      </c>
      <c r="CJ964" s="1348">
        <f t="shared" si="2968"/>
        <v>0</v>
      </c>
      <c r="CK964" s="1349">
        <f t="shared" si="2968"/>
        <v>0</v>
      </c>
      <c r="CL964" s="1349">
        <f t="shared" si="2968"/>
        <v>0</v>
      </c>
      <c r="CM964" s="1349">
        <f t="shared" si="2968"/>
        <v>0</v>
      </c>
      <c r="CN964" s="1348">
        <f t="shared" si="2968"/>
        <v>0</v>
      </c>
      <c r="CO964" s="1348">
        <f t="shared" si="2968"/>
        <v>0</v>
      </c>
      <c r="CP964" s="1348">
        <f t="shared" si="2968"/>
        <v>0</v>
      </c>
      <c r="CQ964" s="1348">
        <f t="shared" si="2968"/>
        <v>0</v>
      </c>
      <c r="CR964" s="1348">
        <f t="shared" si="2968"/>
        <v>0</v>
      </c>
      <c r="CS964" s="1347">
        <f t="shared" si="2968"/>
        <v>0</v>
      </c>
      <c r="CT964" s="1350">
        <f t="shared" ref="CE964:CT966" si="296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7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70"/>
        <v>0</v>
      </c>
      <c r="CW964" s="549">
        <f t="shared" si="2970"/>
        <v>0</v>
      </c>
      <c r="CX964" s="549">
        <f t="shared" si="2970"/>
        <v>0</v>
      </c>
      <c r="CY964" s="549">
        <f t="shared" si="2970"/>
        <v>0</v>
      </c>
      <c r="CZ964" s="549">
        <f t="shared" si="2970"/>
        <v>0</v>
      </c>
      <c r="DA964" s="549">
        <f t="shared" si="2970"/>
        <v>0</v>
      </c>
      <c r="DB964" s="550">
        <f t="shared" si="2970"/>
        <v>0</v>
      </c>
      <c r="DC964" s="550">
        <f t="shared" si="2970"/>
        <v>0</v>
      </c>
      <c r="DD964" s="550">
        <f t="shared" si="2970"/>
        <v>0</v>
      </c>
      <c r="DE964" s="549">
        <f t="shared" ref="DE964:DK966" si="297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71"/>
        <v>0</v>
      </c>
      <c r="DG964" s="549">
        <f t="shared" si="2971"/>
        <v>0</v>
      </c>
      <c r="DH964" s="549">
        <f t="shared" si="2971"/>
        <v>0</v>
      </c>
      <c r="DI964" s="549">
        <f t="shared" si="2971"/>
        <v>0</v>
      </c>
      <c r="DJ964" s="548">
        <f t="shared" si="2971"/>
        <v>0</v>
      </c>
      <c r="DK964" s="547">
        <f t="shared" si="2971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72">SUM(B713)</f>
        <v>0</v>
      </c>
      <c r="C965" s="804">
        <f t="shared" si="2972"/>
        <v>0</v>
      </c>
      <c r="D965" s="804">
        <f t="shared" si="2972"/>
        <v>0</v>
      </c>
      <c r="E965" s="804">
        <f t="shared" si="2972"/>
        <v>1200</v>
      </c>
      <c r="F965" s="804">
        <f t="shared" si="2972"/>
        <v>0</v>
      </c>
      <c r="G965" s="804">
        <f t="shared" si="2972"/>
        <v>0</v>
      </c>
      <c r="H965" s="804">
        <f t="shared" si="2972"/>
        <v>0</v>
      </c>
      <c r="I965" s="804">
        <f t="shared" si="2972"/>
        <v>0</v>
      </c>
      <c r="J965" s="804">
        <f t="shared" si="2972"/>
        <v>0</v>
      </c>
      <c r="K965" s="804">
        <f t="shared" si="2972"/>
        <v>0</v>
      </c>
      <c r="L965" s="804">
        <f t="shared" si="2972"/>
        <v>0</v>
      </c>
      <c r="M965" s="804">
        <f t="shared" si="2972"/>
        <v>0</v>
      </c>
      <c r="N965" s="804">
        <f t="shared" si="2972"/>
        <v>0</v>
      </c>
      <c r="O965" s="804">
        <f t="shared" si="2972"/>
        <v>0</v>
      </c>
      <c r="P965" s="804">
        <f t="shared" si="2972"/>
        <v>0</v>
      </c>
      <c r="Q965" s="804">
        <f t="shared" si="2972"/>
        <v>0</v>
      </c>
      <c r="R965" s="804">
        <f t="shared" si="2972"/>
        <v>0</v>
      </c>
      <c r="S965" s="803"/>
      <c r="T965" s="804">
        <f t="shared" ref="T965:AJ965" si="2973">SUM(T713)</f>
        <v>0</v>
      </c>
      <c r="U965" s="804">
        <f t="shared" si="2973"/>
        <v>0</v>
      </c>
      <c r="V965" s="804">
        <f t="shared" si="2973"/>
        <v>1701</v>
      </c>
      <c r="W965" s="804">
        <f t="shared" si="2973"/>
        <v>200</v>
      </c>
      <c r="X965" s="804">
        <f t="shared" si="2973"/>
        <v>2925</v>
      </c>
      <c r="Y965" s="804">
        <f t="shared" si="2973"/>
        <v>0</v>
      </c>
      <c r="Z965" s="804">
        <f t="shared" si="2973"/>
        <v>60</v>
      </c>
      <c r="AA965" s="804">
        <f t="shared" si="2973"/>
        <v>1000</v>
      </c>
      <c r="AB965" s="804">
        <f t="shared" si="2973"/>
        <v>1000</v>
      </c>
      <c r="AC965" s="804">
        <f t="shared" si="2973"/>
        <v>0</v>
      </c>
      <c r="AD965" s="804">
        <f t="shared" si="2973"/>
        <v>0</v>
      </c>
      <c r="AE965" s="804">
        <f t="shared" si="2973"/>
        <v>0</v>
      </c>
      <c r="AF965" s="804">
        <f t="shared" si="2973"/>
        <v>0</v>
      </c>
      <c r="AG965" s="804">
        <f t="shared" si="2973"/>
        <v>0</v>
      </c>
      <c r="AH965" s="804">
        <f t="shared" si="2973"/>
        <v>0</v>
      </c>
      <c r="AI965" s="804">
        <f t="shared" si="2973"/>
        <v>0</v>
      </c>
      <c r="AJ965" s="804">
        <f t="shared" si="2973"/>
        <v>0</v>
      </c>
      <c r="AK965" s="803"/>
      <c r="AL965" s="804">
        <f t="shared" ref="AL965:BB965" si="2974">SUM(AL713)</f>
        <v>0</v>
      </c>
      <c r="AM965" s="804">
        <f t="shared" si="2974"/>
        <v>0</v>
      </c>
      <c r="AN965" s="804">
        <f t="shared" si="2974"/>
        <v>0</v>
      </c>
      <c r="AO965" s="804">
        <f t="shared" si="2974"/>
        <v>0</v>
      </c>
      <c r="AP965" s="804">
        <f t="shared" si="2974"/>
        <v>0</v>
      </c>
      <c r="AQ965" s="804">
        <f t="shared" si="2974"/>
        <v>0</v>
      </c>
      <c r="AR965" s="804">
        <f t="shared" si="2974"/>
        <v>0</v>
      </c>
      <c r="AS965" s="804">
        <f t="shared" si="2974"/>
        <v>0</v>
      </c>
      <c r="AT965" s="804">
        <f t="shared" si="2974"/>
        <v>0</v>
      </c>
      <c r="AU965" s="804">
        <f t="shared" si="2974"/>
        <v>0</v>
      </c>
      <c r="AV965" s="804">
        <f t="shared" si="2974"/>
        <v>0</v>
      </c>
      <c r="AW965" s="804">
        <f t="shared" si="2974"/>
        <v>0</v>
      </c>
      <c r="AX965" s="804">
        <f t="shared" si="2974"/>
        <v>0</v>
      </c>
      <c r="AY965" s="804">
        <f t="shared" si="2974"/>
        <v>0</v>
      </c>
      <c r="AZ965" s="804">
        <f t="shared" si="2974"/>
        <v>0</v>
      </c>
      <c r="BA965" s="804">
        <f t="shared" si="2974"/>
        <v>0</v>
      </c>
      <c r="BB965" s="804">
        <f t="shared" si="2974"/>
        <v>0</v>
      </c>
      <c r="BC965" s="803"/>
      <c r="BD965" s="804">
        <f t="shared" ref="BD965:BT965" si="2975">SUM(BD713)</f>
        <v>0</v>
      </c>
      <c r="BE965" s="804">
        <f t="shared" si="2975"/>
        <v>0</v>
      </c>
      <c r="BF965" s="804">
        <f t="shared" si="2975"/>
        <v>0</v>
      </c>
      <c r="BG965" s="804">
        <f t="shared" si="2975"/>
        <v>0</v>
      </c>
      <c r="BH965" s="804">
        <f t="shared" si="2975"/>
        <v>0</v>
      </c>
      <c r="BI965" s="804">
        <f t="shared" si="2975"/>
        <v>0</v>
      </c>
      <c r="BJ965" s="804">
        <f t="shared" si="2975"/>
        <v>0</v>
      </c>
      <c r="BK965" s="804">
        <f t="shared" si="2975"/>
        <v>0</v>
      </c>
      <c r="BL965" s="804">
        <f t="shared" si="2975"/>
        <v>0</v>
      </c>
      <c r="BM965" s="804">
        <f t="shared" si="2975"/>
        <v>0</v>
      </c>
      <c r="BN965" s="804">
        <f t="shared" si="2975"/>
        <v>0</v>
      </c>
      <c r="BO965" s="804">
        <f t="shared" si="2975"/>
        <v>0</v>
      </c>
      <c r="BP965" s="804">
        <f t="shared" si="2975"/>
        <v>0</v>
      </c>
      <c r="BQ965" s="804">
        <f t="shared" si="2975"/>
        <v>0</v>
      </c>
      <c r="BR965" s="804">
        <f t="shared" si="2975"/>
        <v>0</v>
      </c>
      <c r="BS965" s="804">
        <f t="shared" si="2975"/>
        <v>0</v>
      </c>
      <c r="BT965" s="804">
        <f t="shared" si="2975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2969"/>
        <v>0</v>
      </c>
      <c r="CF965" s="1348">
        <f t="shared" si="2969"/>
        <v>0</v>
      </c>
      <c r="CG965" s="1348">
        <f t="shared" si="2969"/>
        <v>0</v>
      </c>
      <c r="CH965" s="1348">
        <f t="shared" si="2969"/>
        <v>0</v>
      </c>
      <c r="CI965" s="1348">
        <f t="shared" si="2969"/>
        <v>0</v>
      </c>
      <c r="CJ965" s="1348">
        <f t="shared" si="2969"/>
        <v>0</v>
      </c>
      <c r="CK965" s="1349">
        <f t="shared" si="2969"/>
        <v>0</v>
      </c>
      <c r="CL965" s="1349">
        <f t="shared" si="2969"/>
        <v>0</v>
      </c>
      <c r="CM965" s="1349">
        <f t="shared" si="2969"/>
        <v>0</v>
      </c>
      <c r="CN965" s="1348">
        <f t="shared" si="2969"/>
        <v>0</v>
      </c>
      <c r="CO965" s="1348">
        <f t="shared" si="2969"/>
        <v>0</v>
      </c>
      <c r="CP965" s="1348">
        <f t="shared" si="2969"/>
        <v>0</v>
      </c>
      <c r="CQ965" s="1348">
        <f t="shared" si="2969"/>
        <v>0</v>
      </c>
      <c r="CR965" s="1348">
        <f t="shared" si="2969"/>
        <v>0</v>
      </c>
      <c r="CS965" s="1347">
        <f t="shared" si="2969"/>
        <v>0</v>
      </c>
      <c r="CT965" s="1350">
        <f t="shared" si="2969"/>
        <v>0</v>
      </c>
      <c r="CU965" s="547">
        <f t="shared" si="2970"/>
        <v>0</v>
      </c>
      <c r="CV965" s="548">
        <f t="shared" si="2970"/>
        <v>0</v>
      </c>
      <c r="CW965" s="549">
        <f t="shared" si="2970"/>
        <v>0</v>
      </c>
      <c r="CX965" s="549">
        <f t="shared" si="2970"/>
        <v>0</v>
      </c>
      <c r="CY965" s="549">
        <f t="shared" si="2970"/>
        <v>0</v>
      </c>
      <c r="CZ965" s="549">
        <f t="shared" si="2970"/>
        <v>0</v>
      </c>
      <c r="DA965" s="549">
        <f t="shared" si="2970"/>
        <v>0</v>
      </c>
      <c r="DB965" s="550">
        <f t="shared" si="2970"/>
        <v>0</v>
      </c>
      <c r="DC965" s="550">
        <f t="shared" si="2970"/>
        <v>0</v>
      </c>
      <c r="DD965" s="550">
        <f t="shared" si="2970"/>
        <v>0</v>
      </c>
      <c r="DE965" s="549">
        <f t="shared" si="2971"/>
        <v>0</v>
      </c>
      <c r="DF965" s="549">
        <f t="shared" si="2971"/>
        <v>0</v>
      </c>
      <c r="DG965" s="549">
        <f t="shared" si="2971"/>
        <v>0</v>
      </c>
      <c r="DH965" s="549">
        <f t="shared" si="2971"/>
        <v>0</v>
      </c>
      <c r="DI965" s="549">
        <f t="shared" si="2971"/>
        <v>0</v>
      </c>
      <c r="DJ965" s="548">
        <f t="shared" si="2971"/>
        <v>0</v>
      </c>
      <c r="DK965" s="547">
        <f t="shared" si="2971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2976">SUM(B719)</f>
        <v>0</v>
      </c>
      <c r="C966" s="804">
        <f t="shared" si="2976"/>
        <v>0</v>
      </c>
      <c r="D966" s="804">
        <f t="shared" si="2976"/>
        <v>0</v>
      </c>
      <c r="E966" s="804">
        <f t="shared" si="2976"/>
        <v>0</v>
      </c>
      <c r="F966" s="804">
        <f t="shared" si="2976"/>
        <v>0</v>
      </c>
      <c r="G966" s="804">
        <f t="shared" si="2976"/>
        <v>0</v>
      </c>
      <c r="H966" s="804">
        <f t="shared" si="2976"/>
        <v>0</v>
      </c>
      <c r="I966" s="804">
        <f t="shared" si="2976"/>
        <v>0</v>
      </c>
      <c r="J966" s="804">
        <f t="shared" si="2976"/>
        <v>0</v>
      </c>
      <c r="K966" s="804">
        <f t="shared" si="2976"/>
        <v>0</v>
      </c>
      <c r="L966" s="804">
        <f t="shared" si="2976"/>
        <v>0</v>
      </c>
      <c r="M966" s="804">
        <f t="shared" si="2976"/>
        <v>0</v>
      </c>
      <c r="N966" s="804">
        <f t="shared" si="2976"/>
        <v>0</v>
      </c>
      <c r="O966" s="804">
        <f t="shared" si="2976"/>
        <v>0</v>
      </c>
      <c r="P966" s="804">
        <f t="shared" si="2976"/>
        <v>0</v>
      </c>
      <c r="Q966" s="804">
        <f t="shared" si="2976"/>
        <v>0</v>
      </c>
      <c r="R966" s="804">
        <f t="shared" si="2976"/>
        <v>0</v>
      </c>
      <c r="S966" s="803"/>
      <c r="T966" s="804">
        <f t="shared" ref="T966:AJ966" si="2977">SUM(T719)</f>
        <v>0</v>
      </c>
      <c r="U966" s="804">
        <f t="shared" si="2977"/>
        <v>0</v>
      </c>
      <c r="V966" s="804">
        <f t="shared" si="2977"/>
        <v>0</v>
      </c>
      <c r="W966" s="804">
        <f t="shared" si="2977"/>
        <v>0</v>
      </c>
      <c r="X966" s="804">
        <f t="shared" si="2977"/>
        <v>0</v>
      </c>
      <c r="Y966" s="804">
        <f t="shared" si="2977"/>
        <v>0</v>
      </c>
      <c r="Z966" s="804">
        <f t="shared" si="2977"/>
        <v>0</v>
      </c>
      <c r="AA966" s="804">
        <f t="shared" si="2977"/>
        <v>0</v>
      </c>
      <c r="AB966" s="804">
        <f t="shared" si="2977"/>
        <v>0</v>
      </c>
      <c r="AC966" s="804">
        <f t="shared" si="2977"/>
        <v>0</v>
      </c>
      <c r="AD966" s="804">
        <f t="shared" si="2977"/>
        <v>0</v>
      </c>
      <c r="AE966" s="804">
        <f t="shared" si="2977"/>
        <v>0</v>
      </c>
      <c r="AF966" s="804">
        <f t="shared" si="2977"/>
        <v>0</v>
      </c>
      <c r="AG966" s="804">
        <f t="shared" si="2977"/>
        <v>0</v>
      </c>
      <c r="AH966" s="804">
        <f t="shared" si="2977"/>
        <v>0</v>
      </c>
      <c r="AI966" s="804">
        <f t="shared" si="2977"/>
        <v>0</v>
      </c>
      <c r="AJ966" s="804">
        <f t="shared" si="2977"/>
        <v>0</v>
      </c>
      <c r="AK966" s="803"/>
      <c r="AL966" s="804">
        <f t="shared" ref="AL966:BB966" si="2978">SUM(AL719)</f>
        <v>0</v>
      </c>
      <c r="AM966" s="804">
        <f t="shared" si="2978"/>
        <v>0</v>
      </c>
      <c r="AN966" s="804">
        <f t="shared" si="2978"/>
        <v>0</v>
      </c>
      <c r="AO966" s="804">
        <f t="shared" si="2978"/>
        <v>0</v>
      </c>
      <c r="AP966" s="804">
        <f t="shared" si="2978"/>
        <v>0</v>
      </c>
      <c r="AQ966" s="804">
        <f t="shared" si="2978"/>
        <v>0</v>
      </c>
      <c r="AR966" s="804">
        <f t="shared" si="2978"/>
        <v>0</v>
      </c>
      <c r="AS966" s="804">
        <f t="shared" si="2978"/>
        <v>0</v>
      </c>
      <c r="AT966" s="804">
        <f t="shared" si="2978"/>
        <v>0</v>
      </c>
      <c r="AU966" s="804">
        <f t="shared" si="2978"/>
        <v>0</v>
      </c>
      <c r="AV966" s="804">
        <f t="shared" si="2978"/>
        <v>0</v>
      </c>
      <c r="AW966" s="804">
        <f t="shared" si="2978"/>
        <v>0</v>
      </c>
      <c r="AX966" s="804">
        <f t="shared" si="2978"/>
        <v>0</v>
      </c>
      <c r="AY966" s="804">
        <f t="shared" si="2978"/>
        <v>0</v>
      </c>
      <c r="AZ966" s="804">
        <f t="shared" si="2978"/>
        <v>0</v>
      </c>
      <c r="BA966" s="804">
        <f t="shared" si="2978"/>
        <v>0</v>
      </c>
      <c r="BB966" s="804">
        <f t="shared" si="2978"/>
        <v>0</v>
      </c>
      <c r="BC966" s="803"/>
      <c r="BD966" s="804">
        <f t="shared" ref="BD966:BT966" si="2979">SUM(BD719)</f>
        <v>0</v>
      </c>
      <c r="BE966" s="804">
        <f t="shared" si="2979"/>
        <v>0</v>
      </c>
      <c r="BF966" s="804">
        <f t="shared" si="2979"/>
        <v>0</v>
      </c>
      <c r="BG966" s="804">
        <f t="shared" si="2979"/>
        <v>0</v>
      </c>
      <c r="BH966" s="804">
        <f t="shared" si="2979"/>
        <v>0</v>
      </c>
      <c r="BI966" s="804">
        <f t="shared" si="2979"/>
        <v>0</v>
      </c>
      <c r="BJ966" s="804">
        <f t="shared" si="2979"/>
        <v>0</v>
      </c>
      <c r="BK966" s="804">
        <f t="shared" si="2979"/>
        <v>0</v>
      </c>
      <c r="BL966" s="804">
        <f t="shared" si="2979"/>
        <v>0</v>
      </c>
      <c r="BM966" s="804">
        <f t="shared" si="2979"/>
        <v>0</v>
      </c>
      <c r="BN966" s="804">
        <f t="shared" si="2979"/>
        <v>0</v>
      </c>
      <c r="BO966" s="804">
        <f t="shared" si="2979"/>
        <v>0</v>
      </c>
      <c r="BP966" s="804">
        <f t="shared" si="2979"/>
        <v>0</v>
      </c>
      <c r="BQ966" s="804">
        <f t="shared" si="2979"/>
        <v>0</v>
      </c>
      <c r="BR966" s="804">
        <f t="shared" si="2979"/>
        <v>0</v>
      </c>
      <c r="BS966" s="804">
        <f t="shared" si="2979"/>
        <v>0</v>
      </c>
      <c r="BT966" s="804">
        <f t="shared" si="2979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2969"/>
        <v>0</v>
      </c>
      <c r="CF966" s="1348">
        <f t="shared" si="2969"/>
        <v>0</v>
      </c>
      <c r="CG966" s="1348">
        <f t="shared" si="2969"/>
        <v>0</v>
      </c>
      <c r="CH966" s="1348">
        <f t="shared" si="2969"/>
        <v>0</v>
      </c>
      <c r="CI966" s="1348">
        <f t="shared" si="2969"/>
        <v>0</v>
      </c>
      <c r="CJ966" s="1348">
        <f t="shared" si="2969"/>
        <v>0</v>
      </c>
      <c r="CK966" s="1349">
        <f t="shared" si="2969"/>
        <v>0</v>
      </c>
      <c r="CL966" s="1349">
        <f t="shared" si="2969"/>
        <v>0</v>
      </c>
      <c r="CM966" s="1349">
        <f t="shared" si="2969"/>
        <v>0</v>
      </c>
      <c r="CN966" s="1348">
        <f t="shared" si="2969"/>
        <v>0</v>
      </c>
      <c r="CO966" s="1348">
        <f t="shared" si="2969"/>
        <v>0</v>
      </c>
      <c r="CP966" s="1348">
        <f t="shared" si="2969"/>
        <v>0</v>
      </c>
      <c r="CQ966" s="1348">
        <f t="shared" si="2969"/>
        <v>0</v>
      </c>
      <c r="CR966" s="1348">
        <f t="shared" si="2969"/>
        <v>0</v>
      </c>
      <c r="CS966" s="1347">
        <f t="shared" si="2969"/>
        <v>0</v>
      </c>
      <c r="CT966" s="1350">
        <f t="shared" si="2969"/>
        <v>0</v>
      </c>
      <c r="CU966" s="547">
        <f t="shared" si="2970"/>
        <v>0</v>
      </c>
      <c r="CV966" s="548">
        <f t="shared" si="2970"/>
        <v>0</v>
      </c>
      <c r="CW966" s="549">
        <f t="shared" si="2970"/>
        <v>0</v>
      </c>
      <c r="CX966" s="549">
        <f t="shared" si="2970"/>
        <v>0</v>
      </c>
      <c r="CY966" s="549">
        <f t="shared" si="2970"/>
        <v>0</v>
      </c>
      <c r="CZ966" s="549">
        <f t="shared" si="2970"/>
        <v>0</v>
      </c>
      <c r="DA966" s="549">
        <f t="shared" si="2970"/>
        <v>0</v>
      </c>
      <c r="DB966" s="550">
        <f t="shared" si="2970"/>
        <v>0</v>
      </c>
      <c r="DC966" s="550">
        <f t="shared" si="2970"/>
        <v>0</v>
      </c>
      <c r="DD966" s="550">
        <f t="shared" si="2970"/>
        <v>0</v>
      </c>
      <c r="DE966" s="549">
        <f t="shared" si="2971"/>
        <v>0</v>
      </c>
      <c r="DF966" s="549">
        <f t="shared" si="2971"/>
        <v>0</v>
      </c>
      <c r="DG966" s="549">
        <f t="shared" si="2971"/>
        <v>0</v>
      </c>
      <c r="DH966" s="549">
        <f t="shared" si="2971"/>
        <v>0</v>
      </c>
      <c r="DI966" s="549">
        <f t="shared" si="2971"/>
        <v>0</v>
      </c>
      <c r="DJ966" s="548">
        <f t="shared" si="2971"/>
        <v>0</v>
      </c>
      <c r="DK966" s="547">
        <f t="shared" si="2971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2980">SUM(B723)</f>
        <v>0</v>
      </c>
      <c r="C968" s="804">
        <f t="shared" si="2980"/>
        <v>0</v>
      </c>
      <c r="D968" s="804">
        <f t="shared" si="2980"/>
        <v>0</v>
      </c>
      <c r="E968" s="804">
        <f t="shared" si="2980"/>
        <v>0</v>
      </c>
      <c r="F968" s="804">
        <f t="shared" si="2980"/>
        <v>0</v>
      </c>
      <c r="G968" s="804">
        <f t="shared" si="2980"/>
        <v>0</v>
      </c>
      <c r="H968" s="804">
        <f t="shared" si="2980"/>
        <v>0</v>
      </c>
      <c r="I968" s="804">
        <f t="shared" si="2980"/>
        <v>0</v>
      </c>
      <c r="J968" s="804">
        <f t="shared" si="2980"/>
        <v>0</v>
      </c>
      <c r="K968" s="804">
        <f t="shared" si="2980"/>
        <v>0</v>
      </c>
      <c r="L968" s="804">
        <f t="shared" si="2980"/>
        <v>0</v>
      </c>
      <c r="M968" s="804">
        <f t="shared" si="2980"/>
        <v>0</v>
      </c>
      <c r="N968" s="804">
        <f t="shared" si="2980"/>
        <v>0</v>
      </c>
      <c r="O968" s="804">
        <f t="shared" si="2980"/>
        <v>0</v>
      </c>
      <c r="P968" s="804">
        <f t="shared" si="2980"/>
        <v>0</v>
      </c>
      <c r="Q968" s="804">
        <f t="shared" si="2980"/>
        <v>0</v>
      </c>
      <c r="R968" s="804">
        <f t="shared" si="2980"/>
        <v>0</v>
      </c>
      <c r="S968" s="803"/>
      <c r="T968" s="804">
        <f t="shared" ref="T968:AJ968" si="2981">SUM(T723)</f>
        <v>0</v>
      </c>
      <c r="U968" s="804">
        <f t="shared" si="2981"/>
        <v>0</v>
      </c>
      <c r="V968" s="804">
        <f t="shared" si="2981"/>
        <v>0</v>
      </c>
      <c r="W968" s="804">
        <f t="shared" si="2981"/>
        <v>0</v>
      </c>
      <c r="X968" s="804">
        <f t="shared" si="2981"/>
        <v>0</v>
      </c>
      <c r="Y968" s="804">
        <f t="shared" si="2981"/>
        <v>0</v>
      </c>
      <c r="Z968" s="804">
        <f t="shared" si="2981"/>
        <v>0</v>
      </c>
      <c r="AA968" s="804">
        <f t="shared" si="2981"/>
        <v>0</v>
      </c>
      <c r="AB968" s="804">
        <f t="shared" si="2981"/>
        <v>0</v>
      </c>
      <c r="AC968" s="804">
        <f t="shared" si="2981"/>
        <v>0</v>
      </c>
      <c r="AD968" s="804">
        <f t="shared" si="2981"/>
        <v>0</v>
      </c>
      <c r="AE968" s="804">
        <f t="shared" si="2981"/>
        <v>0</v>
      </c>
      <c r="AF968" s="804">
        <f t="shared" si="2981"/>
        <v>0</v>
      </c>
      <c r="AG968" s="804">
        <f t="shared" si="2981"/>
        <v>0</v>
      </c>
      <c r="AH968" s="804">
        <f t="shared" si="2981"/>
        <v>0</v>
      </c>
      <c r="AI968" s="804">
        <f t="shared" si="2981"/>
        <v>0</v>
      </c>
      <c r="AJ968" s="804">
        <f t="shared" si="2981"/>
        <v>0</v>
      </c>
      <c r="AK968" s="803"/>
      <c r="AL968" s="804">
        <f t="shared" ref="AL968:BB968" si="2982">SUM(AL723)</f>
        <v>0</v>
      </c>
      <c r="AM968" s="804">
        <f t="shared" si="2982"/>
        <v>0</v>
      </c>
      <c r="AN968" s="804">
        <f t="shared" si="2982"/>
        <v>0</v>
      </c>
      <c r="AO968" s="804">
        <f t="shared" si="2982"/>
        <v>0</v>
      </c>
      <c r="AP968" s="804">
        <f t="shared" si="2982"/>
        <v>0</v>
      </c>
      <c r="AQ968" s="804">
        <f t="shared" si="2982"/>
        <v>0</v>
      </c>
      <c r="AR968" s="804">
        <f t="shared" si="2982"/>
        <v>0</v>
      </c>
      <c r="AS968" s="804">
        <f t="shared" si="2982"/>
        <v>0</v>
      </c>
      <c r="AT968" s="804">
        <f t="shared" si="2982"/>
        <v>0</v>
      </c>
      <c r="AU968" s="804">
        <f t="shared" si="2982"/>
        <v>0</v>
      </c>
      <c r="AV968" s="804">
        <f t="shared" si="2982"/>
        <v>0</v>
      </c>
      <c r="AW968" s="804">
        <f t="shared" si="2982"/>
        <v>0</v>
      </c>
      <c r="AX968" s="804">
        <f t="shared" si="2982"/>
        <v>0</v>
      </c>
      <c r="AY968" s="804">
        <f t="shared" si="2982"/>
        <v>0</v>
      </c>
      <c r="AZ968" s="804">
        <f t="shared" si="2982"/>
        <v>0</v>
      </c>
      <c r="BA968" s="804">
        <f t="shared" si="2982"/>
        <v>0</v>
      </c>
      <c r="BB968" s="804">
        <f t="shared" si="2982"/>
        <v>0</v>
      </c>
      <c r="BC968" s="803"/>
      <c r="BD968" s="804">
        <f t="shared" ref="BD968:BT968" si="2983">SUM(BD723)</f>
        <v>0</v>
      </c>
      <c r="BE968" s="804">
        <f t="shared" si="2983"/>
        <v>0</v>
      </c>
      <c r="BF968" s="804">
        <f t="shared" si="2983"/>
        <v>0</v>
      </c>
      <c r="BG968" s="804">
        <f t="shared" si="2983"/>
        <v>0</v>
      </c>
      <c r="BH968" s="804">
        <f t="shared" si="2983"/>
        <v>0</v>
      </c>
      <c r="BI968" s="804">
        <f t="shared" si="2983"/>
        <v>0</v>
      </c>
      <c r="BJ968" s="804">
        <f t="shared" si="2983"/>
        <v>0</v>
      </c>
      <c r="BK968" s="804">
        <f t="shared" si="2983"/>
        <v>0</v>
      </c>
      <c r="BL968" s="804">
        <f t="shared" si="2983"/>
        <v>0</v>
      </c>
      <c r="BM968" s="804">
        <f t="shared" si="2983"/>
        <v>0</v>
      </c>
      <c r="BN968" s="804">
        <f t="shared" si="2983"/>
        <v>0</v>
      </c>
      <c r="BO968" s="804">
        <f t="shared" si="2983"/>
        <v>0</v>
      </c>
      <c r="BP968" s="804">
        <f t="shared" si="2983"/>
        <v>0</v>
      </c>
      <c r="BQ968" s="804">
        <f t="shared" si="2983"/>
        <v>0</v>
      </c>
      <c r="BR968" s="804">
        <f t="shared" si="2983"/>
        <v>0</v>
      </c>
      <c r="BS968" s="804">
        <f t="shared" si="2983"/>
        <v>0</v>
      </c>
      <c r="BT968" s="804">
        <f t="shared" si="2983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6">
        <f t="shared" ref="CD968:CS969" si="298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2984"/>
        <v>0</v>
      </c>
      <c r="CF968" s="1348">
        <f t="shared" si="2984"/>
        <v>0</v>
      </c>
      <c r="CG968" s="1348">
        <f t="shared" si="2984"/>
        <v>0</v>
      </c>
      <c r="CH968" s="1348">
        <f t="shared" si="2984"/>
        <v>0</v>
      </c>
      <c r="CI968" s="1348">
        <f t="shared" si="2984"/>
        <v>0</v>
      </c>
      <c r="CJ968" s="1348">
        <f t="shared" si="2984"/>
        <v>0</v>
      </c>
      <c r="CK968" s="1349">
        <f t="shared" si="2984"/>
        <v>0</v>
      </c>
      <c r="CL968" s="1349">
        <f t="shared" si="2984"/>
        <v>0</v>
      </c>
      <c r="CM968" s="1349">
        <f t="shared" si="2984"/>
        <v>0</v>
      </c>
      <c r="CN968" s="1348">
        <f t="shared" si="2984"/>
        <v>0</v>
      </c>
      <c r="CO968" s="1348">
        <f t="shared" si="2984"/>
        <v>0</v>
      </c>
      <c r="CP968" s="1348">
        <f t="shared" si="2984"/>
        <v>0</v>
      </c>
      <c r="CQ968" s="1348">
        <f t="shared" si="2984"/>
        <v>0</v>
      </c>
      <c r="CR968" s="1348">
        <f t="shared" si="2984"/>
        <v>0</v>
      </c>
      <c r="CS968" s="1347">
        <f t="shared" si="2984"/>
        <v>0</v>
      </c>
      <c r="CT968" s="1350">
        <f t="shared" ref="CE968:CT969" si="298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298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2986"/>
        <v>0</v>
      </c>
      <c r="CW968" s="549">
        <f t="shared" si="2986"/>
        <v>0</v>
      </c>
      <c r="CX968" s="549">
        <f t="shared" si="2986"/>
        <v>0</v>
      </c>
      <c r="CY968" s="549">
        <f t="shared" si="2986"/>
        <v>0</v>
      </c>
      <c r="CZ968" s="549">
        <f t="shared" si="2986"/>
        <v>0</v>
      </c>
      <c r="DA968" s="549">
        <f t="shared" si="2986"/>
        <v>0</v>
      </c>
      <c r="DB968" s="550">
        <f t="shared" si="2986"/>
        <v>0</v>
      </c>
      <c r="DC968" s="550">
        <f t="shared" si="2986"/>
        <v>0</v>
      </c>
      <c r="DD968" s="550">
        <f t="shared" si="2986"/>
        <v>0</v>
      </c>
      <c r="DE968" s="549">
        <f t="shared" ref="DE968:DK969" si="298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2987"/>
        <v>0</v>
      </c>
      <c r="DG968" s="549">
        <f t="shared" si="2987"/>
        <v>0</v>
      </c>
      <c r="DH968" s="549">
        <f t="shared" si="2987"/>
        <v>0</v>
      </c>
      <c r="DI968" s="549">
        <f t="shared" si="2987"/>
        <v>0</v>
      </c>
      <c r="DJ968" s="548">
        <f t="shared" si="2987"/>
        <v>0</v>
      </c>
      <c r="DK968" s="547">
        <f t="shared" si="2987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2988">SUM(B736)</f>
        <v>0</v>
      </c>
      <c r="C969" s="804">
        <f t="shared" si="2988"/>
        <v>0</v>
      </c>
      <c r="D969" s="804">
        <f t="shared" si="2988"/>
        <v>0</v>
      </c>
      <c r="E969" s="804">
        <f t="shared" si="2988"/>
        <v>0</v>
      </c>
      <c r="F969" s="804">
        <f t="shared" si="2988"/>
        <v>0</v>
      </c>
      <c r="G969" s="804">
        <f t="shared" si="2988"/>
        <v>0</v>
      </c>
      <c r="H969" s="804">
        <f t="shared" si="2988"/>
        <v>0</v>
      </c>
      <c r="I969" s="804">
        <f t="shared" si="2988"/>
        <v>0</v>
      </c>
      <c r="J969" s="804">
        <f t="shared" si="2988"/>
        <v>0</v>
      </c>
      <c r="K969" s="804">
        <f t="shared" si="2988"/>
        <v>0</v>
      </c>
      <c r="L969" s="804">
        <f t="shared" si="2988"/>
        <v>0</v>
      </c>
      <c r="M969" s="804">
        <f t="shared" si="2988"/>
        <v>0</v>
      </c>
      <c r="N969" s="804">
        <f t="shared" si="2988"/>
        <v>0</v>
      </c>
      <c r="O969" s="804">
        <f t="shared" si="2988"/>
        <v>0</v>
      </c>
      <c r="P969" s="804">
        <f t="shared" si="2988"/>
        <v>0</v>
      </c>
      <c r="Q969" s="804">
        <f t="shared" si="2988"/>
        <v>0</v>
      </c>
      <c r="R969" s="804">
        <f t="shared" si="2988"/>
        <v>0</v>
      </c>
      <c r="S969" s="803"/>
      <c r="T969" s="804">
        <f t="shared" ref="T969:AJ969" si="2989">SUM(T736)</f>
        <v>0</v>
      </c>
      <c r="U969" s="804">
        <f t="shared" si="2989"/>
        <v>0</v>
      </c>
      <c r="V969" s="804">
        <f t="shared" si="2989"/>
        <v>0</v>
      </c>
      <c r="W969" s="804">
        <f t="shared" si="2989"/>
        <v>0</v>
      </c>
      <c r="X969" s="804">
        <f t="shared" si="2989"/>
        <v>0</v>
      </c>
      <c r="Y969" s="804">
        <f t="shared" si="2989"/>
        <v>0</v>
      </c>
      <c r="Z969" s="804">
        <f t="shared" si="2989"/>
        <v>0</v>
      </c>
      <c r="AA969" s="804">
        <f t="shared" si="2989"/>
        <v>0</v>
      </c>
      <c r="AB969" s="804">
        <f t="shared" si="2989"/>
        <v>0</v>
      </c>
      <c r="AC969" s="804">
        <f t="shared" si="2989"/>
        <v>0</v>
      </c>
      <c r="AD969" s="804">
        <f t="shared" si="2989"/>
        <v>0</v>
      </c>
      <c r="AE969" s="804">
        <f t="shared" si="2989"/>
        <v>0</v>
      </c>
      <c r="AF969" s="804">
        <f t="shared" si="2989"/>
        <v>0</v>
      </c>
      <c r="AG969" s="804">
        <f t="shared" si="2989"/>
        <v>0</v>
      </c>
      <c r="AH969" s="804">
        <f t="shared" si="2989"/>
        <v>0</v>
      </c>
      <c r="AI969" s="804">
        <f t="shared" si="2989"/>
        <v>0</v>
      </c>
      <c r="AJ969" s="804">
        <f t="shared" si="2989"/>
        <v>0</v>
      </c>
      <c r="AK969" s="803"/>
      <c r="AL969" s="804">
        <f t="shared" ref="AL969:BB969" si="2990">SUM(AL736)</f>
        <v>0</v>
      </c>
      <c r="AM969" s="804">
        <f t="shared" si="2990"/>
        <v>0</v>
      </c>
      <c r="AN969" s="804">
        <f t="shared" si="2990"/>
        <v>0</v>
      </c>
      <c r="AO969" s="804">
        <f t="shared" si="2990"/>
        <v>0</v>
      </c>
      <c r="AP969" s="804">
        <f t="shared" si="2990"/>
        <v>0</v>
      </c>
      <c r="AQ969" s="804">
        <f t="shared" si="2990"/>
        <v>0</v>
      </c>
      <c r="AR969" s="804">
        <f t="shared" si="2990"/>
        <v>480</v>
      </c>
      <c r="AS969" s="804">
        <f t="shared" si="2990"/>
        <v>0</v>
      </c>
      <c r="AT969" s="804">
        <f t="shared" si="2990"/>
        <v>0</v>
      </c>
      <c r="AU969" s="804">
        <f t="shared" si="2990"/>
        <v>0</v>
      </c>
      <c r="AV969" s="804">
        <f t="shared" si="2990"/>
        <v>0</v>
      </c>
      <c r="AW969" s="804">
        <f t="shared" si="2990"/>
        <v>0</v>
      </c>
      <c r="AX969" s="804">
        <f t="shared" si="2990"/>
        <v>0</v>
      </c>
      <c r="AY969" s="804">
        <f t="shared" si="2990"/>
        <v>0</v>
      </c>
      <c r="AZ969" s="804">
        <f t="shared" si="2990"/>
        <v>0</v>
      </c>
      <c r="BA969" s="804">
        <f t="shared" si="2990"/>
        <v>0</v>
      </c>
      <c r="BB969" s="804">
        <f t="shared" si="2990"/>
        <v>0</v>
      </c>
      <c r="BC969" s="803"/>
      <c r="BD969" s="804">
        <f t="shared" ref="BD969:BT969" si="2991">SUM(BD736)</f>
        <v>0</v>
      </c>
      <c r="BE969" s="804">
        <f t="shared" si="2991"/>
        <v>0</v>
      </c>
      <c r="BF969" s="804">
        <f t="shared" si="2991"/>
        <v>0</v>
      </c>
      <c r="BG969" s="804">
        <f t="shared" si="2991"/>
        <v>0</v>
      </c>
      <c r="BH969" s="804">
        <f t="shared" si="2991"/>
        <v>0</v>
      </c>
      <c r="BI969" s="804">
        <f t="shared" si="2991"/>
        <v>0</v>
      </c>
      <c r="BJ969" s="804">
        <f t="shared" si="2991"/>
        <v>0</v>
      </c>
      <c r="BK969" s="804">
        <f t="shared" si="2991"/>
        <v>0</v>
      </c>
      <c r="BL969" s="804">
        <f t="shared" si="2991"/>
        <v>0</v>
      </c>
      <c r="BM969" s="804">
        <f t="shared" si="2991"/>
        <v>0</v>
      </c>
      <c r="BN969" s="804">
        <f t="shared" si="2991"/>
        <v>0</v>
      </c>
      <c r="BO969" s="804">
        <f t="shared" si="2991"/>
        <v>0</v>
      </c>
      <c r="BP969" s="804">
        <f t="shared" si="2991"/>
        <v>0</v>
      </c>
      <c r="BQ969" s="804">
        <f t="shared" si="2991"/>
        <v>0</v>
      </c>
      <c r="BR969" s="804">
        <f t="shared" si="2991"/>
        <v>0</v>
      </c>
      <c r="BS969" s="804">
        <f t="shared" si="2991"/>
        <v>0</v>
      </c>
      <c r="BT969" s="804">
        <f t="shared" si="2991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si="2984"/>
        <v>0</v>
      </c>
      <c r="CE969" s="1347">
        <f t="shared" si="2985"/>
        <v>0</v>
      </c>
      <c r="CF969" s="1348">
        <f t="shared" si="2985"/>
        <v>0</v>
      </c>
      <c r="CG969" s="1348">
        <f t="shared" si="2985"/>
        <v>0</v>
      </c>
      <c r="CH969" s="1348">
        <f t="shared" si="2985"/>
        <v>0</v>
      </c>
      <c r="CI969" s="1348">
        <f t="shared" si="2985"/>
        <v>0</v>
      </c>
      <c r="CJ969" s="1348">
        <f t="shared" si="2985"/>
        <v>0</v>
      </c>
      <c r="CK969" s="1349">
        <f t="shared" si="2985"/>
        <v>0</v>
      </c>
      <c r="CL969" s="1349">
        <f t="shared" si="2985"/>
        <v>0</v>
      </c>
      <c r="CM969" s="1349">
        <f t="shared" si="2985"/>
        <v>0</v>
      </c>
      <c r="CN969" s="1348">
        <f t="shared" si="2985"/>
        <v>0</v>
      </c>
      <c r="CO969" s="1348">
        <f t="shared" si="2985"/>
        <v>0</v>
      </c>
      <c r="CP969" s="1348">
        <f t="shared" si="2985"/>
        <v>0</v>
      </c>
      <c r="CQ969" s="1348">
        <f t="shared" si="2985"/>
        <v>0</v>
      </c>
      <c r="CR969" s="1348">
        <f t="shared" si="2985"/>
        <v>0</v>
      </c>
      <c r="CS969" s="1347">
        <f t="shared" si="2985"/>
        <v>0</v>
      </c>
      <c r="CT969" s="1350">
        <f t="shared" si="2985"/>
        <v>0</v>
      </c>
      <c r="CU969" s="547">
        <f t="shared" si="2986"/>
        <v>0</v>
      </c>
      <c r="CV969" s="548">
        <f t="shared" si="2986"/>
        <v>0</v>
      </c>
      <c r="CW969" s="549">
        <f t="shared" si="2986"/>
        <v>0</v>
      </c>
      <c r="CX969" s="549">
        <f t="shared" si="2986"/>
        <v>0</v>
      </c>
      <c r="CY969" s="549">
        <f t="shared" si="2986"/>
        <v>0</v>
      </c>
      <c r="CZ969" s="549">
        <f t="shared" si="2986"/>
        <v>0</v>
      </c>
      <c r="DA969" s="549">
        <f t="shared" si="2986"/>
        <v>0</v>
      </c>
      <c r="DB969" s="550">
        <f t="shared" si="2986"/>
        <v>0</v>
      </c>
      <c r="DC969" s="550">
        <f t="shared" si="2986"/>
        <v>0</v>
      </c>
      <c r="DD969" s="550">
        <f t="shared" si="2986"/>
        <v>0</v>
      </c>
      <c r="DE969" s="549">
        <f t="shared" si="2987"/>
        <v>0</v>
      </c>
      <c r="DF969" s="549">
        <f t="shared" si="2987"/>
        <v>0</v>
      </c>
      <c r="DG969" s="549">
        <f t="shared" si="2987"/>
        <v>0</v>
      </c>
      <c r="DH969" s="549">
        <f t="shared" si="2987"/>
        <v>0</v>
      </c>
      <c r="DI969" s="549">
        <f t="shared" si="2987"/>
        <v>0</v>
      </c>
      <c r="DJ969" s="548">
        <f t="shared" si="2987"/>
        <v>0</v>
      </c>
      <c r="DK969" s="547">
        <f t="shared" si="2987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2992">SUM(B731)</f>
        <v>0</v>
      </c>
      <c r="C971" s="804">
        <f t="shared" si="2992"/>
        <v>0</v>
      </c>
      <c r="D971" s="804">
        <f t="shared" si="2992"/>
        <v>0</v>
      </c>
      <c r="E971" s="804">
        <f t="shared" si="2992"/>
        <v>0</v>
      </c>
      <c r="F971" s="804">
        <f t="shared" si="2992"/>
        <v>0</v>
      </c>
      <c r="G971" s="804">
        <f t="shared" si="2992"/>
        <v>0</v>
      </c>
      <c r="H971" s="804">
        <f t="shared" si="2992"/>
        <v>0</v>
      </c>
      <c r="I971" s="804">
        <f t="shared" si="2992"/>
        <v>0</v>
      </c>
      <c r="J971" s="804">
        <f t="shared" si="2992"/>
        <v>0</v>
      </c>
      <c r="K971" s="804">
        <f t="shared" si="2992"/>
        <v>0</v>
      </c>
      <c r="L971" s="804">
        <f t="shared" si="2992"/>
        <v>0</v>
      </c>
      <c r="M971" s="804">
        <f t="shared" si="2992"/>
        <v>0</v>
      </c>
      <c r="N971" s="804">
        <f t="shared" si="2992"/>
        <v>0</v>
      </c>
      <c r="O971" s="804">
        <f t="shared" si="2992"/>
        <v>0</v>
      </c>
      <c r="P971" s="804">
        <f t="shared" si="2992"/>
        <v>0</v>
      </c>
      <c r="Q971" s="804">
        <f t="shared" si="2992"/>
        <v>0</v>
      </c>
      <c r="R971" s="804">
        <f t="shared" si="2992"/>
        <v>0</v>
      </c>
      <c r="S971" s="803"/>
      <c r="T971" s="804">
        <f t="shared" ref="T971:AJ971" si="2993">SUM(T731)</f>
        <v>0</v>
      </c>
      <c r="U971" s="804">
        <f t="shared" si="2993"/>
        <v>0</v>
      </c>
      <c r="V971" s="804">
        <f t="shared" si="2993"/>
        <v>0</v>
      </c>
      <c r="W971" s="804">
        <f t="shared" si="2993"/>
        <v>0</v>
      </c>
      <c r="X971" s="804">
        <f t="shared" si="2993"/>
        <v>0</v>
      </c>
      <c r="Y971" s="804">
        <f t="shared" si="2993"/>
        <v>0</v>
      </c>
      <c r="Z971" s="804">
        <f t="shared" si="2993"/>
        <v>0</v>
      </c>
      <c r="AA971" s="804">
        <f t="shared" si="2993"/>
        <v>0</v>
      </c>
      <c r="AB971" s="804">
        <f t="shared" si="2993"/>
        <v>0</v>
      </c>
      <c r="AC971" s="804">
        <f t="shared" si="2993"/>
        <v>0</v>
      </c>
      <c r="AD971" s="804">
        <f t="shared" si="2993"/>
        <v>0</v>
      </c>
      <c r="AE971" s="804">
        <f t="shared" si="2993"/>
        <v>0</v>
      </c>
      <c r="AF971" s="804">
        <f t="shared" si="2993"/>
        <v>0</v>
      </c>
      <c r="AG971" s="804">
        <f t="shared" si="2993"/>
        <v>0</v>
      </c>
      <c r="AH971" s="804">
        <f t="shared" si="2993"/>
        <v>0</v>
      </c>
      <c r="AI971" s="804">
        <f t="shared" si="2993"/>
        <v>0</v>
      </c>
      <c r="AJ971" s="804">
        <f t="shared" si="2993"/>
        <v>0</v>
      </c>
      <c r="AK971" s="803"/>
      <c r="AL971" s="804">
        <f t="shared" ref="AL971:BB971" si="2994">SUM(AL731)</f>
        <v>0</v>
      </c>
      <c r="AM971" s="804">
        <f t="shared" si="2994"/>
        <v>0</v>
      </c>
      <c r="AN971" s="804">
        <f t="shared" si="2994"/>
        <v>0</v>
      </c>
      <c r="AO971" s="804">
        <f t="shared" si="2994"/>
        <v>0</v>
      </c>
      <c r="AP971" s="804">
        <f t="shared" si="2994"/>
        <v>0</v>
      </c>
      <c r="AQ971" s="804">
        <f t="shared" si="2994"/>
        <v>0</v>
      </c>
      <c r="AR971" s="804">
        <f t="shared" si="2994"/>
        <v>0</v>
      </c>
      <c r="AS971" s="804">
        <f t="shared" si="2994"/>
        <v>0</v>
      </c>
      <c r="AT971" s="804">
        <f t="shared" si="2994"/>
        <v>0</v>
      </c>
      <c r="AU971" s="804">
        <f t="shared" si="2994"/>
        <v>0</v>
      </c>
      <c r="AV971" s="804">
        <f t="shared" si="2994"/>
        <v>0</v>
      </c>
      <c r="AW971" s="804">
        <f t="shared" si="2994"/>
        <v>0</v>
      </c>
      <c r="AX971" s="804">
        <f t="shared" si="2994"/>
        <v>0</v>
      </c>
      <c r="AY971" s="804">
        <f t="shared" si="2994"/>
        <v>0</v>
      </c>
      <c r="AZ971" s="804">
        <f t="shared" si="2994"/>
        <v>0</v>
      </c>
      <c r="BA971" s="804">
        <f t="shared" si="2994"/>
        <v>0</v>
      </c>
      <c r="BB971" s="804">
        <f t="shared" si="2994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2995">SUM(BJ731)</f>
        <v>0</v>
      </c>
      <c r="BK971" s="804">
        <f t="shared" si="2995"/>
        <v>0</v>
      </c>
      <c r="BL971" s="804">
        <f t="shared" si="2995"/>
        <v>0</v>
      </c>
      <c r="BM971" s="804">
        <f t="shared" si="2995"/>
        <v>0</v>
      </c>
      <c r="BN971" s="804">
        <f t="shared" si="2995"/>
        <v>0</v>
      </c>
      <c r="BO971" s="804">
        <f t="shared" si="2995"/>
        <v>0</v>
      </c>
      <c r="BP971" s="804">
        <f t="shared" si="2995"/>
        <v>0</v>
      </c>
      <c r="BQ971" s="804">
        <f t="shared" si="2995"/>
        <v>0</v>
      </c>
      <c r="BR971" s="804">
        <f t="shared" si="2995"/>
        <v>0</v>
      </c>
      <c r="BS971" s="804">
        <f t="shared" si="2995"/>
        <v>0</v>
      </c>
      <c r="BT971" s="804">
        <f t="shared" si="2995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6" t="str">
        <f t="shared" ref="CD971:CS972" si="299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2996"/>
        <v>0</v>
      </c>
      <c r="CF971" s="1348">
        <f t="shared" si="2996"/>
        <v>0</v>
      </c>
      <c r="CG971" s="1348">
        <f t="shared" si="2996"/>
        <v>0</v>
      </c>
      <c r="CH971" s="1348">
        <f t="shared" si="2996"/>
        <v>0</v>
      </c>
      <c r="CI971" s="1348">
        <f t="shared" si="2996"/>
        <v>0</v>
      </c>
      <c r="CJ971" s="1348">
        <f t="shared" si="2996"/>
        <v>0</v>
      </c>
      <c r="CK971" s="1349">
        <f t="shared" si="2996"/>
        <v>0</v>
      </c>
      <c r="CL971" s="1349">
        <f t="shared" si="2996"/>
        <v>0</v>
      </c>
      <c r="CM971" s="1349">
        <f t="shared" si="2996"/>
        <v>0</v>
      </c>
      <c r="CN971" s="1348">
        <f t="shared" si="2996"/>
        <v>0</v>
      </c>
      <c r="CO971" s="1348">
        <f t="shared" si="2996"/>
        <v>0</v>
      </c>
      <c r="CP971" s="1348">
        <f t="shared" si="2996"/>
        <v>0</v>
      </c>
      <c r="CQ971" s="1348">
        <f t="shared" si="2996"/>
        <v>0</v>
      </c>
      <c r="CR971" s="1348">
        <f t="shared" si="2996"/>
        <v>0</v>
      </c>
      <c r="CS971" s="1347">
        <f t="shared" si="2996"/>
        <v>0</v>
      </c>
      <c r="CT971" s="1350" t="str">
        <f t="shared" ref="CE971:CT972" si="299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299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2998"/>
        <v>0</v>
      </c>
      <c r="CW971" s="549">
        <f t="shared" si="2998"/>
        <v>0</v>
      </c>
      <c r="CX971" s="549">
        <f t="shared" si="2998"/>
        <v>0</v>
      </c>
      <c r="CY971" s="549">
        <f t="shared" si="2998"/>
        <v>0</v>
      </c>
      <c r="CZ971" s="549">
        <f t="shared" si="2998"/>
        <v>0</v>
      </c>
      <c r="DA971" s="549">
        <f t="shared" si="2998"/>
        <v>0</v>
      </c>
      <c r="DB971" s="550">
        <f t="shared" si="2998"/>
        <v>0</v>
      </c>
      <c r="DC971" s="550">
        <f t="shared" si="2998"/>
        <v>0</v>
      </c>
      <c r="DD971" s="550">
        <f t="shared" si="2998"/>
        <v>0</v>
      </c>
      <c r="DE971" s="549">
        <f t="shared" ref="DE971:DK972" si="299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2999"/>
        <v>0</v>
      </c>
      <c r="DG971" s="549">
        <f t="shared" si="2999"/>
        <v>0</v>
      </c>
      <c r="DH971" s="549">
        <f t="shared" si="2999"/>
        <v>0</v>
      </c>
      <c r="DI971" s="549">
        <f t="shared" si="2999"/>
        <v>0</v>
      </c>
      <c r="DJ971" s="548">
        <f t="shared" si="2999"/>
        <v>0</v>
      </c>
      <c r="DK971" s="547" t="str">
        <f t="shared" si="2999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00">SUM(B754)</f>
        <v>1800</v>
      </c>
      <c r="C972" s="804">
        <f t="shared" si="3000"/>
        <v>1800</v>
      </c>
      <c r="D972" s="804">
        <f t="shared" si="3000"/>
        <v>0</v>
      </c>
      <c r="E972" s="804">
        <f t="shared" si="3000"/>
        <v>0</v>
      </c>
      <c r="F972" s="804">
        <f t="shared" si="3000"/>
        <v>810</v>
      </c>
      <c r="G972" s="804">
        <f t="shared" si="3000"/>
        <v>160</v>
      </c>
      <c r="H972" s="804">
        <f t="shared" si="3000"/>
        <v>360</v>
      </c>
      <c r="I972" s="804">
        <f t="shared" si="3000"/>
        <v>0</v>
      </c>
      <c r="J972" s="804">
        <f t="shared" si="3000"/>
        <v>0</v>
      </c>
      <c r="K972" s="804">
        <f t="shared" si="3000"/>
        <v>0</v>
      </c>
      <c r="L972" s="804">
        <f t="shared" si="3000"/>
        <v>0</v>
      </c>
      <c r="M972" s="804">
        <f t="shared" si="3000"/>
        <v>0</v>
      </c>
      <c r="N972" s="804">
        <f t="shared" si="3000"/>
        <v>0</v>
      </c>
      <c r="O972" s="804">
        <f t="shared" si="3000"/>
        <v>0</v>
      </c>
      <c r="P972" s="804">
        <f t="shared" si="3000"/>
        <v>0</v>
      </c>
      <c r="Q972" s="804">
        <f t="shared" si="3000"/>
        <v>0</v>
      </c>
      <c r="R972" s="804">
        <f t="shared" si="3000"/>
        <v>0</v>
      </c>
      <c r="S972" s="803"/>
      <c r="T972" s="804">
        <f t="shared" ref="T972:AJ972" si="3001">SUM(T754)</f>
        <v>0</v>
      </c>
      <c r="U972" s="804">
        <f t="shared" si="3001"/>
        <v>0</v>
      </c>
      <c r="V972" s="804">
        <f t="shared" si="3001"/>
        <v>0</v>
      </c>
      <c r="W972" s="804">
        <f t="shared" si="3001"/>
        <v>1000</v>
      </c>
      <c r="X972" s="804">
        <f t="shared" si="3001"/>
        <v>0</v>
      </c>
      <c r="Y972" s="804">
        <f t="shared" si="3001"/>
        <v>0</v>
      </c>
      <c r="Z972" s="804">
        <f t="shared" si="3001"/>
        <v>0</v>
      </c>
      <c r="AA972" s="804">
        <f t="shared" si="3001"/>
        <v>60</v>
      </c>
      <c r="AB972" s="804">
        <f t="shared" si="3001"/>
        <v>125</v>
      </c>
      <c r="AC972" s="804">
        <f t="shared" si="3001"/>
        <v>0</v>
      </c>
      <c r="AD972" s="804">
        <f t="shared" si="3001"/>
        <v>0</v>
      </c>
      <c r="AE972" s="804">
        <f t="shared" si="3001"/>
        <v>0</v>
      </c>
      <c r="AF972" s="804">
        <f t="shared" si="3001"/>
        <v>0</v>
      </c>
      <c r="AG972" s="804">
        <f t="shared" si="3001"/>
        <v>0</v>
      </c>
      <c r="AH972" s="804">
        <f t="shared" si="3001"/>
        <v>0</v>
      </c>
      <c r="AI972" s="804">
        <f t="shared" si="3001"/>
        <v>0</v>
      </c>
      <c r="AJ972" s="804">
        <f t="shared" si="3001"/>
        <v>0</v>
      </c>
      <c r="AK972" s="803"/>
      <c r="AL972" s="804">
        <f t="shared" ref="AL972:BB972" si="3002">SUM(AL754)</f>
        <v>0</v>
      </c>
      <c r="AM972" s="804">
        <f t="shared" si="3002"/>
        <v>0</v>
      </c>
      <c r="AN972" s="804">
        <f t="shared" si="3002"/>
        <v>0</v>
      </c>
      <c r="AO972" s="804">
        <f t="shared" si="3002"/>
        <v>0</v>
      </c>
      <c r="AP972" s="804">
        <f t="shared" si="3002"/>
        <v>0</v>
      </c>
      <c r="AQ972" s="804">
        <f t="shared" si="3002"/>
        <v>0</v>
      </c>
      <c r="AR972" s="804">
        <f t="shared" si="3002"/>
        <v>0</v>
      </c>
      <c r="AS972" s="804">
        <f t="shared" si="3002"/>
        <v>0</v>
      </c>
      <c r="AT972" s="804">
        <f t="shared" si="3002"/>
        <v>0</v>
      </c>
      <c r="AU972" s="804">
        <f t="shared" si="3002"/>
        <v>0</v>
      </c>
      <c r="AV972" s="804">
        <f t="shared" si="3002"/>
        <v>0</v>
      </c>
      <c r="AW972" s="804">
        <f t="shared" si="3002"/>
        <v>0</v>
      </c>
      <c r="AX972" s="804">
        <f t="shared" si="3002"/>
        <v>0</v>
      </c>
      <c r="AY972" s="804">
        <f t="shared" si="3002"/>
        <v>0</v>
      </c>
      <c r="AZ972" s="804">
        <f t="shared" si="3002"/>
        <v>0</v>
      </c>
      <c r="BA972" s="804">
        <f t="shared" si="3002"/>
        <v>0</v>
      </c>
      <c r="BB972" s="804">
        <f t="shared" si="3002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03">SUM(BJ754)</f>
        <v>0</v>
      </c>
      <c r="BK972" s="804">
        <f t="shared" si="3003"/>
        <v>0</v>
      </c>
      <c r="BL972" s="804">
        <f t="shared" si="3003"/>
        <v>0</v>
      </c>
      <c r="BM972" s="804">
        <f t="shared" si="3003"/>
        <v>0</v>
      </c>
      <c r="BN972" s="804">
        <f t="shared" si="3003"/>
        <v>0</v>
      </c>
      <c r="BO972" s="804">
        <f t="shared" si="3003"/>
        <v>0</v>
      </c>
      <c r="BP972" s="804">
        <f t="shared" si="3003"/>
        <v>0</v>
      </c>
      <c r="BQ972" s="804">
        <f t="shared" si="3003"/>
        <v>0</v>
      </c>
      <c r="BR972" s="804">
        <f t="shared" si="3003"/>
        <v>0</v>
      </c>
      <c r="BS972" s="804">
        <f t="shared" si="3003"/>
        <v>0</v>
      </c>
      <c r="BT972" s="804">
        <f t="shared" si="3003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 t="str">
        <f t="shared" si="2996"/>
        <v/>
      </c>
      <c r="CE972" s="1347">
        <f t="shared" si="2997"/>
        <v>0</v>
      </c>
      <c r="CF972" s="1348">
        <f t="shared" si="2997"/>
        <v>0</v>
      </c>
      <c r="CG972" s="1348">
        <f t="shared" si="2997"/>
        <v>0</v>
      </c>
      <c r="CH972" s="1348">
        <f t="shared" si="2997"/>
        <v>0</v>
      </c>
      <c r="CI972" s="1348">
        <f t="shared" si="2997"/>
        <v>0</v>
      </c>
      <c r="CJ972" s="1348">
        <f t="shared" si="2997"/>
        <v>0</v>
      </c>
      <c r="CK972" s="1349">
        <f t="shared" si="2997"/>
        <v>0</v>
      </c>
      <c r="CL972" s="1349">
        <f t="shared" si="2997"/>
        <v>0</v>
      </c>
      <c r="CM972" s="1349">
        <f t="shared" si="2997"/>
        <v>0</v>
      </c>
      <c r="CN972" s="1348">
        <f t="shared" si="2997"/>
        <v>0</v>
      </c>
      <c r="CO972" s="1348">
        <f t="shared" si="2997"/>
        <v>0</v>
      </c>
      <c r="CP972" s="1348">
        <f t="shared" si="2997"/>
        <v>0</v>
      </c>
      <c r="CQ972" s="1348">
        <f t="shared" si="2997"/>
        <v>0</v>
      </c>
      <c r="CR972" s="1348">
        <f t="shared" si="2997"/>
        <v>0</v>
      </c>
      <c r="CS972" s="1347">
        <f t="shared" si="2997"/>
        <v>0</v>
      </c>
      <c r="CT972" s="1350" t="str">
        <f t="shared" si="2997"/>
        <v/>
      </c>
      <c r="CU972" s="547" t="str">
        <f t="shared" si="2998"/>
        <v/>
      </c>
      <c r="CV972" s="548">
        <f t="shared" si="2998"/>
        <v>0</v>
      </c>
      <c r="CW972" s="549">
        <f t="shared" si="2998"/>
        <v>0</v>
      </c>
      <c r="CX972" s="549">
        <f t="shared" si="2998"/>
        <v>0</v>
      </c>
      <c r="CY972" s="549">
        <f t="shared" si="2998"/>
        <v>0</v>
      </c>
      <c r="CZ972" s="549">
        <f t="shared" si="2998"/>
        <v>0</v>
      </c>
      <c r="DA972" s="549">
        <f t="shared" si="2998"/>
        <v>0</v>
      </c>
      <c r="DB972" s="550">
        <f t="shared" si="2998"/>
        <v>0</v>
      </c>
      <c r="DC972" s="550">
        <f t="shared" si="2998"/>
        <v>0</v>
      </c>
      <c r="DD972" s="550">
        <f t="shared" si="2998"/>
        <v>0</v>
      </c>
      <c r="DE972" s="549">
        <f t="shared" si="2999"/>
        <v>0</v>
      </c>
      <c r="DF972" s="549">
        <f t="shared" si="2999"/>
        <v>0</v>
      </c>
      <c r="DG972" s="549">
        <f t="shared" si="2999"/>
        <v>0</v>
      </c>
      <c r="DH972" s="549">
        <f t="shared" si="2999"/>
        <v>0</v>
      </c>
      <c r="DI972" s="549">
        <f t="shared" si="2999"/>
        <v>0</v>
      </c>
      <c r="DJ972" s="548">
        <f t="shared" si="2999"/>
        <v>0</v>
      </c>
      <c r="DK972" s="547" t="str">
        <f t="shared" si="2999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04">SUM(B759)</f>
        <v>0</v>
      </c>
      <c r="C974" s="804">
        <f t="shared" si="3004"/>
        <v>300</v>
      </c>
      <c r="D974" s="804">
        <f t="shared" si="3004"/>
        <v>0</v>
      </c>
      <c r="E974" s="804">
        <f t="shared" si="3004"/>
        <v>2100</v>
      </c>
      <c r="F974" s="804">
        <f t="shared" si="3004"/>
        <v>0</v>
      </c>
      <c r="G974" s="804">
        <f t="shared" si="3004"/>
        <v>0</v>
      </c>
      <c r="H974" s="804">
        <f t="shared" si="3004"/>
        <v>0</v>
      </c>
      <c r="I974" s="804">
        <f t="shared" si="3004"/>
        <v>0</v>
      </c>
      <c r="J974" s="804">
        <f t="shared" si="3004"/>
        <v>0</v>
      </c>
      <c r="K974" s="804">
        <f t="shared" si="3004"/>
        <v>0</v>
      </c>
      <c r="L974" s="804">
        <f t="shared" si="3004"/>
        <v>0</v>
      </c>
      <c r="M974" s="804">
        <f t="shared" si="3004"/>
        <v>0</v>
      </c>
      <c r="N974" s="804">
        <f t="shared" si="3004"/>
        <v>0</v>
      </c>
      <c r="O974" s="804">
        <f t="shared" si="3004"/>
        <v>0</v>
      </c>
      <c r="P974" s="804">
        <f t="shared" si="3004"/>
        <v>0</v>
      </c>
      <c r="Q974" s="804">
        <f t="shared" si="3004"/>
        <v>0</v>
      </c>
      <c r="R974" s="804">
        <f t="shared" si="3004"/>
        <v>0</v>
      </c>
      <c r="S974" s="803"/>
      <c r="T974" s="804">
        <f t="shared" ref="T974:AJ974" si="3005">SUM(T759)</f>
        <v>0</v>
      </c>
      <c r="U974" s="804">
        <f t="shared" si="3005"/>
        <v>0</v>
      </c>
      <c r="V974" s="804">
        <f t="shared" si="3005"/>
        <v>0</v>
      </c>
      <c r="W974" s="804">
        <f t="shared" si="3005"/>
        <v>0</v>
      </c>
      <c r="X974" s="804">
        <f t="shared" si="3005"/>
        <v>0</v>
      </c>
      <c r="Y974" s="804">
        <f t="shared" si="3005"/>
        <v>0</v>
      </c>
      <c r="Z974" s="804">
        <f t="shared" si="3005"/>
        <v>0</v>
      </c>
      <c r="AA974" s="804">
        <f t="shared" si="3005"/>
        <v>0</v>
      </c>
      <c r="AB974" s="804">
        <f t="shared" si="3005"/>
        <v>0</v>
      </c>
      <c r="AC974" s="804">
        <f t="shared" si="3005"/>
        <v>0</v>
      </c>
      <c r="AD974" s="804">
        <f t="shared" si="3005"/>
        <v>0</v>
      </c>
      <c r="AE974" s="804">
        <f t="shared" si="3005"/>
        <v>0</v>
      </c>
      <c r="AF974" s="804">
        <f t="shared" si="3005"/>
        <v>0</v>
      </c>
      <c r="AG974" s="804">
        <f t="shared" si="3005"/>
        <v>0</v>
      </c>
      <c r="AH974" s="804">
        <f t="shared" si="3005"/>
        <v>0</v>
      </c>
      <c r="AI974" s="804">
        <f t="shared" si="3005"/>
        <v>0</v>
      </c>
      <c r="AJ974" s="804">
        <f t="shared" si="3005"/>
        <v>0</v>
      </c>
      <c r="AK974" s="803"/>
      <c r="AL974" s="804">
        <f t="shared" ref="AL974:BB974" si="3006">SUM(AL759)</f>
        <v>0</v>
      </c>
      <c r="AM974" s="804">
        <f t="shared" si="3006"/>
        <v>0</v>
      </c>
      <c r="AN974" s="804">
        <f t="shared" si="3006"/>
        <v>7104</v>
      </c>
      <c r="AO974" s="804">
        <f t="shared" si="3006"/>
        <v>0</v>
      </c>
      <c r="AP974" s="804">
        <f t="shared" si="3006"/>
        <v>600.01200000000006</v>
      </c>
      <c r="AQ974" s="804">
        <f t="shared" si="3006"/>
        <v>4160.0159999999996</v>
      </c>
      <c r="AR974" s="804">
        <f t="shared" si="3006"/>
        <v>480.24</v>
      </c>
      <c r="AS974" s="804">
        <f t="shared" si="3006"/>
        <v>0</v>
      </c>
      <c r="AT974" s="804">
        <f t="shared" si="3006"/>
        <v>720</v>
      </c>
      <c r="AU974" s="804">
        <f t="shared" si="3006"/>
        <v>0</v>
      </c>
      <c r="AV974" s="804">
        <f t="shared" si="3006"/>
        <v>0</v>
      </c>
      <c r="AW974" s="804">
        <f t="shared" si="3006"/>
        <v>0</v>
      </c>
      <c r="AX974" s="804">
        <f t="shared" si="3006"/>
        <v>0</v>
      </c>
      <c r="AY974" s="804">
        <f t="shared" si="3006"/>
        <v>0</v>
      </c>
      <c r="AZ974" s="804">
        <f t="shared" si="3006"/>
        <v>0</v>
      </c>
      <c r="BA974" s="804">
        <f t="shared" si="3006"/>
        <v>0</v>
      </c>
      <c r="BB974" s="804">
        <f t="shared" si="3006"/>
        <v>0</v>
      </c>
      <c r="BC974" s="803"/>
      <c r="BD974" s="804">
        <f t="shared" ref="BD974:BT974" si="3007">SUM(BD759)</f>
        <v>0</v>
      </c>
      <c r="BE974" s="804">
        <f t="shared" si="3007"/>
        <v>0</v>
      </c>
      <c r="BF974" s="804">
        <f t="shared" si="3007"/>
        <v>0</v>
      </c>
      <c r="BG974" s="804">
        <f t="shared" si="3007"/>
        <v>0</v>
      </c>
      <c r="BH974" s="804">
        <f t="shared" si="3007"/>
        <v>0</v>
      </c>
      <c r="BI974" s="804">
        <f t="shared" si="3007"/>
        <v>15600.023999999999</v>
      </c>
      <c r="BJ974" s="804">
        <f t="shared" si="3007"/>
        <v>0</v>
      </c>
      <c r="BK974" s="804">
        <f t="shared" si="3007"/>
        <v>0</v>
      </c>
      <c r="BL974" s="804">
        <f t="shared" si="3007"/>
        <v>0</v>
      </c>
      <c r="BM974" s="804">
        <f t="shared" si="3007"/>
        <v>0</v>
      </c>
      <c r="BN974" s="804">
        <f t="shared" si="3007"/>
        <v>0</v>
      </c>
      <c r="BO974" s="804">
        <f t="shared" si="3007"/>
        <v>0</v>
      </c>
      <c r="BP974" s="804">
        <f t="shared" si="3007"/>
        <v>0</v>
      </c>
      <c r="BQ974" s="804">
        <f t="shared" si="3007"/>
        <v>0</v>
      </c>
      <c r="BR974" s="804">
        <f t="shared" si="3007"/>
        <v>0</v>
      </c>
      <c r="BS974" s="804">
        <f t="shared" si="3007"/>
        <v>0</v>
      </c>
      <c r="BT974" s="804">
        <f t="shared" si="3007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00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008"/>
        <v>0</v>
      </c>
      <c r="CG974" s="1348">
        <f t="shared" si="3008"/>
        <v>0</v>
      </c>
      <c r="CH974" s="1348">
        <f t="shared" si="3008"/>
        <v>0</v>
      </c>
      <c r="CI974" s="1348">
        <f t="shared" si="3008"/>
        <v>0</v>
      </c>
      <c r="CJ974" s="1348">
        <f t="shared" si="3008"/>
        <v>0</v>
      </c>
      <c r="CK974" s="1349">
        <f t="shared" si="3008"/>
        <v>0</v>
      </c>
      <c r="CL974" s="1349">
        <f t="shared" si="3008"/>
        <v>0</v>
      </c>
      <c r="CM974" s="1349">
        <f t="shared" si="3008"/>
        <v>0</v>
      </c>
      <c r="CN974" s="1348">
        <f t="shared" si="3008"/>
        <v>0</v>
      </c>
      <c r="CO974" s="1348">
        <f t="shared" si="3008"/>
        <v>0</v>
      </c>
      <c r="CP974" s="1348">
        <f t="shared" si="3008"/>
        <v>0</v>
      </c>
      <c r="CQ974" s="1348">
        <f t="shared" si="3008"/>
        <v>0</v>
      </c>
      <c r="CR974" s="1348">
        <f t="shared" si="3008"/>
        <v>0</v>
      </c>
      <c r="CS974" s="1347">
        <f t="shared" si="3008"/>
        <v>0</v>
      </c>
      <c r="CT974" s="1350">
        <f t="shared" si="3008"/>
        <v>15600.023999999999</v>
      </c>
      <c r="CU974" s="547">
        <f t="shared" ref="CU974:DK974" si="300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09"/>
        <v>0</v>
      </c>
      <c r="CW974" s="549">
        <f t="shared" si="3009"/>
        <v>0</v>
      </c>
      <c r="CX974" s="549">
        <f t="shared" si="3009"/>
        <v>0</v>
      </c>
      <c r="CY974" s="549">
        <f t="shared" si="3009"/>
        <v>0</v>
      </c>
      <c r="CZ974" s="549">
        <f t="shared" si="3009"/>
        <v>0</v>
      </c>
      <c r="DA974" s="549">
        <f t="shared" si="3009"/>
        <v>0</v>
      </c>
      <c r="DB974" s="550">
        <f t="shared" si="3009"/>
        <v>0</v>
      </c>
      <c r="DC974" s="550">
        <f t="shared" si="3009"/>
        <v>0</v>
      </c>
      <c r="DD974" s="550">
        <f t="shared" si="3009"/>
        <v>0</v>
      </c>
      <c r="DE974" s="549">
        <f t="shared" si="3009"/>
        <v>0</v>
      </c>
      <c r="DF974" s="549">
        <f t="shared" si="3009"/>
        <v>0</v>
      </c>
      <c r="DG974" s="549">
        <f t="shared" si="3009"/>
        <v>0</v>
      </c>
      <c r="DH974" s="549">
        <f t="shared" si="3009"/>
        <v>0</v>
      </c>
      <c r="DI974" s="549">
        <f t="shared" si="3009"/>
        <v>0</v>
      </c>
      <c r="DJ974" s="548">
        <f t="shared" si="3009"/>
        <v>0</v>
      </c>
      <c r="DK974" s="547">
        <f t="shared" si="3009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10">SUM(B742)</f>
        <v>0</v>
      </c>
      <c r="C976" s="804">
        <f t="shared" si="3010"/>
        <v>0</v>
      </c>
      <c r="D976" s="804">
        <f t="shared" si="3010"/>
        <v>0</v>
      </c>
      <c r="E976" s="804">
        <f t="shared" si="3010"/>
        <v>0</v>
      </c>
      <c r="F976" s="804">
        <f t="shared" si="3010"/>
        <v>0</v>
      </c>
      <c r="G976" s="804">
        <f t="shared" si="3010"/>
        <v>0</v>
      </c>
      <c r="H976" s="804">
        <f t="shared" si="3010"/>
        <v>0</v>
      </c>
      <c r="I976" s="804">
        <f t="shared" si="3010"/>
        <v>0</v>
      </c>
      <c r="J976" s="804">
        <f t="shared" si="3010"/>
        <v>0</v>
      </c>
      <c r="K976" s="804">
        <f t="shared" si="3010"/>
        <v>0</v>
      </c>
      <c r="L976" s="804">
        <f t="shared" si="3010"/>
        <v>0</v>
      </c>
      <c r="M976" s="804">
        <f t="shared" si="3010"/>
        <v>0</v>
      </c>
      <c r="N976" s="804">
        <f t="shared" si="3010"/>
        <v>0</v>
      </c>
      <c r="O976" s="804">
        <f t="shared" si="3010"/>
        <v>0</v>
      </c>
      <c r="P976" s="804">
        <f t="shared" si="3010"/>
        <v>0</v>
      </c>
      <c r="Q976" s="804">
        <f t="shared" si="3010"/>
        <v>0</v>
      </c>
      <c r="R976" s="804">
        <f t="shared" si="3010"/>
        <v>0</v>
      </c>
      <c r="S976" s="803"/>
      <c r="T976" s="804">
        <f t="shared" ref="T976:AJ976" si="3011">SUM(T742)</f>
        <v>0</v>
      </c>
      <c r="U976" s="804">
        <f t="shared" si="3011"/>
        <v>0</v>
      </c>
      <c r="V976" s="804">
        <f t="shared" si="3011"/>
        <v>0</v>
      </c>
      <c r="W976" s="804">
        <f t="shared" si="3011"/>
        <v>0</v>
      </c>
      <c r="X976" s="804">
        <f t="shared" si="3011"/>
        <v>0</v>
      </c>
      <c r="Y976" s="804">
        <f t="shared" si="3011"/>
        <v>0</v>
      </c>
      <c r="Z976" s="804">
        <f t="shared" si="3011"/>
        <v>0</v>
      </c>
      <c r="AA976" s="804">
        <f t="shared" si="3011"/>
        <v>0</v>
      </c>
      <c r="AB976" s="804">
        <f t="shared" si="3011"/>
        <v>0</v>
      </c>
      <c r="AC976" s="804">
        <f t="shared" si="3011"/>
        <v>0</v>
      </c>
      <c r="AD976" s="804">
        <f t="shared" si="3011"/>
        <v>0</v>
      </c>
      <c r="AE976" s="804">
        <f t="shared" si="3011"/>
        <v>0</v>
      </c>
      <c r="AF976" s="804">
        <f t="shared" si="3011"/>
        <v>0</v>
      </c>
      <c r="AG976" s="804">
        <f t="shared" si="3011"/>
        <v>0</v>
      </c>
      <c r="AH976" s="804">
        <f t="shared" si="3011"/>
        <v>0</v>
      </c>
      <c r="AI976" s="804">
        <f t="shared" si="3011"/>
        <v>0</v>
      </c>
      <c r="AJ976" s="804">
        <f t="shared" si="3011"/>
        <v>0</v>
      </c>
      <c r="AK976" s="803"/>
      <c r="AL976" s="804">
        <f t="shared" ref="AL976:BB976" si="3012">SUM(AL742)</f>
        <v>0</v>
      </c>
      <c r="AM976" s="804">
        <f t="shared" si="3012"/>
        <v>0</v>
      </c>
      <c r="AN976" s="804">
        <f t="shared" si="3012"/>
        <v>0</v>
      </c>
      <c r="AO976" s="804">
        <f t="shared" si="3012"/>
        <v>0</v>
      </c>
      <c r="AP976" s="804">
        <f t="shared" si="3012"/>
        <v>0</v>
      </c>
      <c r="AQ976" s="804">
        <f t="shared" si="3012"/>
        <v>0</v>
      </c>
      <c r="AR976" s="804">
        <f t="shared" si="3012"/>
        <v>0</v>
      </c>
      <c r="AS976" s="804">
        <f t="shared" si="3012"/>
        <v>0</v>
      </c>
      <c r="AT976" s="804">
        <f t="shared" si="3012"/>
        <v>0</v>
      </c>
      <c r="AU976" s="804">
        <f t="shared" si="3012"/>
        <v>0</v>
      </c>
      <c r="AV976" s="804">
        <f t="shared" si="3012"/>
        <v>0</v>
      </c>
      <c r="AW976" s="804">
        <f t="shared" si="3012"/>
        <v>0</v>
      </c>
      <c r="AX976" s="804">
        <f t="shared" si="3012"/>
        <v>0</v>
      </c>
      <c r="AY976" s="804">
        <f t="shared" si="3012"/>
        <v>0</v>
      </c>
      <c r="AZ976" s="804">
        <f t="shared" si="3012"/>
        <v>0</v>
      </c>
      <c r="BA976" s="804">
        <f t="shared" si="3012"/>
        <v>0</v>
      </c>
      <c r="BB976" s="804">
        <f t="shared" si="3012"/>
        <v>0</v>
      </c>
      <c r="BC976" s="803"/>
      <c r="BD976" s="804">
        <f t="shared" ref="BD976:BT976" si="3013">SUM(BD742)</f>
        <v>0</v>
      </c>
      <c r="BE976" s="804">
        <f t="shared" si="3013"/>
        <v>0</v>
      </c>
      <c r="BF976" s="804">
        <f t="shared" si="3013"/>
        <v>0</v>
      </c>
      <c r="BG976" s="804">
        <f t="shared" si="3013"/>
        <v>0</v>
      </c>
      <c r="BH976" s="804">
        <f t="shared" si="3013"/>
        <v>0</v>
      </c>
      <c r="BI976" s="804">
        <f t="shared" si="3013"/>
        <v>0</v>
      </c>
      <c r="BJ976" s="804">
        <f t="shared" si="3013"/>
        <v>0</v>
      </c>
      <c r="BK976" s="804">
        <f t="shared" si="3013"/>
        <v>0</v>
      </c>
      <c r="BL976" s="804">
        <f t="shared" si="3013"/>
        <v>0</v>
      </c>
      <c r="BM976" s="804">
        <f t="shared" si="3013"/>
        <v>0</v>
      </c>
      <c r="BN976" s="804">
        <f t="shared" si="3013"/>
        <v>0</v>
      </c>
      <c r="BO976" s="804">
        <f t="shared" si="3013"/>
        <v>0</v>
      </c>
      <c r="BP976" s="804">
        <f t="shared" si="3013"/>
        <v>0</v>
      </c>
      <c r="BQ976" s="804">
        <f t="shared" si="3013"/>
        <v>0</v>
      </c>
      <c r="BR976" s="804">
        <f t="shared" si="3013"/>
        <v>0</v>
      </c>
      <c r="BS976" s="804">
        <f t="shared" si="3013"/>
        <v>0</v>
      </c>
      <c r="BT976" s="804">
        <f t="shared" si="3013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01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014"/>
        <v>0</v>
      </c>
      <c r="CG976" s="1348">
        <f t="shared" si="3014"/>
        <v>0</v>
      </c>
      <c r="CH976" s="1348">
        <f t="shared" si="3014"/>
        <v>0</v>
      </c>
      <c r="CI976" s="1348">
        <f t="shared" si="3014"/>
        <v>0</v>
      </c>
      <c r="CJ976" s="1348">
        <f t="shared" si="3014"/>
        <v>0</v>
      </c>
      <c r="CK976" s="1349">
        <f t="shared" si="3014"/>
        <v>0</v>
      </c>
      <c r="CL976" s="1349">
        <f t="shared" si="3014"/>
        <v>0</v>
      </c>
      <c r="CM976" s="1349">
        <f t="shared" si="3014"/>
        <v>0</v>
      </c>
      <c r="CN976" s="1348">
        <f t="shared" si="3014"/>
        <v>0</v>
      </c>
      <c r="CO976" s="1348">
        <f t="shared" si="3014"/>
        <v>0</v>
      </c>
      <c r="CP976" s="1348">
        <f t="shared" si="3014"/>
        <v>0</v>
      </c>
      <c r="CQ976" s="1348">
        <f t="shared" si="3014"/>
        <v>0</v>
      </c>
      <c r="CR976" s="1348">
        <f t="shared" si="3014"/>
        <v>0</v>
      </c>
      <c r="CS976" s="1347">
        <f t="shared" si="3014"/>
        <v>0</v>
      </c>
      <c r="CT976" s="1350">
        <f t="shared" si="3014"/>
        <v>0</v>
      </c>
      <c r="CU976" s="547">
        <f t="shared" ref="CU976:DK976" si="301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15"/>
        <v>0</v>
      </c>
      <c r="CW976" s="549">
        <f t="shared" si="3015"/>
        <v>0</v>
      </c>
      <c r="CX976" s="549">
        <f t="shared" si="3015"/>
        <v>0</v>
      </c>
      <c r="CY976" s="549">
        <f t="shared" si="3015"/>
        <v>0</v>
      </c>
      <c r="CZ976" s="549">
        <f t="shared" si="3015"/>
        <v>0</v>
      </c>
      <c r="DA976" s="549">
        <f t="shared" si="3015"/>
        <v>0</v>
      </c>
      <c r="DB976" s="550">
        <f t="shared" si="3015"/>
        <v>0</v>
      </c>
      <c r="DC976" s="550">
        <f t="shared" si="3015"/>
        <v>0</v>
      </c>
      <c r="DD976" s="550">
        <f t="shared" si="3015"/>
        <v>0</v>
      </c>
      <c r="DE976" s="549">
        <f t="shared" si="3015"/>
        <v>0</v>
      </c>
      <c r="DF976" s="549">
        <f t="shared" si="3015"/>
        <v>0</v>
      </c>
      <c r="DG976" s="549">
        <f t="shared" si="3015"/>
        <v>0</v>
      </c>
      <c r="DH976" s="549">
        <f t="shared" si="3015"/>
        <v>0</v>
      </c>
      <c r="DI976" s="549">
        <f t="shared" si="3015"/>
        <v>0</v>
      </c>
      <c r="DJ976" s="548">
        <f t="shared" si="3015"/>
        <v>0</v>
      </c>
      <c r="DK976" s="547">
        <f t="shared" si="3015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16">SUM(B748)</f>
        <v>0</v>
      </c>
      <c r="C978" s="804">
        <f t="shared" si="3016"/>
        <v>0</v>
      </c>
      <c r="D978" s="804">
        <f t="shared" si="3016"/>
        <v>0</v>
      </c>
      <c r="E978" s="804">
        <f t="shared" si="3016"/>
        <v>0</v>
      </c>
      <c r="F978" s="804">
        <f t="shared" si="3016"/>
        <v>0</v>
      </c>
      <c r="G978" s="804">
        <f t="shared" si="3016"/>
        <v>0</v>
      </c>
      <c r="H978" s="804">
        <f t="shared" si="3016"/>
        <v>0</v>
      </c>
      <c r="I978" s="804">
        <f t="shared" si="3016"/>
        <v>0</v>
      </c>
      <c r="J978" s="804">
        <f t="shared" si="3016"/>
        <v>0</v>
      </c>
      <c r="K978" s="804">
        <f t="shared" si="3016"/>
        <v>0</v>
      </c>
      <c r="L978" s="804">
        <f t="shared" si="3016"/>
        <v>0</v>
      </c>
      <c r="M978" s="804">
        <f t="shared" si="3016"/>
        <v>0</v>
      </c>
      <c r="N978" s="804">
        <f t="shared" si="3016"/>
        <v>0</v>
      </c>
      <c r="O978" s="804">
        <f t="shared" si="3016"/>
        <v>0</v>
      </c>
      <c r="P978" s="804">
        <f t="shared" si="3016"/>
        <v>0</v>
      </c>
      <c r="Q978" s="804">
        <f t="shared" si="3016"/>
        <v>0</v>
      </c>
      <c r="R978" s="804">
        <f t="shared" si="3016"/>
        <v>0</v>
      </c>
      <c r="S978" s="803"/>
      <c r="T978" s="804">
        <f t="shared" ref="T978:AJ978" si="3017">SUM(T748)</f>
        <v>0</v>
      </c>
      <c r="U978" s="804">
        <f t="shared" si="3017"/>
        <v>0</v>
      </c>
      <c r="V978" s="804">
        <f t="shared" si="3017"/>
        <v>0</v>
      </c>
      <c r="W978" s="804">
        <f t="shared" si="3017"/>
        <v>0</v>
      </c>
      <c r="X978" s="804">
        <f t="shared" si="3017"/>
        <v>0</v>
      </c>
      <c r="Y978" s="804">
        <f t="shared" si="3017"/>
        <v>0</v>
      </c>
      <c r="Z978" s="804">
        <f t="shared" si="3017"/>
        <v>0</v>
      </c>
      <c r="AA978" s="804">
        <f t="shared" si="3017"/>
        <v>0</v>
      </c>
      <c r="AB978" s="804">
        <f t="shared" si="3017"/>
        <v>0</v>
      </c>
      <c r="AC978" s="804">
        <f t="shared" si="3017"/>
        <v>0</v>
      </c>
      <c r="AD978" s="804">
        <f t="shared" si="3017"/>
        <v>0</v>
      </c>
      <c r="AE978" s="804">
        <f t="shared" si="3017"/>
        <v>0</v>
      </c>
      <c r="AF978" s="804">
        <f t="shared" si="3017"/>
        <v>0</v>
      </c>
      <c r="AG978" s="804">
        <f t="shared" si="3017"/>
        <v>0</v>
      </c>
      <c r="AH978" s="804">
        <f t="shared" si="3017"/>
        <v>0</v>
      </c>
      <c r="AI978" s="804">
        <f t="shared" si="3017"/>
        <v>0</v>
      </c>
      <c r="AJ978" s="804">
        <f t="shared" si="3017"/>
        <v>0</v>
      </c>
      <c r="AK978" s="803"/>
      <c r="AL978" s="804">
        <f t="shared" ref="AL978:BB978" si="3018">SUM(AL748)</f>
        <v>0</v>
      </c>
      <c r="AM978" s="804">
        <f t="shared" si="3018"/>
        <v>0</v>
      </c>
      <c r="AN978" s="804">
        <f t="shared" si="3018"/>
        <v>0</v>
      </c>
      <c r="AO978" s="804">
        <f t="shared" si="3018"/>
        <v>0</v>
      </c>
      <c r="AP978" s="804">
        <f t="shared" si="3018"/>
        <v>0</v>
      </c>
      <c r="AQ978" s="804">
        <f t="shared" si="3018"/>
        <v>0</v>
      </c>
      <c r="AR978" s="804">
        <f t="shared" si="3018"/>
        <v>0</v>
      </c>
      <c r="AS978" s="804">
        <f t="shared" si="3018"/>
        <v>0</v>
      </c>
      <c r="AT978" s="804">
        <f t="shared" si="3018"/>
        <v>0</v>
      </c>
      <c r="AU978" s="804">
        <f t="shared" si="3018"/>
        <v>0</v>
      </c>
      <c r="AV978" s="804">
        <f t="shared" si="3018"/>
        <v>0</v>
      </c>
      <c r="AW978" s="804">
        <f t="shared" si="3018"/>
        <v>0</v>
      </c>
      <c r="AX978" s="804">
        <f t="shared" si="3018"/>
        <v>0</v>
      </c>
      <c r="AY978" s="804">
        <f t="shared" si="3018"/>
        <v>0</v>
      </c>
      <c r="AZ978" s="804">
        <f t="shared" si="3018"/>
        <v>0</v>
      </c>
      <c r="BA978" s="804">
        <f t="shared" si="3018"/>
        <v>0</v>
      </c>
      <c r="BB978" s="804">
        <f t="shared" si="3018"/>
        <v>0</v>
      </c>
      <c r="BC978" s="803"/>
      <c r="BD978" s="804">
        <f t="shared" ref="BD978:BT978" si="3019">SUM(BD748)</f>
        <v>0</v>
      </c>
      <c r="BE978" s="804">
        <f t="shared" si="3019"/>
        <v>0</v>
      </c>
      <c r="BF978" s="804">
        <f t="shared" si="3019"/>
        <v>0</v>
      </c>
      <c r="BG978" s="804">
        <f t="shared" si="3019"/>
        <v>0</v>
      </c>
      <c r="BH978" s="804">
        <f t="shared" si="3019"/>
        <v>0</v>
      </c>
      <c r="BI978" s="804">
        <f t="shared" si="3019"/>
        <v>0</v>
      </c>
      <c r="BJ978" s="804">
        <f t="shared" si="3019"/>
        <v>0</v>
      </c>
      <c r="BK978" s="804">
        <f t="shared" si="3019"/>
        <v>0</v>
      </c>
      <c r="BL978" s="804">
        <f t="shared" si="3019"/>
        <v>0</v>
      </c>
      <c r="BM978" s="804">
        <f t="shared" si="3019"/>
        <v>0</v>
      </c>
      <c r="BN978" s="804">
        <f t="shared" si="3019"/>
        <v>0</v>
      </c>
      <c r="BO978" s="804">
        <f t="shared" si="3019"/>
        <v>0</v>
      </c>
      <c r="BP978" s="804">
        <f t="shared" si="3019"/>
        <v>0</v>
      </c>
      <c r="BQ978" s="804">
        <f t="shared" si="3019"/>
        <v>0</v>
      </c>
      <c r="BR978" s="804">
        <f t="shared" si="3019"/>
        <v>0</v>
      </c>
      <c r="BS978" s="804">
        <f t="shared" si="3019"/>
        <v>0</v>
      </c>
      <c r="BT978" s="804">
        <f t="shared" si="3019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02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020"/>
        <v>0</v>
      </c>
      <c r="CG978" s="1348">
        <f t="shared" si="3020"/>
        <v>0</v>
      </c>
      <c r="CH978" s="1348">
        <f t="shared" si="3020"/>
        <v>0</v>
      </c>
      <c r="CI978" s="1348">
        <f t="shared" si="3020"/>
        <v>0</v>
      </c>
      <c r="CJ978" s="1348">
        <f t="shared" si="3020"/>
        <v>0</v>
      </c>
      <c r="CK978" s="1349">
        <f t="shared" si="3020"/>
        <v>0</v>
      </c>
      <c r="CL978" s="1349">
        <f t="shared" si="3020"/>
        <v>0</v>
      </c>
      <c r="CM978" s="1349">
        <f t="shared" si="3020"/>
        <v>0</v>
      </c>
      <c r="CN978" s="1348">
        <f t="shared" si="3020"/>
        <v>0</v>
      </c>
      <c r="CO978" s="1348">
        <f t="shared" si="3020"/>
        <v>0</v>
      </c>
      <c r="CP978" s="1348">
        <f t="shared" si="3020"/>
        <v>0</v>
      </c>
      <c r="CQ978" s="1348">
        <f t="shared" si="3020"/>
        <v>0</v>
      </c>
      <c r="CR978" s="1348">
        <f t="shared" si="3020"/>
        <v>0</v>
      </c>
      <c r="CS978" s="1347">
        <f t="shared" si="3020"/>
        <v>0</v>
      </c>
      <c r="CT978" s="1350">
        <f t="shared" si="3020"/>
        <v>0</v>
      </c>
      <c r="CU978" s="547">
        <f t="shared" ref="CU978:DK978" si="302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21"/>
        <v>0</v>
      </c>
      <c r="CW978" s="549">
        <f t="shared" si="3021"/>
        <v>0</v>
      </c>
      <c r="CX978" s="549">
        <f t="shared" si="3021"/>
        <v>0</v>
      </c>
      <c r="CY978" s="549">
        <f t="shared" si="3021"/>
        <v>0</v>
      </c>
      <c r="CZ978" s="549">
        <f t="shared" si="3021"/>
        <v>0</v>
      </c>
      <c r="DA978" s="549">
        <f t="shared" si="3021"/>
        <v>0</v>
      </c>
      <c r="DB978" s="550">
        <f t="shared" si="3021"/>
        <v>0</v>
      </c>
      <c r="DC978" s="550">
        <f t="shared" si="3021"/>
        <v>0</v>
      </c>
      <c r="DD978" s="550">
        <f t="shared" si="3021"/>
        <v>0</v>
      </c>
      <c r="DE978" s="549">
        <f t="shared" si="3021"/>
        <v>0</v>
      </c>
      <c r="DF978" s="549">
        <f t="shared" si="3021"/>
        <v>0</v>
      </c>
      <c r="DG978" s="549">
        <f t="shared" si="3021"/>
        <v>0</v>
      </c>
      <c r="DH978" s="549">
        <f t="shared" si="3021"/>
        <v>0</v>
      </c>
      <c r="DI978" s="549">
        <f t="shared" si="3021"/>
        <v>0</v>
      </c>
      <c r="DJ978" s="548">
        <f t="shared" si="3021"/>
        <v>0</v>
      </c>
      <c r="DK978" s="547">
        <f t="shared" si="3021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22">SUM(B764)</f>
        <v>0</v>
      </c>
      <c r="C980" s="804">
        <f t="shared" si="3022"/>
        <v>0</v>
      </c>
      <c r="D980" s="804">
        <f t="shared" si="3022"/>
        <v>0</v>
      </c>
      <c r="E980" s="804">
        <f t="shared" si="3022"/>
        <v>0</v>
      </c>
      <c r="F980" s="804">
        <f t="shared" si="3022"/>
        <v>0</v>
      </c>
      <c r="G980" s="804">
        <f t="shared" si="3022"/>
        <v>0</v>
      </c>
      <c r="H980" s="804">
        <f t="shared" si="3022"/>
        <v>0</v>
      </c>
      <c r="I980" s="804">
        <f t="shared" si="3022"/>
        <v>0</v>
      </c>
      <c r="J980" s="804">
        <f t="shared" si="3022"/>
        <v>0</v>
      </c>
      <c r="K980" s="804">
        <f t="shared" si="3022"/>
        <v>0</v>
      </c>
      <c r="L980" s="804">
        <f t="shared" si="3022"/>
        <v>0</v>
      </c>
      <c r="M980" s="804">
        <f t="shared" si="3022"/>
        <v>0</v>
      </c>
      <c r="N980" s="804">
        <f t="shared" si="3022"/>
        <v>0</v>
      </c>
      <c r="O980" s="804">
        <f t="shared" si="3022"/>
        <v>0</v>
      </c>
      <c r="P980" s="804">
        <f t="shared" si="3022"/>
        <v>0</v>
      </c>
      <c r="Q980" s="804">
        <f t="shared" si="3022"/>
        <v>0</v>
      </c>
      <c r="R980" s="804">
        <f t="shared" si="3022"/>
        <v>0</v>
      </c>
      <c r="S980" s="803"/>
      <c r="T980" s="804">
        <f t="shared" ref="T980:AJ980" si="3023">SUM(T764)</f>
        <v>0</v>
      </c>
      <c r="U980" s="804">
        <f t="shared" si="3023"/>
        <v>0</v>
      </c>
      <c r="V980" s="804">
        <f t="shared" si="3023"/>
        <v>0</v>
      </c>
      <c r="W980" s="804">
        <f t="shared" si="3023"/>
        <v>0</v>
      </c>
      <c r="X980" s="804">
        <f t="shared" si="3023"/>
        <v>0</v>
      </c>
      <c r="Y980" s="804">
        <f t="shared" si="3023"/>
        <v>0</v>
      </c>
      <c r="Z980" s="804">
        <f t="shared" si="3023"/>
        <v>0</v>
      </c>
      <c r="AA980" s="804">
        <f t="shared" si="3023"/>
        <v>0</v>
      </c>
      <c r="AB980" s="804">
        <f t="shared" si="3023"/>
        <v>0</v>
      </c>
      <c r="AC980" s="804">
        <f t="shared" si="3023"/>
        <v>0</v>
      </c>
      <c r="AD980" s="804">
        <f t="shared" si="3023"/>
        <v>0</v>
      </c>
      <c r="AE980" s="804">
        <f t="shared" si="3023"/>
        <v>0</v>
      </c>
      <c r="AF980" s="804">
        <f t="shared" si="3023"/>
        <v>0</v>
      </c>
      <c r="AG980" s="804">
        <f t="shared" si="3023"/>
        <v>0</v>
      </c>
      <c r="AH980" s="804">
        <f t="shared" si="3023"/>
        <v>0</v>
      </c>
      <c r="AI980" s="804">
        <f t="shared" si="3023"/>
        <v>0</v>
      </c>
      <c r="AJ980" s="804">
        <f t="shared" si="3023"/>
        <v>0</v>
      </c>
      <c r="AK980" s="803"/>
      <c r="AL980" s="804">
        <f t="shared" ref="AL980:BB980" si="3024">SUM(AL764)</f>
        <v>0</v>
      </c>
      <c r="AM980" s="804">
        <f t="shared" si="3024"/>
        <v>0</v>
      </c>
      <c r="AN980" s="804">
        <f t="shared" si="3024"/>
        <v>0</v>
      </c>
      <c r="AO980" s="804">
        <f t="shared" si="3024"/>
        <v>0</v>
      </c>
      <c r="AP980" s="804">
        <f t="shared" si="3024"/>
        <v>0</v>
      </c>
      <c r="AQ980" s="804">
        <f t="shared" si="3024"/>
        <v>0</v>
      </c>
      <c r="AR980" s="804">
        <f t="shared" si="3024"/>
        <v>0</v>
      </c>
      <c r="AS980" s="804">
        <f t="shared" si="3024"/>
        <v>0</v>
      </c>
      <c r="AT980" s="804">
        <f t="shared" si="3024"/>
        <v>0</v>
      </c>
      <c r="AU980" s="804">
        <f t="shared" si="3024"/>
        <v>0</v>
      </c>
      <c r="AV980" s="804">
        <f t="shared" si="3024"/>
        <v>0</v>
      </c>
      <c r="AW980" s="804">
        <f t="shared" si="3024"/>
        <v>0</v>
      </c>
      <c r="AX980" s="804">
        <f t="shared" si="3024"/>
        <v>0</v>
      </c>
      <c r="AY980" s="804">
        <f t="shared" si="3024"/>
        <v>0</v>
      </c>
      <c r="AZ980" s="804">
        <f t="shared" si="3024"/>
        <v>0</v>
      </c>
      <c r="BA980" s="804">
        <f t="shared" si="3024"/>
        <v>0</v>
      </c>
      <c r="BB980" s="804">
        <f t="shared" si="3024"/>
        <v>0</v>
      </c>
      <c r="BC980" s="803"/>
      <c r="BD980" s="804">
        <f t="shared" ref="BD980:BT980" si="3025">SUM(BD764)</f>
        <v>0</v>
      </c>
      <c r="BE980" s="804">
        <f t="shared" si="3025"/>
        <v>0</v>
      </c>
      <c r="BF980" s="804">
        <f t="shared" si="3025"/>
        <v>0</v>
      </c>
      <c r="BG980" s="804">
        <f t="shared" si="3025"/>
        <v>0</v>
      </c>
      <c r="BH980" s="804">
        <f t="shared" si="3025"/>
        <v>0</v>
      </c>
      <c r="BI980" s="804">
        <f t="shared" si="3025"/>
        <v>0</v>
      </c>
      <c r="BJ980" s="804">
        <f t="shared" si="3025"/>
        <v>0</v>
      </c>
      <c r="BK980" s="804">
        <f t="shared" si="3025"/>
        <v>0</v>
      </c>
      <c r="BL980" s="804">
        <f t="shared" si="3025"/>
        <v>0</v>
      </c>
      <c r="BM980" s="804">
        <f t="shared" si="3025"/>
        <v>0</v>
      </c>
      <c r="BN980" s="804">
        <f t="shared" si="3025"/>
        <v>0</v>
      </c>
      <c r="BO980" s="804">
        <f t="shared" si="3025"/>
        <v>0</v>
      </c>
      <c r="BP980" s="804">
        <f t="shared" si="3025"/>
        <v>0</v>
      </c>
      <c r="BQ980" s="804">
        <f t="shared" si="3025"/>
        <v>0</v>
      </c>
      <c r="BR980" s="804">
        <f t="shared" si="3025"/>
        <v>0</v>
      </c>
      <c r="BS980" s="804">
        <f t="shared" si="3025"/>
        <v>0</v>
      </c>
      <c r="BT980" s="804">
        <f t="shared" si="3025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6">
        <f t="shared" ref="CD980:CS980" si="302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026"/>
        <v>0</v>
      </c>
      <c r="CF980" s="1348">
        <f t="shared" si="3026"/>
        <v>0</v>
      </c>
      <c r="CG980" s="1348">
        <f t="shared" si="3026"/>
        <v>0</v>
      </c>
      <c r="CH980" s="1348">
        <f t="shared" si="3026"/>
        <v>0</v>
      </c>
      <c r="CI980" s="1348">
        <f t="shared" si="3026"/>
        <v>0</v>
      </c>
      <c r="CJ980" s="1348">
        <f t="shared" si="3026"/>
        <v>0</v>
      </c>
      <c r="CK980" s="1349">
        <f t="shared" si="3026"/>
        <v>0</v>
      </c>
      <c r="CL980" s="1349">
        <f t="shared" si="3026"/>
        <v>0</v>
      </c>
      <c r="CM980" s="1349">
        <f t="shared" si="3026"/>
        <v>0</v>
      </c>
      <c r="CN980" s="1348">
        <f t="shared" si="3026"/>
        <v>0</v>
      </c>
      <c r="CO980" s="1348">
        <f t="shared" si="3026"/>
        <v>0</v>
      </c>
      <c r="CP980" s="1348">
        <f t="shared" si="3026"/>
        <v>0</v>
      </c>
      <c r="CQ980" s="1348">
        <f t="shared" si="3026"/>
        <v>0</v>
      </c>
      <c r="CR980" s="1348">
        <f t="shared" si="3026"/>
        <v>0</v>
      </c>
      <c r="CS980" s="1347">
        <f t="shared" si="3026"/>
        <v>0</v>
      </c>
      <c r="CT980" s="1350">
        <f t="shared" ref="CE980:CT982" si="302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2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28"/>
        <v>0</v>
      </c>
      <c r="CW980" s="549">
        <f t="shared" si="3028"/>
        <v>0</v>
      </c>
      <c r="CX980" s="549">
        <f t="shared" si="3028"/>
        <v>0</v>
      </c>
      <c r="CY980" s="549">
        <f t="shared" si="3028"/>
        <v>0</v>
      </c>
      <c r="CZ980" s="549">
        <f t="shared" si="3028"/>
        <v>0</v>
      </c>
      <c r="DA980" s="549">
        <f t="shared" si="3028"/>
        <v>0</v>
      </c>
      <c r="DB980" s="550">
        <f t="shared" si="3028"/>
        <v>0</v>
      </c>
      <c r="DC980" s="550">
        <f t="shared" si="3028"/>
        <v>0</v>
      </c>
      <c r="DD980" s="550">
        <f t="shared" si="3028"/>
        <v>0</v>
      </c>
      <c r="DE980" s="549">
        <f t="shared" ref="DE980:DK982" si="302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29"/>
        <v>0</v>
      </c>
      <c r="DG980" s="549">
        <f t="shared" si="3029"/>
        <v>0</v>
      </c>
      <c r="DH980" s="549">
        <f t="shared" si="3029"/>
        <v>0</v>
      </c>
      <c r="DI980" s="549">
        <f t="shared" si="3029"/>
        <v>0</v>
      </c>
      <c r="DJ980" s="548">
        <f t="shared" si="3029"/>
        <v>0</v>
      </c>
      <c r="DK980" s="547">
        <f t="shared" si="3029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30">SUM(B769)</f>
        <v>0</v>
      </c>
      <c r="C981" s="804">
        <f t="shared" si="3030"/>
        <v>0</v>
      </c>
      <c r="D981" s="804">
        <f t="shared" si="3030"/>
        <v>0</v>
      </c>
      <c r="E981" s="804">
        <f t="shared" si="3030"/>
        <v>0</v>
      </c>
      <c r="F981" s="804">
        <f t="shared" si="3030"/>
        <v>0</v>
      </c>
      <c r="G981" s="804">
        <f t="shared" si="3030"/>
        <v>0</v>
      </c>
      <c r="H981" s="804">
        <f t="shared" si="3030"/>
        <v>0</v>
      </c>
      <c r="I981" s="804">
        <f t="shared" si="3030"/>
        <v>0</v>
      </c>
      <c r="J981" s="804">
        <f t="shared" si="3030"/>
        <v>0</v>
      </c>
      <c r="K981" s="804">
        <f t="shared" si="3030"/>
        <v>0</v>
      </c>
      <c r="L981" s="804">
        <f t="shared" si="3030"/>
        <v>0</v>
      </c>
      <c r="M981" s="804">
        <f t="shared" si="3030"/>
        <v>0</v>
      </c>
      <c r="N981" s="804">
        <f t="shared" si="3030"/>
        <v>0</v>
      </c>
      <c r="O981" s="804">
        <f t="shared" si="3030"/>
        <v>0</v>
      </c>
      <c r="P981" s="804">
        <f t="shared" si="3030"/>
        <v>0</v>
      </c>
      <c r="Q981" s="804">
        <f t="shared" si="3030"/>
        <v>0</v>
      </c>
      <c r="R981" s="804">
        <f t="shared" si="3030"/>
        <v>0</v>
      </c>
      <c r="S981" s="803"/>
      <c r="T981" s="804">
        <f t="shared" ref="T981:AJ981" si="3031">SUM(T769)</f>
        <v>0</v>
      </c>
      <c r="U981" s="804">
        <f t="shared" si="3031"/>
        <v>0</v>
      </c>
      <c r="V981" s="804">
        <f t="shared" si="3031"/>
        <v>0</v>
      </c>
      <c r="W981" s="804">
        <f t="shared" si="3031"/>
        <v>0</v>
      </c>
      <c r="X981" s="804">
        <f t="shared" si="3031"/>
        <v>0</v>
      </c>
      <c r="Y981" s="804">
        <f t="shared" si="3031"/>
        <v>0</v>
      </c>
      <c r="Z981" s="804">
        <f t="shared" si="3031"/>
        <v>0</v>
      </c>
      <c r="AA981" s="804">
        <f t="shared" si="3031"/>
        <v>0</v>
      </c>
      <c r="AB981" s="804">
        <f t="shared" si="3031"/>
        <v>0</v>
      </c>
      <c r="AC981" s="804">
        <f t="shared" si="3031"/>
        <v>0</v>
      </c>
      <c r="AD981" s="804">
        <f t="shared" si="3031"/>
        <v>0</v>
      </c>
      <c r="AE981" s="804">
        <f t="shared" si="3031"/>
        <v>0</v>
      </c>
      <c r="AF981" s="804">
        <f t="shared" si="3031"/>
        <v>0</v>
      </c>
      <c r="AG981" s="804">
        <f t="shared" si="3031"/>
        <v>0</v>
      </c>
      <c r="AH981" s="804">
        <f t="shared" si="3031"/>
        <v>0</v>
      </c>
      <c r="AI981" s="804">
        <f t="shared" si="3031"/>
        <v>0</v>
      </c>
      <c r="AJ981" s="804">
        <f t="shared" si="3031"/>
        <v>0</v>
      </c>
      <c r="AK981" s="803"/>
      <c r="AL981" s="804">
        <f t="shared" ref="AL981:BB981" si="3032">SUM(AL769)</f>
        <v>0</v>
      </c>
      <c r="AM981" s="804">
        <f t="shared" si="3032"/>
        <v>0</v>
      </c>
      <c r="AN981" s="804">
        <f t="shared" si="3032"/>
        <v>0</v>
      </c>
      <c r="AO981" s="804">
        <f t="shared" si="3032"/>
        <v>0</v>
      </c>
      <c r="AP981" s="804">
        <f t="shared" si="3032"/>
        <v>0</v>
      </c>
      <c r="AQ981" s="804">
        <f t="shared" si="3032"/>
        <v>0</v>
      </c>
      <c r="AR981" s="804">
        <f t="shared" si="3032"/>
        <v>0</v>
      </c>
      <c r="AS981" s="804">
        <f t="shared" si="3032"/>
        <v>0</v>
      </c>
      <c r="AT981" s="804">
        <f t="shared" si="3032"/>
        <v>0</v>
      </c>
      <c r="AU981" s="804">
        <f t="shared" si="3032"/>
        <v>0</v>
      </c>
      <c r="AV981" s="804">
        <f t="shared" si="3032"/>
        <v>0</v>
      </c>
      <c r="AW981" s="804">
        <f t="shared" si="3032"/>
        <v>0</v>
      </c>
      <c r="AX981" s="804">
        <f t="shared" si="3032"/>
        <v>0</v>
      </c>
      <c r="AY981" s="804">
        <f t="shared" si="3032"/>
        <v>0</v>
      </c>
      <c r="AZ981" s="804">
        <f t="shared" si="3032"/>
        <v>0</v>
      </c>
      <c r="BA981" s="804">
        <f t="shared" si="3032"/>
        <v>0</v>
      </c>
      <c r="BB981" s="804">
        <f t="shared" si="3032"/>
        <v>0</v>
      </c>
      <c r="BC981" s="803"/>
      <c r="BD981" s="804">
        <f t="shared" ref="BD981:BT981" si="3033">SUM(BD769)</f>
        <v>0</v>
      </c>
      <c r="BE981" s="804">
        <f t="shared" si="3033"/>
        <v>0</v>
      </c>
      <c r="BF981" s="804">
        <f t="shared" si="3033"/>
        <v>0</v>
      </c>
      <c r="BG981" s="804">
        <f t="shared" si="3033"/>
        <v>100</v>
      </c>
      <c r="BH981" s="804">
        <f t="shared" si="3033"/>
        <v>0</v>
      </c>
      <c r="BI981" s="804">
        <f t="shared" si="3033"/>
        <v>0</v>
      </c>
      <c r="BJ981" s="804">
        <f t="shared" si="3033"/>
        <v>0</v>
      </c>
      <c r="BK981" s="804">
        <f t="shared" si="3033"/>
        <v>0</v>
      </c>
      <c r="BL981" s="804">
        <f t="shared" si="3033"/>
        <v>0</v>
      </c>
      <c r="BM981" s="804">
        <f t="shared" si="3033"/>
        <v>0</v>
      </c>
      <c r="BN981" s="804">
        <f t="shared" si="3033"/>
        <v>0</v>
      </c>
      <c r="BO981" s="804">
        <f t="shared" si="3033"/>
        <v>0</v>
      </c>
      <c r="BP981" s="804">
        <f t="shared" si="3033"/>
        <v>0</v>
      </c>
      <c r="BQ981" s="804">
        <f t="shared" si="3033"/>
        <v>0</v>
      </c>
      <c r="BR981" s="804">
        <f t="shared" si="3033"/>
        <v>0</v>
      </c>
      <c r="BS981" s="804">
        <f t="shared" si="3033"/>
        <v>0</v>
      </c>
      <c r="BT981" s="804">
        <f t="shared" si="3033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27"/>
        <v>0</v>
      </c>
      <c r="CF981" s="1348">
        <f t="shared" si="3027"/>
        <v>0</v>
      </c>
      <c r="CG981" s="1348">
        <f t="shared" si="3027"/>
        <v>0</v>
      </c>
      <c r="CH981" s="1348">
        <f t="shared" si="3027"/>
        <v>0</v>
      </c>
      <c r="CI981" s="1348">
        <f t="shared" si="3027"/>
        <v>0</v>
      </c>
      <c r="CJ981" s="1348">
        <f t="shared" si="3027"/>
        <v>0</v>
      </c>
      <c r="CK981" s="1349">
        <f t="shared" si="3027"/>
        <v>0</v>
      </c>
      <c r="CL981" s="1349">
        <f t="shared" si="3027"/>
        <v>0</v>
      </c>
      <c r="CM981" s="1349">
        <f t="shared" si="3027"/>
        <v>0</v>
      </c>
      <c r="CN981" s="1348">
        <f t="shared" si="3027"/>
        <v>0</v>
      </c>
      <c r="CO981" s="1348">
        <f t="shared" si="3027"/>
        <v>0</v>
      </c>
      <c r="CP981" s="1348">
        <f t="shared" si="3027"/>
        <v>0</v>
      </c>
      <c r="CQ981" s="1348">
        <f t="shared" si="3027"/>
        <v>0</v>
      </c>
      <c r="CR981" s="1348">
        <f t="shared" si="3027"/>
        <v>0</v>
      </c>
      <c r="CS981" s="1347">
        <f t="shared" si="3027"/>
        <v>0</v>
      </c>
      <c r="CT981" s="1350">
        <f t="shared" si="3027"/>
        <v>100</v>
      </c>
      <c r="CU981" s="547">
        <f t="shared" si="3028"/>
        <v>0</v>
      </c>
      <c r="CV981" s="548">
        <f t="shared" si="3028"/>
        <v>0</v>
      </c>
      <c r="CW981" s="549">
        <f t="shared" si="3028"/>
        <v>0</v>
      </c>
      <c r="CX981" s="549">
        <f t="shared" si="3028"/>
        <v>0</v>
      </c>
      <c r="CY981" s="549">
        <f t="shared" si="3028"/>
        <v>0</v>
      </c>
      <c r="CZ981" s="549">
        <f t="shared" si="3028"/>
        <v>0</v>
      </c>
      <c r="DA981" s="549">
        <f t="shared" si="3028"/>
        <v>0</v>
      </c>
      <c r="DB981" s="550">
        <f t="shared" si="3028"/>
        <v>0</v>
      </c>
      <c r="DC981" s="550">
        <f t="shared" si="3028"/>
        <v>0</v>
      </c>
      <c r="DD981" s="550">
        <f t="shared" si="3028"/>
        <v>0</v>
      </c>
      <c r="DE981" s="549">
        <f t="shared" si="3029"/>
        <v>0</v>
      </c>
      <c r="DF981" s="549">
        <f t="shared" si="3029"/>
        <v>0</v>
      </c>
      <c r="DG981" s="549">
        <f t="shared" si="3029"/>
        <v>0</v>
      </c>
      <c r="DH981" s="549">
        <f t="shared" si="3029"/>
        <v>0</v>
      </c>
      <c r="DI981" s="549">
        <f t="shared" si="3029"/>
        <v>0</v>
      </c>
      <c r="DJ981" s="548">
        <f t="shared" si="3029"/>
        <v>0</v>
      </c>
      <c r="DK981" s="547">
        <f t="shared" si="3029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34">SUM(B726)</f>
        <v>0</v>
      </c>
      <c r="C982" s="804">
        <f t="shared" si="3034"/>
        <v>0</v>
      </c>
      <c r="D982" s="804">
        <f t="shared" si="3034"/>
        <v>360</v>
      </c>
      <c r="E982" s="804">
        <f t="shared" si="3034"/>
        <v>0</v>
      </c>
      <c r="F982" s="804">
        <f t="shared" si="3034"/>
        <v>0</v>
      </c>
      <c r="G982" s="804">
        <f t="shared" si="3034"/>
        <v>0</v>
      </c>
      <c r="H982" s="804">
        <f t="shared" si="3034"/>
        <v>0</v>
      </c>
      <c r="I982" s="804">
        <f t="shared" si="3034"/>
        <v>0</v>
      </c>
      <c r="J982" s="804">
        <f t="shared" si="3034"/>
        <v>0</v>
      </c>
      <c r="K982" s="804">
        <f t="shared" si="3034"/>
        <v>0</v>
      </c>
      <c r="L982" s="804">
        <f t="shared" si="3034"/>
        <v>0</v>
      </c>
      <c r="M982" s="804">
        <f t="shared" si="3034"/>
        <v>0</v>
      </c>
      <c r="N982" s="804">
        <f t="shared" si="3034"/>
        <v>0</v>
      </c>
      <c r="O982" s="804">
        <f t="shared" si="3034"/>
        <v>0</v>
      </c>
      <c r="P982" s="804">
        <f t="shared" si="3034"/>
        <v>0</v>
      </c>
      <c r="Q982" s="804">
        <f t="shared" si="3034"/>
        <v>0</v>
      </c>
      <c r="R982" s="804">
        <f t="shared" si="3034"/>
        <v>0</v>
      </c>
      <c r="S982" s="803"/>
      <c r="T982" s="804">
        <f t="shared" ref="T982:AJ982" si="3035">SUM(T726)</f>
        <v>4200</v>
      </c>
      <c r="U982" s="804">
        <f t="shared" si="3035"/>
        <v>0</v>
      </c>
      <c r="V982" s="804">
        <f t="shared" si="3035"/>
        <v>0</v>
      </c>
      <c r="W982" s="804">
        <f t="shared" si="3035"/>
        <v>0</v>
      </c>
      <c r="X982" s="804">
        <f t="shared" si="3035"/>
        <v>0</v>
      </c>
      <c r="Y982" s="804">
        <f t="shared" si="3035"/>
        <v>0</v>
      </c>
      <c r="Z982" s="804">
        <f t="shared" si="3035"/>
        <v>0</v>
      </c>
      <c r="AA982" s="804">
        <f t="shared" si="3035"/>
        <v>0</v>
      </c>
      <c r="AB982" s="804">
        <f t="shared" si="3035"/>
        <v>0</v>
      </c>
      <c r="AC982" s="804">
        <f t="shared" si="3035"/>
        <v>0</v>
      </c>
      <c r="AD982" s="804">
        <f t="shared" si="3035"/>
        <v>0</v>
      </c>
      <c r="AE982" s="804">
        <f t="shared" si="3035"/>
        <v>0</v>
      </c>
      <c r="AF982" s="804">
        <f t="shared" si="3035"/>
        <v>0</v>
      </c>
      <c r="AG982" s="804">
        <f t="shared" si="3035"/>
        <v>0</v>
      </c>
      <c r="AH982" s="804">
        <f t="shared" si="3035"/>
        <v>0</v>
      </c>
      <c r="AI982" s="804">
        <f t="shared" si="3035"/>
        <v>0</v>
      </c>
      <c r="AJ982" s="804">
        <f t="shared" si="3035"/>
        <v>0</v>
      </c>
      <c r="AK982" s="803"/>
      <c r="AL982" s="804">
        <f t="shared" ref="AL982:BB982" si="3036">SUM(AL726)</f>
        <v>0</v>
      </c>
      <c r="AM982" s="804">
        <f t="shared" si="3036"/>
        <v>0</v>
      </c>
      <c r="AN982" s="804">
        <f t="shared" si="3036"/>
        <v>0</v>
      </c>
      <c r="AO982" s="804">
        <f t="shared" si="3036"/>
        <v>0</v>
      </c>
      <c r="AP982" s="804">
        <f t="shared" si="3036"/>
        <v>0</v>
      </c>
      <c r="AQ982" s="804">
        <f t="shared" si="3036"/>
        <v>0</v>
      </c>
      <c r="AR982" s="804">
        <f t="shared" si="3036"/>
        <v>0</v>
      </c>
      <c r="AS982" s="804">
        <f t="shared" si="3036"/>
        <v>0</v>
      </c>
      <c r="AT982" s="804">
        <f t="shared" si="3036"/>
        <v>0</v>
      </c>
      <c r="AU982" s="804">
        <f t="shared" si="3036"/>
        <v>0</v>
      </c>
      <c r="AV982" s="804">
        <f t="shared" si="3036"/>
        <v>0</v>
      </c>
      <c r="AW982" s="804">
        <f t="shared" si="3036"/>
        <v>0</v>
      </c>
      <c r="AX982" s="804">
        <f t="shared" si="3036"/>
        <v>0</v>
      </c>
      <c r="AY982" s="804">
        <f t="shared" si="3036"/>
        <v>0</v>
      </c>
      <c r="AZ982" s="804">
        <f t="shared" si="3036"/>
        <v>0</v>
      </c>
      <c r="BA982" s="804">
        <f t="shared" si="3036"/>
        <v>0</v>
      </c>
      <c r="BB982" s="804">
        <f t="shared" si="3036"/>
        <v>0</v>
      </c>
      <c r="BC982" s="803"/>
      <c r="BD982" s="804">
        <f t="shared" ref="BD982:BT982" si="3037">SUM(BD726)</f>
        <v>0</v>
      </c>
      <c r="BE982" s="804">
        <f t="shared" si="3037"/>
        <v>0</v>
      </c>
      <c r="BF982" s="804">
        <f t="shared" si="3037"/>
        <v>0</v>
      </c>
      <c r="BG982" s="804">
        <f t="shared" si="3037"/>
        <v>0</v>
      </c>
      <c r="BH982" s="804">
        <f t="shared" si="3037"/>
        <v>0</v>
      </c>
      <c r="BI982" s="804">
        <f t="shared" si="3037"/>
        <v>0</v>
      </c>
      <c r="BJ982" s="804">
        <f t="shared" si="3037"/>
        <v>0</v>
      </c>
      <c r="BK982" s="804">
        <f t="shared" si="3037"/>
        <v>0</v>
      </c>
      <c r="BL982" s="804">
        <f t="shared" si="3037"/>
        <v>0</v>
      </c>
      <c r="BM982" s="804">
        <f t="shared" si="3037"/>
        <v>0</v>
      </c>
      <c r="BN982" s="804">
        <f t="shared" si="3037"/>
        <v>0</v>
      </c>
      <c r="BO982" s="804">
        <f t="shared" si="3037"/>
        <v>0</v>
      </c>
      <c r="BP982" s="804">
        <f t="shared" si="3037"/>
        <v>0</v>
      </c>
      <c r="BQ982" s="804">
        <f t="shared" si="3037"/>
        <v>0</v>
      </c>
      <c r="BR982" s="804">
        <f t="shared" si="3037"/>
        <v>0</v>
      </c>
      <c r="BS982" s="804">
        <f t="shared" si="3037"/>
        <v>0</v>
      </c>
      <c r="BT982" s="804">
        <f t="shared" si="3037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27"/>
        <v>0</v>
      </c>
      <c r="CF982" s="1348">
        <f t="shared" si="3027"/>
        <v>0</v>
      </c>
      <c r="CG982" s="1348">
        <f t="shared" si="3027"/>
        <v>0</v>
      </c>
      <c r="CH982" s="1348">
        <f t="shared" si="3027"/>
        <v>0</v>
      </c>
      <c r="CI982" s="1348">
        <f t="shared" si="3027"/>
        <v>0</v>
      </c>
      <c r="CJ982" s="1348">
        <f t="shared" si="3027"/>
        <v>0</v>
      </c>
      <c r="CK982" s="1349">
        <f t="shared" si="3027"/>
        <v>0</v>
      </c>
      <c r="CL982" s="1349">
        <f t="shared" si="3027"/>
        <v>0</v>
      </c>
      <c r="CM982" s="1349">
        <f t="shared" si="3027"/>
        <v>0</v>
      </c>
      <c r="CN982" s="1348">
        <f t="shared" si="3027"/>
        <v>0</v>
      </c>
      <c r="CO982" s="1348">
        <f t="shared" si="3027"/>
        <v>0</v>
      </c>
      <c r="CP982" s="1348">
        <f t="shared" si="3027"/>
        <v>0</v>
      </c>
      <c r="CQ982" s="1348">
        <f t="shared" si="3027"/>
        <v>0</v>
      </c>
      <c r="CR982" s="1348">
        <f t="shared" si="3027"/>
        <v>0</v>
      </c>
      <c r="CS982" s="1347">
        <f t="shared" si="3027"/>
        <v>0</v>
      </c>
      <c r="CT982" s="1350">
        <f t="shared" si="3027"/>
        <v>0</v>
      </c>
      <c r="CU982" s="547">
        <f t="shared" si="3028"/>
        <v>0</v>
      </c>
      <c r="CV982" s="548">
        <f t="shared" si="3028"/>
        <v>0</v>
      </c>
      <c r="CW982" s="549">
        <f t="shared" si="3028"/>
        <v>0</v>
      </c>
      <c r="CX982" s="549">
        <f t="shared" si="3028"/>
        <v>0</v>
      </c>
      <c r="CY982" s="549">
        <f t="shared" si="3028"/>
        <v>0</v>
      </c>
      <c r="CZ982" s="549">
        <f t="shared" si="3028"/>
        <v>0</v>
      </c>
      <c r="DA982" s="549">
        <f t="shared" si="3028"/>
        <v>0</v>
      </c>
      <c r="DB982" s="550">
        <f t="shared" si="3028"/>
        <v>0</v>
      </c>
      <c r="DC982" s="550">
        <f t="shared" si="3028"/>
        <v>0</v>
      </c>
      <c r="DD982" s="550">
        <f t="shared" si="3028"/>
        <v>0</v>
      </c>
      <c r="DE982" s="549">
        <f t="shared" si="3029"/>
        <v>0</v>
      </c>
      <c r="DF982" s="549">
        <f t="shared" si="3029"/>
        <v>0</v>
      </c>
      <c r="DG982" s="549">
        <f t="shared" si="3029"/>
        <v>0</v>
      </c>
      <c r="DH982" s="549">
        <f t="shared" si="3029"/>
        <v>0</v>
      </c>
      <c r="DI982" s="549">
        <f t="shared" si="3029"/>
        <v>0</v>
      </c>
      <c r="DJ982" s="548">
        <f t="shared" si="3029"/>
        <v>0</v>
      </c>
      <c r="DK982" s="547">
        <f t="shared" si="3029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38">SUM(B903:B983)</f>
        <v>3558.6</v>
      </c>
      <c r="C984" s="804">
        <f t="shared" si="3038"/>
        <v>4025</v>
      </c>
      <c r="D984" s="804">
        <f t="shared" si="3038"/>
        <v>1275</v>
      </c>
      <c r="E984" s="804">
        <f t="shared" si="3038"/>
        <v>6500</v>
      </c>
      <c r="F984" s="804">
        <f t="shared" si="3038"/>
        <v>7230</v>
      </c>
      <c r="G984" s="804">
        <f t="shared" si="3038"/>
        <v>11190</v>
      </c>
      <c r="H984" s="804">
        <f t="shared" si="3038"/>
        <v>8920</v>
      </c>
      <c r="I984" s="804">
        <f t="shared" si="3038"/>
        <v>9000</v>
      </c>
      <c r="J984" s="804">
        <f t="shared" si="3038"/>
        <v>2742.002</v>
      </c>
      <c r="K984" s="804">
        <f t="shared" si="3038"/>
        <v>0</v>
      </c>
      <c r="L984" s="804">
        <f t="shared" si="3038"/>
        <v>0</v>
      </c>
      <c r="M984" s="804">
        <f t="shared" si="3038"/>
        <v>0</v>
      </c>
      <c r="N984" s="804">
        <f t="shared" si="3038"/>
        <v>0</v>
      </c>
      <c r="O984" s="804">
        <f t="shared" si="3038"/>
        <v>0</v>
      </c>
      <c r="P984" s="804">
        <f t="shared" si="3038"/>
        <v>0</v>
      </c>
      <c r="Q984" s="804">
        <f t="shared" si="3038"/>
        <v>0</v>
      </c>
      <c r="R984" s="804">
        <f t="shared" si="3038"/>
        <v>0</v>
      </c>
      <c r="S984" s="803"/>
      <c r="T984" s="804">
        <f t="shared" ref="T984:AJ984" si="3039">SUM(T903:T983)</f>
        <v>4200</v>
      </c>
      <c r="U984" s="804">
        <f t="shared" si="3039"/>
        <v>3625</v>
      </c>
      <c r="V984" s="804">
        <f t="shared" si="3039"/>
        <v>8927.25</v>
      </c>
      <c r="W984" s="804">
        <f t="shared" si="3039"/>
        <v>6925</v>
      </c>
      <c r="X984" s="804">
        <f t="shared" si="3039"/>
        <v>3510</v>
      </c>
      <c r="Y984" s="804">
        <f t="shared" si="3039"/>
        <v>6700</v>
      </c>
      <c r="Z984" s="804">
        <f t="shared" si="3039"/>
        <v>8700</v>
      </c>
      <c r="AA984" s="804">
        <f t="shared" si="3039"/>
        <v>10010</v>
      </c>
      <c r="AB984" s="804">
        <f t="shared" si="3039"/>
        <v>9195</v>
      </c>
      <c r="AC984" s="804">
        <f t="shared" si="3039"/>
        <v>0</v>
      </c>
      <c r="AD984" s="804">
        <f t="shared" si="3039"/>
        <v>0</v>
      </c>
      <c r="AE984" s="804">
        <f t="shared" si="3039"/>
        <v>0</v>
      </c>
      <c r="AF984" s="804">
        <f t="shared" si="3039"/>
        <v>0</v>
      </c>
      <c r="AG984" s="804">
        <f t="shared" si="3039"/>
        <v>0</v>
      </c>
      <c r="AH984" s="804">
        <f t="shared" si="3039"/>
        <v>0</v>
      </c>
      <c r="AI984" s="804">
        <f t="shared" si="3039"/>
        <v>0</v>
      </c>
      <c r="AJ984" s="804">
        <f t="shared" si="3039"/>
        <v>0</v>
      </c>
      <c r="AK984" s="803"/>
      <c r="AL984" s="804">
        <f t="shared" ref="AL984:BB984" si="3040">SUM(AL903:AL983)</f>
        <v>10820</v>
      </c>
      <c r="AM984" s="804">
        <f t="shared" si="3040"/>
        <v>4637.4904999999999</v>
      </c>
      <c r="AN984" s="804">
        <f t="shared" si="3040"/>
        <v>14464</v>
      </c>
      <c r="AO984" s="804">
        <f t="shared" si="3040"/>
        <v>7540</v>
      </c>
      <c r="AP984" s="804">
        <f t="shared" si="3040"/>
        <v>2525.0120000000002</v>
      </c>
      <c r="AQ984" s="804">
        <f t="shared" si="3040"/>
        <v>5120.0159999999996</v>
      </c>
      <c r="AR984" s="804">
        <f t="shared" si="3040"/>
        <v>1035.24</v>
      </c>
      <c r="AS984" s="804">
        <f t="shared" si="3040"/>
        <v>8720</v>
      </c>
      <c r="AT984" s="804">
        <f t="shared" si="3040"/>
        <v>6980</v>
      </c>
      <c r="AU984" s="804">
        <f t="shared" si="3040"/>
        <v>0</v>
      </c>
      <c r="AV984" s="804">
        <f t="shared" si="3040"/>
        <v>0</v>
      </c>
      <c r="AW984" s="804">
        <f t="shared" si="3040"/>
        <v>0</v>
      </c>
      <c r="AX984" s="804">
        <f t="shared" si="3040"/>
        <v>0</v>
      </c>
      <c r="AY984" s="804">
        <f t="shared" si="3040"/>
        <v>0</v>
      </c>
      <c r="AZ984" s="804">
        <f t="shared" si="3040"/>
        <v>0</v>
      </c>
      <c r="BA984" s="804">
        <f t="shared" si="3040"/>
        <v>0</v>
      </c>
      <c r="BB984" s="804">
        <f t="shared" si="3040"/>
        <v>0</v>
      </c>
      <c r="BC984" s="803"/>
      <c r="BD984" s="804">
        <f t="shared" ref="BD984:BT984" si="3041">SUM(BD903:BD983)</f>
        <v>9340</v>
      </c>
      <c r="BE984" s="804">
        <f t="shared" si="3041"/>
        <v>9000</v>
      </c>
      <c r="BF984" s="804">
        <f t="shared" si="3041"/>
        <v>10250</v>
      </c>
      <c r="BG984" s="804">
        <f t="shared" si="3041"/>
        <v>6950</v>
      </c>
      <c r="BH984" s="804">
        <f t="shared" si="3041"/>
        <v>8100</v>
      </c>
      <c r="BI984" s="804">
        <f t="shared" si="3041"/>
        <v>24850.023999999998</v>
      </c>
      <c r="BJ984" s="804">
        <f t="shared" si="3041"/>
        <v>100</v>
      </c>
      <c r="BK984" s="804">
        <f t="shared" si="3041"/>
        <v>3865</v>
      </c>
      <c r="BL984" s="804">
        <f t="shared" si="3041"/>
        <v>8420</v>
      </c>
      <c r="BM984" s="804">
        <f t="shared" si="3041"/>
        <v>0</v>
      </c>
      <c r="BN984" s="804">
        <f t="shared" si="3041"/>
        <v>0</v>
      </c>
      <c r="BO984" s="804">
        <f t="shared" si="3041"/>
        <v>0</v>
      </c>
      <c r="BP984" s="804">
        <f t="shared" si="3041"/>
        <v>0</v>
      </c>
      <c r="BQ984" s="804">
        <f t="shared" si="3041"/>
        <v>0</v>
      </c>
      <c r="BR984" s="804">
        <f t="shared" si="3041"/>
        <v>0</v>
      </c>
      <c r="BS984" s="804">
        <f t="shared" si="3041"/>
        <v>0</v>
      </c>
      <c r="BT984" s="804">
        <f t="shared" si="3041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04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042"/>
        <v>0</v>
      </c>
      <c r="CG984" s="1348">
        <f t="shared" si="3042"/>
        <v>0</v>
      </c>
      <c r="CH984" s="1348">
        <f t="shared" si="3042"/>
        <v>0</v>
      </c>
      <c r="CI984" s="1348">
        <f t="shared" si="3042"/>
        <v>0</v>
      </c>
      <c r="CJ984" s="1348">
        <f t="shared" si="3042"/>
        <v>0</v>
      </c>
      <c r="CK984" s="1349">
        <f t="shared" si="3042"/>
        <v>0</v>
      </c>
      <c r="CL984" s="1349">
        <f t="shared" si="3042"/>
        <v>100</v>
      </c>
      <c r="CM984" s="1349">
        <f t="shared" si="3042"/>
        <v>3865</v>
      </c>
      <c r="CN984" s="1348">
        <f t="shared" si="3042"/>
        <v>6950</v>
      </c>
      <c r="CO984" s="1348">
        <f t="shared" si="3042"/>
        <v>8100</v>
      </c>
      <c r="CP984" s="1348">
        <f t="shared" si="3042"/>
        <v>8420</v>
      </c>
      <c r="CQ984" s="1348">
        <f t="shared" si="3042"/>
        <v>9000</v>
      </c>
      <c r="CR984" s="1348">
        <f t="shared" si="3042"/>
        <v>9340</v>
      </c>
      <c r="CS984" s="1347">
        <f t="shared" si="3042"/>
        <v>10250</v>
      </c>
      <c r="CT984" s="1350">
        <f t="shared" si="3042"/>
        <v>24850.023999999998</v>
      </c>
      <c r="CU984" s="547">
        <f t="shared" ref="CU984:DK984" si="304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43"/>
        <v>0</v>
      </c>
      <c r="CW984" s="549">
        <f t="shared" si="3043"/>
        <v>0</v>
      </c>
      <c r="CX984" s="549">
        <f t="shared" si="3043"/>
        <v>0</v>
      </c>
      <c r="CY984" s="549">
        <f t="shared" si="3043"/>
        <v>0</v>
      </c>
      <c r="CZ984" s="549">
        <f t="shared" si="3043"/>
        <v>0</v>
      </c>
      <c r="DA984" s="549">
        <f t="shared" si="3043"/>
        <v>0</v>
      </c>
      <c r="DB984" s="550">
        <f t="shared" si="3043"/>
        <v>0</v>
      </c>
      <c r="DC984" s="550">
        <f t="shared" si="3043"/>
        <v>100</v>
      </c>
      <c r="DD984" s="550">
        <f t="shared" si="3043"/>
        <v>3865</v>
      </c>
      <c r="DE984" s="549">
        <f t="shared" si="3043"/>
        <v>6950</v>
      </c>
      <c r="DF984" s="549">
        <f t="shared" si="3043"/>
        <v>8100</v>
      </c>
      <c r="DG984" s="549">
        <f t="shared" si="3043"/>
        <v>8420</v>
      </c>
      <c r="DH984" s="549">
        <f t="shared" si="3043"/>
        <v>9000</v>
      </c>
      <c r="DI984" s="549">
        <f t="shared" si="3043"/>
        <v>9340</v>
      </c>
      <c r="DJ984" s="548">
        <f t="shared" si="3043"/>
        <v>10250</v>
      </c>
      <c r="DK984" s="547">
        <f t="shared" si="3043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44">SUM(C456,C465,C474,C483,C492,C501,C507,C585,C591)</f>
        <v>880</v>
      </c>
      <c r="D987" s="804">
        <f t="shared" si="3044"/>
        <v>60</v>
      </c>
      <c r="E987" s="804">
        <f t="shared" si="3044"/>
        <v>1800</v>
      </c>
      <c r="F987" s="804">
        <f t="shared" si="3044"/>
        <v>1830</v>
      </c>
      <c r="G987" s="804">
        <f t="shared" ref="G987:R987" si="3045">SUM(G456,G465,G474,G483,G492,G501,G507,G585,G591)</f>
        <v>1500</v>
      </c>
      <c r="H987" s="804">
        <f t="shared" si="3045"/>
        <v>2220</v>
      </c>
      <c r="I987" s="804">
        <f t="shared" si="3045"/>
        <v>3715</v>
      </c>
      <c r="J987" s="804">
        <f t="shared" si="3045"/>
        <v>2560</v>
      </c>
      <c r="K987" s="804">
        <f t="shared" si="3045"/>
        <v>0</v>
      </c>
      <c r="L987" s="804">
        <f t="shared" si="3045"/>
        <v>0</v>
      </c>
      <c r="M987" s="804">
        <f t="shared" si="3045"/>
        <v>0</v>
      </c>
      <c r="N987" s="804">
        <f t="shared" si="3045"/>
        <v>0</v>
      </c>
      <c r="O987" s="804">
        <f t="shared" si="3045"/>
        <v>0</v>
      </c>
      <c r="P987" s="804">
        <f t="shared" si="3045"/>
        <v>0</v>
      </c>
      <c r="Q987" s="804">
        <f t="shared" si="3045"/>
        <v>0</v>
      </c>
      <c r="R987" s="804">
        <f t="shared" si="3045"/>
        <v>0</v>
      </c>
      <c r="S987" s="803"/>
      <c r="T987" s="804">
        <f>SUM(T456,T465,T474,T483,T492,T501,T507,T585,T591)</f>
        <v>960</v>
      </c>
      <c r="U987" s="804">
        <f t="shared" ref="U987:AJ987" si="3046">SUM(U456,U465,U474,U483,U492,U501,U507,U585,U591)</f>
        <v>480</v>
      </c>
      <c r="V987" s="804">
        <f t="shared" si="3046"/>
        <v>1325</v>
      </c>
      <c r="W987" s="804">
        <f t="shared" si="3046"/>
        <v>1270</v>
      </c>
      <c r="X987" s="804">
        <f t="shared" si="3046"/>
        <v>1690</v>
      </c>
      <c r="Y987" s="804">
        <f t="shared" si="3046"/>
        <v>2330</v>
      </c>
      <c r="Z987" s="804">
        <f t="shared" si="3046"/>
        <v>1392</v>
      </c>
      <c r="AA987" s="804">
        <f t="shared" si="3046"/>
        <v>240</v>
      </c>
      <c r="AB987" s="804">
        <f t="shared" si="3046"/>
        <v>1776</v>
      </c>
      <c r="AC987" s="804">
        <f t="shared" si="3046"/>
        <v>0</v>
      </c>
      <c r="AD987" s="804">
        <f t="shared" si="3046"/>
        <v>0</v>
      </c>
      <c r="AE987" s="804">
        <f t="shared" si="3046"/>
        <v>0</v>
      </c>
      <c r="AF987" s="804">
        <f t="shared" si="3046"/>
        <v>0</v>
      </c>
      <c r="AG987" s="804">
        <f t="shared" si="3046"/>
        <v>0</v>
      </c>
      <c r="AH987" s="804">
        <f t="shared" si="3046"/>
        <v>0</v>
      </c>
      <c r="AI987" s="804">
        <f t="shared" si="3046"/>
        <v>0</v>
      </c>
      <c r="AJ987" s="804">
        <f t="shared" si="3046"/>
        <v>0</v>
      </c>
      <c r="AK987" s="803"/>
      <c r="AL987" s="804">
        <f>SUM(AL456,AL465,AL474,AL483,AL492,AL501,AL507,AL585,AL591)</f>
        <v>1575</v>
      </c>
      <c r="AM987" s="804">
        <f t="shared" ref="AM987:BB987" si="3047">SUM(AM456,AM465,AM474,AM483,AM492,AM501,AM507,AM585,AM591)</f>
        <v>1080</v>
      </c>
      <c r="AN987" s="804">
        <f t="shared" si="3047"/>
        <v>5640</v>
      </c>
      <c r="AO987" s="804">
        <f t="shared" si="3047"/>
        <v>1360</v>
      </c>
      <c r="AP987" s="804">
        <f t="shared" si="3047"/>
        <v>4170</v>
      </c>
      <c r="AQ987" s="804">
        <f t="shared" si="3047"/>
        <v>1599.9712</v>
      </c>
      <c r="AR987" s="804">
        <f t="shared" si="3047"/>
        <v>2560</v>
      </c>
      <c r="AS987" s="804">
        <f t="shared" si="3047"/>
        <v>420</v>
      </c>
      <c r="AT987" s="804">
        <f t="shared" si="3047"/>
        <v>879.99992799999995</v>
      </c>
      <c r="AU987" s="804">
        <f t="shared" si="3047"/>
        <v>0</v>
      </c>
      <c r="AV987" s="804">
        <f t="shared" si="3047"/>
        <v>0</v>
      </c>
      <c r="AW987" s="804">
        <f t="shared" si="3047"/>
        <v>0</v>
      </c>
      <c r="AX987" s="804">
        <f t="shared" si="3047"/>
        <v>0</v>
      </c>
      <c r="AY987" s="804">
        <f t="shared" si="3047"/>
        <v>0</v>
      </c>
      <c r="AZ987" s="804">
        <f t="shared" si="3047"/>
        <v>0</v>
      </c>
      <c r="BA987" s="804">
        <f t="shared" si="3047"/>
        <v>0</v>
      </c>
      <c r="BB987" s="804">
        <f t="shared" si="3047"/>
        <v>0</v>
      </c>
      <c r="BC987" s="803"/>
      <c r="BD987" s="804">
        <f>SUM(BD456,BD465,BD474,BD483,BD492,BD501,BD507,BD585,BD591)</f>
        <v>792</v>
      </c>
      <c r="BE987" s="804">
        <f t="shared" ref="BE987:BT987" si="3048">SUM(BE456,BE465,BE474,BE483,BE492,BE501,BE507,BE585,BE591)</f>
        <v>450</v>
      </c>
      <c r="BF987" s="804">
        <f t="shared" si="3048"/>
        <v>300</v>
      </c>
      <c r="BG987" s="804">
        <f t="shared" si="3048"/>
        <v>2400</v>
      </c>
      <c r="BH987" s="804">
        <f t="shared" si="3048"/>
        <v>1350</v>
      </c>
      <c r="BI987" s="804">
        <f t="shared" si="3048"/>
        <v>180</v>
      </c>
      <c r="BJ987" s="804">
        <f t="shared" si="3048"/>
        <v>3480</v>
      </c>
      <c r="BK987" s="804">
        <f t="shared" si="3048"/>
        <v>160</v>
      </c>
      <c r="BL987" s="804">
        <f t="shared" si="3048"/>
        <v>160</v>
      </c>
      <c r="BM987" s="804">
        <f t="shared" si="3048"/>
        <v>0</v>
      </c>
      <c r="BN987" s="804">
        <f t="shared" si="3048"/>
        <v>0</v>
      </c>
      <c r="BO987" s="804">
        <f t="shared" si="3048"/>
        <v>0</v>
      </c>
      <c r="BP987" s="804">
        <f t="shared" si="3048"/>
        <v>0</v>
      </c>
      <c r="BQ987" s="804">
        <f t="shared" si="3048"/>
        <v>0</v>
      </c>
      <c r="BR987" s="804">
        <f t="shared" si="3048"/>
        <v>0</v>
      </c>
      <c r="BS987" s="804">
        <f t="shared" si="3048"/>
        <v>0</v>
      </c>
      <c r="BT987" s="804">
        <f t="shared" si="3048"/>
        <v>0</v>
      </c>
      <c r="BU987" s="803"/>
      <c r="BV987" s="804">
        <f>SUM(BV456,BV465,BV474,BV483,BV492,BV501,BV507,BV585,BV591)</f>
        <v>1107</v>
      </c>
      <c r="BW987" s="804">
        <f t="shared" ref="BW987:BY987" si="3049">SUM(BW456,BW465,BW474,BW483,BW492,BW501,BW507,BW585,BW591)</f>
        <v>1112</v>
      </c>
      <c r="BX987" s="804">
        <f t="shared" si="3049"/>
        <v>737</v>
      </c>
      <c r="BY987" s="804">
        <f t="shared" si="3049"/>
        <v>2862</v>
      </c>
      <c r="BZ987" s="596">
        <f t="shared" ref="BZ987:BZ1001" si="3050">IF(DL987&lt;3,"",(SUM(B987:R987)-MIN(B987:R987)-MAX(B987:R987))/(DL987-2))</f>
        <v>820.26666666666665</v>
      </c>
      <c r="CA987" s="596">
        <f t="shared" ref="CA987:CA1001" si="3051">IF(DM987&lt;3,"",(SUM(T987:AJ987)-MIN(T987:AJ987)-MAX(T987:AJ987))/(DM987-2))</f>
        <v>608.86666666666667</v>
      </c>
      <c r="CB987" s="596">
        <f t="shared" ref="CB987:CB1001" si="3052">IF(DN987&lt;3,"",(SUM(AL987:BB987)-MIN(AL987:BB987)-MAX(AL987:BB987))/(DN987-2))</f>
        <v>909.66474186666676</v>
      </c>
      <c r="CC987" s="596">
        <f t="shared" ref="CC987:CC1001" si="3053">IF(DO987&lt;3,"",(SUM(BD987:BT987)-MIN(BD987:BT987)-MAX(BD987:BT987))/(DO987-2))</f>
        <v>386.13333333333333</v>
      </c>
      <c r="CD987" s="1346">
        <f t="shared" ref="CD987:CS1001" si="305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054"/>
        <v>0</v>
      </c>
      <c r="CF987" s="1348">
        <f t="shared" si="3054"/>
        <v>0</v>
      </c>
      <c r="CG987" s="1348">
        <f t="shared" si="3054"/>
        <v>0</v>
      </c>
      <c r="CH987" s="1348">
        <f t="shared" si="3054"/>
        <v>0</v>
      </c>
      <c r="CI987" s="1348">
        <f t="shared" si="3054"/>
        <v>0</v>
      </c>
      <c r="CJ987" s="1348">
        <f t="shared" si="3054"/>
        <v>0</v>
      </c>
      <c r="CK987" s="1349">
        <f t="shared" si="3054"/>
        <v>0</v>
      </c>
      <c r="CL987" s="1349">
        <f t="shared" si="3054"/>
        <v>420</v>
      </c>
      <c r="CM987" s="1349">
        <f t="shared" si="3054"/>
        <v>879.99992799999995</v>
      </c>
      <c r="CN987" s="1348">
        <f t="shared" si="3054"/>
        <v>1080</v>
      </c>
      <c r="CO987" s="1348">
        <f t="shared" si="3054"/>
        <v>1360</v>
      </c>
      <c r="CP987" s="1348">
        <f t="shared" si="3054"/>
        <v>1575</v>
      </c>
      <c r="CQ987" s="1348">
        <f t="shared" si="3054"/>
        <v>1599.9712</v>
      </c>
      <c r="CR987" s="1348">
        <f t="shared" si="3054"/>
        <v>2560</v>
      </c>
      <c r="CS987" s="1347">
        <f t="shared" si="3054"/>
        <v>4170</v>
      </c>
      <c r="CT987" s="1350">
        <f t="shared" ref="CT987:CT1001" si="305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7">
        <f t="shared" ref="CU987:DJ1001" si="305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056"/>
        <v>0</v>
      </c>
      <c r="CW987" s="1379">
        <f t="shared" si="3056"/>
        <v>0</v>
      </c>
      <c r="CX987" s="1379">
        <f t="shared" si="3056"/>
        <v>0</v>
      </c>
      <c r="CY987" s="1379">
        <f t="shared" si="3056"/>
        <v>0</v>
      </c>
      <c r="CZ987" s="1379">
        <f t="shared" si="3056"/>
        <v>0</v>
      </c>
      <c r="DA987" s="1379">
        <f t="shared" si="3056"/>
        <v>0</v>
      </c>
      <c r="DB987" s="1380">
        <f t="shared" si="3056"/>
        <v>0</v>
      </c>
      <c r="DC987" s="1380">
        <f t="shared" si="3056"/>
        <v>160</v>
      </c>
      <c r="DD987" s="1380">
        <f t="shared" si="3056"/>
        <v>160</v>
      </c>
      <c r="DE987" s="1379">
        <f t="shared" si="3056"/>
        <v>180</v>
      </c>
      <c r="DF987" s="1379">
        <f t="shared" si="3056"/>
        <v>300</v>
      </c>
      <c r="DG987" s="1379">
        <f t="shared" si="3056"/>
        <v>450</v>
      </c>
      <c r="DH987" s="1379">
        <f t="shared" si="3056"/>
        <v>792</v>
      </c>
      <c r="DI987" s="1379">
        <f t="shared" si="3056"/>
        <v>1350</v>
      </c>
      <c r="DJ987" s="1378">
        <f t="shared" si="3056"/>
        <v>2400</v>
      </c>
      <c r="DK987" s="1437">
        <f t="shared" ref="DK987:DK1001" si="305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58">COUNT(B987:R987)</f>
        <v>17</v>
      </c>
      <c r="DM987" s="106">
        <f t="shared" ref="DM987:DM1001" si="3059">COUNT(T987:AJ987)</f>
        <v>17</v>
      </c>
      <c r="DN987" s="106">
        <f t="shared" ref="DN987:DN1001" si="3060">COUNT(AL987:BB987)</f>
        <v>17</v>
      </c>
      <c r="DO987" s="106">
        <f t="shared" ref="DO987:DO1001" si="3061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062">SUM(C513,C519,C525,C531,C537,C543,C549,C555,C561,C567,C573,C579,C604,C610,C622,C771:C772)</f>
        <v>0</v>
      </c>
      <c r="D988" s="804">
        <f t="shared" si="3062"/>
        <v>380</v>
      </c>
      <c r="E988" s="804">
        <f t="shared" si="3062"/>
        <v>0</v>
      </c>
      <c r="F988" s="804">
        <f t="shared" si="3062"/>
        <v>372</v>
      </c>
      <c r="G988" s="804">
        <f t="shared" si="3062"/>
        <v>525</v>
      </c>
      <c r="H988" s="804">
        <f t="shared" si="3062"/>
        <v>3825</v>
      </c>
      <c r="I988" s="804">
        <f t="shared" si="3062"/>
        <v>2391.7919999999999</v>
      </c>
      <c r="J988" s="804">
        <f t="shared" si="3062"/>
        <v>0</v>
      </c>
      <c r="K988" s="804">
        <f t="shared" si="3062"/>
        <v>0</v>
      </c>
      <c r="L988" s="804">
        <f t="shared" si="3062"/>
        <v>0</v>
      </c>
      <c r="M988" s="804">
        <f t="shared" si="3062"/>
        <v>0</v>
      </c>
      <c r="N988" s="804">
        <f t="shared" si="3062"/>
        <v>0</v>
      </c>
      <c r="O988" s="804">
        <f t="shared" si="3062"/>
        <v>0</v>
      </c>
      <c r="P988" s="804">
        <f t="shared" si="3062"/>
        <v>0</v>
      </c>
      <c r="Q988" s="804">
        <f t="shared" si="3062"/>
        <v>0</v>
      </c>
      <c r="R988" s="804">
        <f t="shared" si="3062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63">SUM(U513,U519,U525,U531,U537,U543,U549,U555,U561,U567,U573,U579,U604,U610,U622,U771:U772)</f>
        <v>390</v>
      </c>
      <c r="V988" s="804">
        <f t="shared" si="3063"/>
        <v>720.07500000000005</v>
      </c>
      <c r="W988" s="804">
        <f t="shared" si="3063"/>
        <v>360.05399999999997</v>
      </c>
      <c r="X988" s="804">
        <f t="shared" si="3063"/>
        <v>588.048</v>
      </c>
      <c r="Y988" s="804">
        <f t="shared" si="3063"/>
        <v>120</v>
      </c>
      <c r="Z988" s="804">
        <f t="shared" si="3063"/>
        <v>96</v>
      </c>
      <c r="AA988" s="804">
        <f t="shared" si="3063"/>
        <v>1620</v>
      </c>
      <c r="AB988" s="804">
        <f t="shared" si="3063"/>
        <v>4343.7182400000002</v>
      </c>
      <c r="AC988" s="804">
        <f t="shared" si="3063"/>
        <v>0</v>
      </c>
      <c r="AD988" s="804">
        <f t="shared" si="3063"/>
        <v>0</v>
      </c>
      <c r="AE988" s="804">
        <f t="shared" si="3063"/>
        <v>0</v>
      </c>
      <c r="AF988" s="804">
        <f t="shared" si="3063"/>
        <v>0</v>
      </c>
      <c r="AG988" s="804">
        <f t="shared" si="3063"/>
        <v>0</v>
      </c>
      <c r="AH988" s="804">
        <f t="shared" si="3063"/>
        <v>0</v>
      </c>
      <c r="AI988" s="804">
        <f t="shared" si="3063"/>
        <v>0</v>
      </c>
      <c r="AJ988" s="804">
        <f t="shared" si="3063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64">SUM(AM513,AM519,AM525,AM531,AM537,AM543,AM549,AM555,AM561,AM567,AM573,AM579,AM604,AM610,AM622,AM771:AM772)</f>
        <v>1867</v>
      </c>
      <c r="AN988" s="804">
        <f t="shared" si="3064"/>
        <v>3006.0018</v>
      </c>
      <c r="AO988" s="804">
        <f t="shared" si="3064"/>
        <v>743.7</v>
      </c>
      <c r="AP988" s="804">
        <f t="shared" si="3064"/>
        <v>1010</v>
      </c>
      <c r="AQ988" s="804">
        <f t="shared" si="3064"/>
        <v>1770</v>
      </c>
      <c r="AR988" s="804">
        <f t="shared" si="3064"/>
        <v>2688</v>
      </c>
      <c r="AS988" s="804">
        <f t="shared" si="3064"/>
        <v>582</v>
      </c>
      <c r="AT988" s="804">
        <f t="shared" si="3064"/>
        <v>2016.0012000000002</v>
      </c>
      <c r="AU988" s="804">
        <f t="shared" si="3064"/>
        <v>0</v>
      </c>
      <c r="AV988" s="804">
        <f t="shared" si="3064"/>
        <v>0</v>
      </c>
      <c r="AW988" s="804">
        <f t="shared" si="3064"/>
        <v>0</v>
      </c>
      <c r="AX988" s="804">
        <f t="shared" si="3064"/>
        <v>0</v>
      </c>
      <c r="AY988" s="804">
        <f t="shared" si="3064"/>
        <v>0</v>
      </c>
      <c r="AZ988" s="804">
        <f t="shared" si="3064"/>
        <v>0</v>
      </c>
      <c r="BA988" s="804">
        <f t="shared" si="3064"/>
        <v>0</v>
      </c>
      <c r="BB988" s="804">
        <f t="shared" si="3064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65">SUM(BE513,BE519,BE525,BE531,BE537,BE543,BE549,BE555,BE561,BE567,BE573,BE579,BE604,BE610,BE622,BE771:BE772)</f>
        <v>1080</v>
      </c>
      <c r="BF988" s="804">
        <f t="shared" si="3065"/>
        <v>1992</v>
      </c>
      <c r="BG988" s="804">
        <f t="shared" si="3065"/>
        <v>2928.0002399999998</v>
      </c>
      <c r="BH988" s="804">
        <f t="shared" si="3065"/>
        <v>1800</v>
      </c>
      <c r="BI988" s="804">
        <f t="shared" si="3065"/>
        <v>2250.00009</v>
      </c>
      <c r="BJ988" s="804">
        <f t="shared" si="3065"/>
        <v>1804</v>
      </c>
      <c r="BK988" s="804">
        <f t="shared" si="3065"/>
        <v>120</v>
      </c>
      <c r="BL988" s="804">
        <f t="shared" si="3065"/>
        <v>455.85599999999999</v>
      </c>
      <c r="BM988" s="804">
        <f t="shared" si="3065"/>
        <v>0</v>
      </c>
      <c r="BN988" s="804">
        <f t="shared" si="3065"/>
        <v>0</v>
      </c>
      <c r="BO988" s="804">
        <f t="shared" si="3065"/>
        <v>0</v>
      </c>
      <c r="BP988" s="804">
        <f t="shared" si="3065"/>
        <v>0</v>
      </c>
      <c r="BQ988" s="804">
        <f t="shared" si="3065"/>
        <v>0</v>
      </c>
      <c r="BR988" s="804">
        <f t="shared" si="3065"/>
        <v>0</v>
      </c>
      <c r="BS988" s="804">
        <f t="shared" si="3065"/>
        <v>0</v>
      </c>
      <c r="BT988" s="804">
        <f t="shared" si="3065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66">SUM(BX513,BX519,BX525,BX531,BX537,BX543,BX549,BX555,BX561,BX567,BX573,BX579,BX604,BX610,BX622,BX771:BX772)</f>
        <v>2315</v>
      </c>
      <c r="BY988" s="804">
        <f t="shared" si="3066"/>
        <v>3153</v>
      </c>
      <c r="BZ988" s="596">
        <f t="shared" si="3050"/>
        <v>252.05146666666661</v>
      </c>
      <c r="CA988" s="596">
        <f t="shared" si="3051"/>
        <v>274.01179999999999</v>
      </c>
      <c r="CB988" s="596">
        <f t="shared" si="3052"/>
        <v>863.50274666666667</v>
      </c>
      <c r="CC988" s="596">
        <f t="shared" si="3053"/>
        <v>828.6570886666666</v>
      </c>
      <c r="CD988" s="1346">
        <f t="shared" si="3054"/>
        <v>0</v>
      </c>
      <c r="CE988" s="1347">
        <f t="shared" si="3054"/>
        <v>0</v>
      </c>
      <c r="CF988" s="1348">
        <f t="shared" si="3054"/>
        <v>0</v>
      </c>
      <c r="CG988" s="1348">
        <f t="shared" si="3054"/>
        <v>0</v>
      </c>
      <c r="CH988" s="1348">
        <f t="shared" si="3054"/>
        <v>0</v>
      </c>
      <c r="CI988" s="1348">
        <f t="shared" si="3054"/>
        <v>0</v>
      </c>
      <c r="CJ988" s="1348">
        <f t="shared" si="3054"/>
        <v>0</v>
      </c>
      <c r="CK988" s="1349">
        <f t="shared" si="3054"/>
        <v>0</v>
      </c>
      <c r="CL988" s="1349">
        <f t="shared" si="3054"/>
        <v>582</v>
      </c>
      <c r="CM988" s="1349">
        <f t="shared" si="3054"/>
        <v>743.7</v>
      </c>
      <c r="CN988" s="1348">
        <f t="shared" si="3054"/>
        <v>1010</v>
      </c>
      <c r="CO988" s="1348">
        <f t="shared" si="3054"/>
        <v>1770</v>
      </c>
      <c r="CP988" s="1348">
        <f t="shared" si="3054"/>
        <v>1867</v>
      </c>
      <c r="CQ988" s="1348">
        <f t="shared" si="3054"/>
        <v>2016.0012000000002</v>
      </c>
      <c r="CR988" s="1348">
        <f t="shared" si="3054"/>
        <v>2275.84</v>
      </c>
      <c r="CS988" s="1347">
        <f t="shared" si="3054"/>
        <v>2688</v>
      </c>
      <c r="CT988" s="1350">
        <f t="shared" si="3055"/>
        <v>3006.0018</v>
      </c>
      <c r="CU988" s="1437">
        <f t="shared" si="3056"/>
        <v>0</v>
      </c>
      <c r="CV988" s="1378">
        <f t="shared" si="3056"/>
        <v>0</v>
      </c>
      <c r="CW988" s="1379">
        <f t="shared" si="3056"/>
        <v>0</v>
      </c>
      <c r="CX988" s="1379">
        <f t="shared" si="3056"/>
        <v>0</v>
      </c>
      <c r="CY988" s="1379">
        <f t="shared" si="3056"/>
        <v>0</v>
      </c>
      <c r="CZ988" s="1379">
        <f t="shared" si="3056"/>
        <v>0</v>
      </c>
      <c r="DA988" s="1379">
        <f t="shared" si="3056"/>
        <v>0</v>
      </c>
      <c r="DB988" s="1380">
        <f t="shared" si="3056"/>
        <v>0</v>
      </c>
      <c r="DC988" s="1380">
        <f t="shared" si="3056"/>
        <v>120</v>
      </c>
      <c r="DD988" s="1380">
        <f t="shared" si="3056"/>
        <v>455.85599999999999</v>
      </c>
      <c r="DE988" s="1379">
        <f t="shared" si="3056"/>
        <v>1080</v>
      </c>
      <c r="DF988" s="1379">
        <f t="shared" si="3056"/>
        <v>1800</v>
      </c>
      <c r="DG988" s="1379">
        <f t="shared" si="3056"/>
        <v>1804</v>
      </c>
      <c r="DH988" s="1379">
        <f t="shared" si="3056"/>
        <v>1992</v>
      </c>
      <c r="DI988" s="1379">
        <f t="shared" si="3056"/>
        <v>2250.00009</v>
      </c>
      <c r="DJ988" s="1378">
        <f t="shared" si="3056"/>
        <v>2928.0002399999998</v>
      </c>
      <c r="DK988" s="1437">
        <f t="shared" si="3057"/>
        <v>3318</v>
      </c>
      <c r="DL988" s="654">
        <f t="shared" si="3058"/>
        <v>17</v>
      </c>
      <c r="DM988" s="106">
        <f t="shared" si="3059"/>
        <v>17</v>
      </c>
      <c r="DN988" s="106">
        <f t="shared" si="3060"/>
        <v>17</v>
      </c>
      <c r="DO988" s="106">
        <f t="shared" si="3061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067">SUM(B598,B616,B628,B634)</f>
        <v>0</v>
      </c>
      <c r="C989" s="804">
        <f t="shared" si="3067"/>
        <v>0</v>
      </c>
      <c r="D989" s="804">
        <f t="shared" si="3067"/>
        <v>0</v>
      </c>
      <c r="E989" s="804">
        <f t="shared" si="3067"/>
        <v>1000</v>
      </c>
      <c r="F989" s="804">
        <f t="shared" si="3067"/>
        <v>288</v>
      </c>
      <c r="G989" s="804">
        <f t="shared" si="3067"/>
        <v>1600</v>
      </c>
      <c r="H989" s="804">
        <f t="shared" si="3067"/>
        <v>507</v>
      </c>
      <c r="I989" s="804">
        <f t="shared" si="3067"/>
        <v>2708</v>
      </c>
      <c r="J989" s="804">
        <f t="shared" si="3067"/>
        <v>130</v>
      </c>
      <c r="K989" s="804">
        <f t="shared" si="3067"/>
        <v>0</v>
      </c>
      <c r="L989" s="804">
        <f t="shared" si="3067"/>
        <v>0</v>
      </c>
      <c r="M989" s="804">
        <f t="shared" si="3067"/>
        <v>0</v>
      </c>
      <c r="N989" s="804">
        <f t="shared" si="3067"/>
        <v>0</v>
      </c>
      <c r="O989" s="804">
        <f t="shared" si="3067"/>
        <v>0</v>
      </c>
      <c r="P989" s="804">
        <f t="shared" si="3067"/>
        <v>0</v>
      </c>
      <c r="Q989" s="804">
        <f t="shared" si="3067"/>
        <v>0</v>
      </c>
      <c r="R989" s="804">
        <f t="shared" si="3067"/>
        <v>0</v>
      </c>
      <c r="S989" s="803"/>
      <c r="T989" s="804">
        <f t="shared" ref="T989:AJ989" si="3068">SUM(T598,T616,T628,T634)</f>
        <v>0</v>
      </c>
      <c r="U989" s="804">
        <f t="shared" si="3068"/>
        <v>720</v>
      </c>
      <c r="V989" s="804">
        <f t="shared" si="3068"/>
        <v>960</v>
      </c>
      <c r="W989" s="804">
        <f t="shared" si="3068"/>
        <v>480</v>
      </c>
      <c r="X989" s="804">
        <f t="shared" si="3068"/>
        <v>65.124000000000009</v>
      </c>
      <c r="Y989" s="804">
        <f t="shared" si="3068"/>
        <v>0</v>
      </c>
      <c r="Z989" s="804">
        <f t="shared" si="3068"/>
        <v>0</v>
      </c>
      <c r="AA989" s="804">
        <f t="shared" si="3068"/>
        <v>144</v>
      </c>
      <c r="AB989" s="804">
        <f t="shared" si="3068"/>
        <v>363.99599999999998</v>
      </c>
      <c r="AC989" s="804">
        <f t="shared" si="3068"/>
        <v>0</v>
      </c>
      <c r="AD989" s="804">
        <f t="shared" si="3068"/>
        <v>0</v>
      </c>
      <c r="AE989" s="804">
        <f t="shared" si="3068"/>
        <v>0</v>
      </c>
      <c r="AF989" s="804">
        <f t="shared" si="3068"/>
        <v>0</v>
      </c>
      <c r="AG989" s="804">
        <f t="shared" si="3068"/>
        <v>0</v>
      </c>
      <c r="AH989" s="804">
        <f t="shared" si="3068"/>
        <v>0</v>
      </c>
      <c r="AI989" s="804">
        <f t="shared" si="3068"/>
        <v>0</v>
      </c>
      <c r="AJ989" s="804">
        <f t="shared" si="3068"/>
        <v>0</v>
      </c>
      <c r="AK989" s="803"/>
      <c r="AL989" s="804">
        <f t="shared" ref="AL989:BB989" si="3069">SUM(AL598,AL616,AL628,AL634)</f>
        <v>390</v>
      </c>
      <c r="AM989" s="804">
        <f t="shared" si="3069"/>
        <v>288</v>
      </c>
      <c r="AN989" s="804">
        <f t="shared" si="3069"/>
        <v>1008</v>
      </c>
      <c r="AO989" s="804">
        <f t="shared" si="3069"/>
        <v>44.61</v>
      </c>
      <c r="AP989" s="804">
        <f t="shared" si="3069"/>
        <v>630</v>
      </c>
      <c r="AQ989" s="804">
        <f t="shared" si="3069"/>
        <v>0</v>
      </c>
      <c r="AR989" s="804">
        <f t="shared" si="3069"/>
        <v>559.96800000000007</v>
      </c>
      <c r="AS989" s="804">
        <f t="shared" si="3069"/>
        <v>1800</v>
      </c>
      <c r="AT989" s="804">
        <f t="shared" si="3069"/>
        <v>371.64</v>
      </c>
      <c r="AU989" s="804">
        <f t="shared" si="3069"/>
        <v>0</v>
      </c>
      <c r="AV989" s="804">
        <f t="shared" si="3069"/>
        <v>0</v>
      </c>
      <c r="AW989" s="804">
        <f t="shared" si="3069"/>
        <v>0</v>
      </c>
      <c r="AX989" s="804">
        <f t="shared" si="3069"/>
        <v>0</v>
      </c>
      <c r="AY989" s="804">
        <f t="shared" si="3069"/>
        <v>0</v>
      </c>
      <c r="AZ989" s="804">
        <f t="shared" si="3069"/>
        <v>0</v>
      </c>
      <c r="BA989" s="804">
        <f t="shared" si="3069"/>
        <v>0</v>
      </c>
      <c r="BB989" s="804">
        <f t="shared" si="3069"/>
        <v>0</v>
      </c>
      <c r="BC989" s="803"/>
      <c r="BD989" s="804">
        <f t="shared" ref="BD989:BT989" si="3070">SUM(BD598,BD616,BD628,BD634)</f>
        <v>300</v>
      </c>
      <c r="BE989" s="804">
        <f t="shared" si="3070"/>
        <v>840</v>
      </c>
      <c r="BF989" s="804">
        <f t="shared" si="3070"/>
        <v>300</v>
      </c>
      <c r="BG989" s="804">
        <f t="shared" si="3070"/>
        <v>360.0018</v>
      </c>
      <c r="BH989" s="804">
        <f t="shared" si="3070"/>
        <v>0</v>
      </c>
      <c r="BI989" s="804">
        <f t="shared" si="3070"/>
        <v>2160</v>
      </c>
      <c r="BJ989" s="804">
        <f t="shared" si="3070"/>
        <v>1020</v>
      </c>
      <c r="BK989" s="804">
        <f t="shared" si="3070"/>
        <v>50</v>
      </c>
      <c r="BL989" s="804">
        <f t="shared" si="3070"/>
        <v>0</v>
      </c>
      <c r="BM989" s="804">
        <f t="shared" si="3070"/>
        <v>0</v>
      </c>
      <c r="BN989" s="804">
        <f t="shared" si="3070"/>
        <v>0</v>
      </c>
      <c r="BO989" s="804">
        <f t="shared" si="3070"/>
        <v>0</v>
      </c>
      <c r="BP989" s="804">
        <f t="shared" si="3070"/>
        <v>0</v>
      </c>
      <c r="BQ989" s="804">
        <f t="shared" si="3070"/>
        <v>0</v>
      </c>
      <c r="BR989" s="804">
        <f t="shared" si="3070"/>
        <v>0</v>
      </c>
      <c r="BS989" s="804">
        <f t="shared" si="3070"/>
        <v>0</v>
      </c>
      <c r="BT989" s="804">
        <f t="shared" si="3070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50"/>
        <v>235</v>
      </c>
      <c r="CA989" s="596">
        <f t="shared" si="3051"/>
        <v>118.208</v>
      </c>
      <c r="CB989" s="596">
        <f t="shared" si="3052"/>
        <v>219.4812</v>
      </c>
      <c r="CC989" s="596">
        <f t="shared" si="3053"/>
        <v>191.33345333333332</v>
      </c>
      <c r="CD989" s="1346">
        <f t="shared" si="3054"/>
        <v>0</v>
      </c>
      <c r="CE989" s="1347">
        <f t="shared" si="3054"/>
        <v>0</v>
      </c>
      <c r="CF989" s="1348">
        <f t="shared" si="3054"/>
        <v>0</v>
      </c>
      <c r="CG989" s="1348">
        <f t="shared" si="3054"/>
        <v>0</v>
      </c>
      <c r="CH989" s="1348">
        <f t="shared" si="3054"/>
        <v>0</v>
      </c>
      <c r="CI989" s="1348">
        <f t="shared" si="3054"/>
        <v>0</v>
      </c>
      <c r="CJ989" s="1348">
        <f t="shared" si="3054"/>
        <v>0</v>
      </c>
      <c r="CK989" s="1349">
        <f t="shared" si="3054"/>
        <v>0</v>
      </c>
      <c r="CL989" s="1349">
        <f t="shared" si="3054"/>
        <v>0</v>
      </c>
      <c r="CM989" s="1349">
        <f t="shared" si="3054"/>
        <v>44.61</v>
      </c>
      <c r="CN989" s="1348">
        <f t="shared" si="3054"/>
        <v>288</v>
      </c>
      <c r="CO989" s="1348">
        <f t="shared" si="3054"/>
        <v>371.64</v>
      </c>
      <c r="CP989" s="1348">
        <f t="shared" si="3054"/>
        <v>390</v>
      </c>
      <c r="CQ989" s="1348">
        <f t="shared" si="3054"/>
        <v>559.96800000000007</v>
      </c>
      <c r="CR989" s="1348">
        <f t="shared" si="3054"/>
        <v>630</v>
      </c>
      <c r="CS989" s="1347">
        <f t="shared" si="3054"/>
        <v>1008</v>
      </c>
      <c r="CT989" s="1350">
        <f t="shared" si="3055"/>
        <v>1800</v>
      </c>
      <c r="CU989" s="1437">
        <f t="shared" si="3056"/>
        <v>0</v>
      </c>
      <c r="CV989" s="1378">
        <f t="shared" si="3056"/>
        <v>0</v>
      </c>
      <c r="CW989" s="1379">
        <f t="shared" si="3056"/>
        <v>0</v>
      </c>
      <c r="CX989" s="1379">
        <f t="shared" si="3056"/>
        <v>0</v>
      </c>
      <c r="CY989" s="1379">
        <f t="shared" si="3056"/>
        <v>0</v>
      </c>
      <c r="CZ989" s="1379">
        <f t="shared" si="3056"/>
        <v>0</v>
      </c>
      <c r="DA989" s="1379">
        <f t="shared" si="3056"/>
        <v>0</v>
      </c>
      <c r="DB989" s="1380">
        <f t="shared" si="3056"/>
        <v>0</v>
      </c>
      <c r="DC989" s="1380">
        <f t="shared" si="3056"/>
        <v>0</v>
      </c>
      <c r="DD989" s="1380">
        <f t="shared" si="3056"/>
        <v>0</v>
      </c>
      <c r="DE989" s="1379">
        <f t="shared" si="3056"/>
        <v>50</v>
      </c>
      <c r="DF989" s="1379">
        <f t="shared" si="3056"/>
        <v>300</v>
      </c>
      <c r="DG989" s="1379">
        <f t="shared" si="3056"/>
        <v>300</v>
      </c>
      <c r="DH989" s="1379">
        <f t="shared" si="3056"/>
        <v>360.0018</v>
      </c>
      <c r="DI989" s="1379">
        <f t="shared" si="3056"/>
        <v>840</v>
      </c>
      <c r="DJ989" s="1378">
        <f t="shared" si="3056"/>
        <v>1020</v>
      </c>
      <c r="DK989" s="1437">
        <f t="shared" si="3057"/>
        <v>2160</v>
      </c>
      <c r="DL989" s="654">
        <f t="shared" si="3058"/>
        <v>17</v>
      </c>
      <c r="DM989" s="106">
        <f t="shared" si="3059"/>
        <v>17</v>
      </c>
      <c r="DN989" s="106">
        <f t="shared" si="3060"/>
        <v>17</v>
      </c>
      <c r="DO989" s="106">
        <f t="shared" si="3061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071">SUM(B641)</f>
        <v>0</v>
      </c>
      <c r="C990" s="804">
        <f t="shared" si="3071"/>
        <v>0</v>
      </c>
      <c r="D990" s="804">
        <f t="shared" si="3071"/>
        <v>0</v>
      </c>
      <c r="E990" s="804">
        <f t="shared" si="3071"/>
        <v>0</v>
      </c>
      <c r="F990" s="804">
        <f t="shared" si="3071"/>
        <v>0</v>
      </c>
      <c r="G990" s="804">
        <f t="shared" si="3071"/>
        <v>0</v>
      </c>
      <c r="H990" s="804">
        <f t="shared" si="3071"/>
        <v>144</v>
      </c>
      <c r="I990" s="804">
        <f t="shared" si="3071"/>
        <v>0</v>
      </c>
      <c r="J990" s="804">
        <f t="shared" si="3071"/>
        <v>0</v>
      </c>
      <c r="K990" s="804">
        <f t="shared" si="3071"/>
        <v>0</v>
      </c>
      <c r="L990" s="804">
        <f t="shared" si="3071"/>
        <v>0</v>
      </c>
      <c r="M990" s="804">
        <f t="shared" si="3071"/>
        <v>0</v>
      </c>
      <c r="N990" s="804">
        <f t="shared" si="3071"/>
        <v>0</v>
      </c>
      <c r="O990" s="804">
        <f t="shared" si="3071"/>
        <v>0</v>
      </c>
      <c r="P990" s="804">
        <f t="shared" si="3071"/>
        <v>0</v>
      </c>
      <c r="Q990" s="804">
        <f t="shared" si="3071"/>
        <v>0</v>
      </c>
      <c r="R990" s="804">
        <f t="shared" si="3071"/>
        <v>0</v>
      </c>
      <c r="S990" s="803"/>
      <c r="T990" s="804">
        <f t="shared" ref="T990:AJ990" si="3072">SUM(T641)</f>
        <v>0</v>
      </c>
      <c r="U990" s="804">
        <f t="shared" si="3072"/>
        <v>0</v>
      </c>
      <c r="V990" s="804">
        <f t="shared" si="3072"/>
        <v>0</v>
      </c>
      <c r="W990" s="804">
        <f t="shared" si="3072"/>
        <v>0</v>
      </c>
      <c r="X990" s="804">
        <f t="shared" si="3072"/>
        <v>0</v>
      </c>
      <c r="Y990" s="804">
        <f t="shared" si="3072"/>
        <v>0</v>
      </c>
      <c r="Z990" s="804">
        <f t="shared" si="3072"/>
        <v>0</v>
      </c>
      <c r="AA990" s="804">
        <f t="shared" si="3072"/>
        <v>0</v>
      </c>
      <c r="AB990" s="804">
        <f t="shared" si="3072"/>
        <v>0</v>
      </c>
      <c r="AC990" s="804">
        <f t="shared" si="3072"/>
        <v>0</v>
      </c>
      <c r="AD990" s="804">
        <f t="shared" si="3072"/>
        <v>0</v>
      </c>
      <c r="AE990" s="804">
        <f t="shared" si="3072"/>
        <v>0</v>
      </c>
      <c r="AF990" s="804">
        <f t="shared" si="3072"/>
        <v>0</v>
      </c>
      <c r="AG990" s="804">
        <f t="shared" si="3072"/>
        <v>0</v>
      </c>
      <c r="AH990" s="804">
        <f t="shared" si="3072"/>
        <v>0</v>
      </c>
      <c r="AI990" s="804">
        <f t="shared" si="3072"/>
        <v>0</v>
      </c>
      <c r="AJ990" s="804">
        <f t="shared" si="3072"/>
        <v>0</v>
      </c>
      <c r="AK990" s="803"/>
      <c r="AL990" s="804">
        <f t="shared" ref="AL990:BB990" si="3073">SUM(AL641)</f>
        <v>0</v>
      </c>
      <c r="AM990" s="804">
        <f t="shared" si="3073"/>
        <v>0</v>
      </c>
      <c r="AN990" s="804">
        <f t="shared" si="3073"/>
        <v>0</v>
      </c>
      <c r="AO990" s="804">
        <f t="shared" si="3073"/>
        <v>0</v>
      </c>
      <c r="AP990" s="804">
        <f t="shared" si="3073"/>
        <v>0</v>
      </c>
      <c r="AQ990" s="804">
        <f t="shared" si="3073"/>
        <v>0</v>
      </c>
      <c r="AR990" s="804">
        <f t="shared" si="3073"/>
        <v>0</v>
      </c>
      <c r="AS990" s="804">
        <f t="shared" si="3073"/>
        <v>0</v>
      </c>
      <c r="AT990" s="804">
        <f t="shared" si="3073"/>
        <v>0</v>
      </c>
      <c r="AU990" s="804">
        <f t="shared" si="3073"/>
        <v>0</v>
      </c>
      <c r="AV990" s="804">
        <f t="shared" si="3073"/>
        <v>0</v>
      </c>
      <c r="AW990" s="804">
        <f t="shared" si="3073"/>
        <v>0</v>
      </c>
      <c r="AX990" s="804">
        <f t="shared" si="3073"/>
        <v>0</v>
      </c>
      <c r="AY990" s="804">
        <f t="shared" si="3073"/>
        <v>0</v>
      </c>
      <c r="AZ990" s="804">
        <f t="shared" si="3073"/>
        <v>0</v>
      </c>
      <c r="BA990" s="804">
        <f t="shared" si="3073"/>
        <v>0</v>
      </c>
      <c r="BB990" s="804">
        <f t="shared" si="3073"/>
        <v>0</v>
      </c>
      <c r="BC990" s="803"/>
      <c r="BD990" s="804">
        <f t="shared" ref="BD990:BT990" si="3074">SUM(BD641)</f>
        <v>0</v>
      </c>
      <c r="BE990" s="804">
        <f t="shared" si="3074"/>
        <v>0</v>
      </c>
      <c r="BF990" s="804">
        <f t="shared" si="3074"/>
        <v>0</v>
      </c>
      <c r="BG990" s="804">
        <f t="shared" si="3074"/>
        <v>0</v>
      </c>
      <c r="BH990" s="804">
        <f t="shared" si="3074"/>
        <v>0</v>
      </c>
      <c r="BI990" s="804">
        <f t="shared" si="3074"/>
        <v>0</v>
      </c>
      <c r="BJ990" s="804">
        <f t="shared" si="3074"/>
        <v>0</v>
      </c>
      <c r="BK990" s="804">
        <f t="shared" si="3074"/>
        <v>0</v>
      </c>
      <c r="BL990" s="804">
        <f t="shared" si="3074"/>
        <v>0</v>
      </c>
      <c r="BM990" s="804">
        <f t="shared" si="3074"/>
        <v>0</v>
      </c>
      <c r="BN990" s="804">
        <f t="shared" si="3074"/>
        <v>0</v>
      </c>
      <c r="BO990" s="804">
        <f t="shared" si="3074"/>
        <v>0</v>
      </c>
      <c r="BP990" s="804">
        <f t="shared" si="3074"/>
        <v>0</v>
      </c>
      <c r="BQ990" s="804">
        <f t="shared" si="3074"/>
        <v>0</v>
      </c>
      <c r="BR990" s="804">
        <f t="shared" si="3074"/>
        <v>0</v>
      </c>
      <c r="BS990" s="804">
        <f t="shared" si="3074"/>
        <v>0</v>
      </c>
      <c r="BT990" s="804">
        <f t="shared" si="3074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50"/>
        <v>0</v>
      </c>
      <c r="CA990" s="596">
        <f t="shared" si="3051"/>
        <v>0</v>
      </c>
      <c r="CB990" s="596">
        <f t="shared" si="3052"/>
        <v>0</v>
      </c>
      <c r="CC990" s="596">
        <f t="shared" si="3053"/>
        <v>0</v>
      </c>
      <c r="CD990" s="1346">
        <f t="shared" si="3054"/>
        <v>0</v>
      </c>
      <c r="CE990" s="1347">
        <f t="shared" si="3054"/>
        <v>0</v>
      </c>
      <c r="CF990" s="1348">
        <f t="shared" si="3054"/>
        <v>0</v>
      </c>
      <c r="CG990" s="1348">
        <f t="shared" si="3054"/>
        <v>0</v>
      </c>
      <c r="CH990" s="1348">
        <f t="shared" si="3054"/>
        <v>0</v>
      </c>
      <c r="CI990" s="1348">
        <f t="shared" si="3054"/>
        <v>0</v>
      </c>
      <c r="CJ990" s="1348">
        <f t="shared" si="3054"/>
        <v>0</v>
      </c>
      <c r="CK990" s="1349">
        <f t="shared" si="3054"/>
        <v>0</v>
      </c>
      <c r="CL990" s="1349">
        <f t="shared" si="3054"/>
        <v>0</v>
      </c>
      <c r="CM990" s="1349">
        <f t="shared" si="3054"/>
        <v>0</v>
      </c>
      <c r="CN990" s="1348">
        <f t="shared" si="3054"/>
        <v>0</v>
      </c>
      <c r="CO990" s="1348">
        <f t="shared" si="3054"/>
        <v>0</v>
      </c>
      <c r="CP990" s="1348">
        <f t="shared" si="3054"/>
        <v>0</v>
      </c>
      <c r="CQ990" s="1348">
        <f t="shared" si="3054"/>
        <v>0</v>
      </c>
      <c r="CR990" s="1348">
        <f t="shared" si="3054"/>
        <v>0</v>
      </c>
      <c r="CS990" s="1347">
        <f t="shared" si="3054"/>
        <v>0</v>
      </c>
      <c r="CT990" s="1350">
        <f t="shared" si="3055"/>
        <v>0</v>
      </c>
      <c r="CU990" s="1437">
        <f t="shared" si="3056"/>
        <v>0</v>
      </c>
      <c r="CV990" s="1378">
        <f t="shared" si="3056"/>
        <v>0</v>
      </c>
      <c r="CW990" s="1379">
        <f t="shared" si="3056"/>
        <v>0</v>
      </c>
      <c r="CX990" s="1379">
        <f t="shared" si="3056"/>
        <v>0</v>
      </c>
      <c r="CY990" s="1379">
        <f t="shared" si="3056"/>
        <v>0</v>
      </c>
      <c r="CZ990" s="1379">
        <f t="shared" si="3056"/>
        <v>0</v>
      </c>
      <c r="DA990" s="1379">
        <f t="shared" si="3056"/>
        <v>0</v>
      </c>
      <c r="DB990" s="1380">
        <f t="shared" si="3056"/>
        <v>0</v>
      </c>
      <c r="DC990" s="1380">
        <f t="shared" si="3056"/>
        <v>0</v>
      </c>
      <c r="DD990" s="1380">
        <f t="shared" si="3056"/>
        <v>0</v>
      </c>
      <c r="DE990" s="1379">
        <f t="shared" si="3056"/>
        <v>0</v>
      </c>
      <c r="DF990" s="1379">
        <f t="shared" si="3056"/>
        <v>0</v>
      </c>
      <c r="DG990" s="1379">
        <f t="shared" si="3056"/>
        <v>0</v>
      </c>
      <c r="DH990" s="1379">
        <f t="shared" si="3056"/>
        <v>0</v>
      </c>
      <c r="DI990" s="1379">
        <f t="shared" si="3056"/>
        <v>0</v>
      </c>
      <c r="DJ990" s="1378">
        <f t="shared" si="3056"/>
        <v>0</v>
      </c>
      <c r="DK990" s="1437">
        <f t="shared" si="3057"/>
        <v>0</v>
      </c>
      <c r="DL990" s="654">
        <f t="shared" si="3058"/>
        <v>17</v>
      </c>
      <c r="DM990" s="106">
        <f t="shared" si="3059"/>
        <v>17</v>
      </c>
      <c r="DN990" s="106">
        <f t="shared" si="3060"/>
        <v>17</v>
      </c>
      <c r="DO990" s="106">
        <f t="shared" si="3061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075">SUM(C773,C774,C775,C781:C782)</f>
        <v>0</v>
      </c>
      <c r="D991" s="804">
        <f t="shared" si="3075"/>
        <v>0</v>
      </c>
      <c r="E991" s="804">
        <f t="shared" si="3075"/>
        <v>85</v>
      </c>
      <c r="F991" s="804">
        <f t="shared" si="3075"/>
        <v>432</v>
      </c>
      <c r="G991" s="804">
        <f t="shared" si="3075"/>
        <v>63</v>
      </c>
      <c r="H991" s="804">
        <f t="shared" si="3075"/>
        <v>390</v>
      </c>
      <c r="I991" s="804">
        <f t="shared" si="3075"/>
        <v>0</v>
      </c>
      <c r="J991" s="804">
        <f t="shared" si="3075"/>
        <v>0</v>
      </c>
      <c r="K991" s="804">
        <f t="shared" si="3075"/>
        <v>0</v>
      </c>
      <c r="L991" s="804">
        <f t="shared" si="3075"/>
        <v>0</v>
      </c>
      <c r="M991" s="804">
        <f t="shared" si="3075"/>
        <v>0</v>
      </c>
      <c r="N991" s="804">
        <f t="shared" si="3075"/>
        <v>0</v>
      </c>
      <c r="O991" s="804">
        <f t="shared" si="3075"/>
        <v>0</v>
      </c>
      <c r="P991" s="804">
        <f t="shared" si="3075"/>
        <v>0</v>
      </c>
      <c r="Q991" s="804">
        <f t="shared" si="3075"/>
        <v>0</v>
      </c>
      <c r="R991" s="804">
        <f t="shared" si="3075"/>
        <v>0</v>
      </c>
      <c r="S991" s="803"/>
      <c r="T991" s="804">
        <f>SUM(T773,T774,T775,T781:T782)</f>
        <v>1672</v>
      </c>
      <c r="U991" s="804">
        <f t="shared" ref="U991:AJ991" si="3076">SUM(U773,U774,U775,U781:U782)</f>
        <v>0</v>
      </c>
      <c r="V991" s="804">
        <f t="shared" si="3076"/>
        <v>0</v>
      </c>
      <c r="W991" s="804">
        <f t="shared" si="3076"/>
        <v>282</v>
      </c>
      <c r="X991" s="804">
        <f t="shared" si="3076"/>
        <v>2700</v>
      </c>
      <c r="Y991" s="804">
        <f t="shared" si="3076"/>
        <v>1300</v>
      </c>
      <c r="Z991" s="804">
        <f t="shared" si="3076"/>
        <v>2050</v>
      </c>
      <c r="AA991" s="804">
        <f t="shared" si="3076"/>
        <v>111</v>
      </c>
      <c r="AB991" s="804">
        <f t="shared" si="3076"/>
        <v>0</v>
      </c>
      <c r="AC991" s="804">
        <f t="shared" si="3076"/>
        <v>0</v>
      </c>
      <c r="AD991" s="804">
        <f t="shared" si="3076"/>
        <v>0</v>
      </c>
      <c r="AE991" s="804">
        <f t="shared" si="3076"/>
        <v>0</v>
      </c>
      <c r="AF991" s="804">
        <f t="shared" si="3076"/>
        <v>0</v>
      </c>
      <c r="AG991" s="804">
        <f t="shared" si="3076"/>
        <v>0</v>
      </c>
      <c r="AH991" s="804">
        <f t="shared" si="3076"/>
        <v>0</v>
      </c>
      <c r="AI991" s="804">
        <f t="shared" si="3076"/>
        <v>0</v>
      </c>
      <c r="AJ991" s="804">
        <f t="shared" si="3076"/>
        <v>0</v>
      </c>
      <c r="AK991" s="803"/>
      <c r="AL991" s="804">
        <f>SUM(AL773,AL774,AL775,AL781:AL782)</f>
        <v>1534</v>
      </c>
      <c r="AM991" s="804">
        <f t="shared" ref="AM991:BB991" si="3077">SUM(AM773,AM774,AM775,AM781:AM782)</f>
        <v>294</v>
      </c>
      <c r="AN991" s="804">
        <f t="shared" si="3077"/>
        <v>132</v>
      </c>
      <c r="AO991" s="804">
        <f t="shared" si="3077"/>
        <v>224</v>
      </c>
      <c r="AP991" s="804">
        <f t="shared" si="3077"/>
        <v>0</v>
      </c>
      <c r="AQ991" s="804">
        <f t="shared" si="3077"/>
        <v>3384</v>
      </c>
      <c r="AR991" s="804">
        <f t="shared" si="3077"/>
        <v>394</v>
      </c>
      <c r="AS991" s="804">
        <f t="shared" si="3077"/>
        <v>240</v>
      </c>
      <c r="AT991" s="804">
        <f t="shared" si="3077"/>
        <v>500</v>
      </c>
      <c r="AU991" s="804">
        <f t="shared" si="3077"/>
        <v>0</v>
      </c>
      <c r="AV991" s="804">
        <f t="shared" si="3077"/>
        <v>0</v>
      </c>
      <c r="AW991" s="804">
        <f t="shared" si="3077"/>
        <v>0</v>
      </c>
      <c r="AX991" s="804">
        <f t="shared" si="3077"/>
        <v>0</v>
      </c>
      <c r="AY991" s="804">
        <f t="shared" si="3077"/>
        <v>0</v>
      </c>
      <c r="AZ991" s="804">
        <f t="shared" si="3077"/>
        <v>0</v>
      </c>
      <c r="BA991" s="804">
        <f t="shared" si="3077"/>
        <v>0</v>
      </c>
      <c r="BB991" s="804">
        <f t="shared" si="3077"/>
        <v>0</v>
      </c>
      <c r="BC991" s="803"/>
      <c r="BD991" s="804">
        <f>SUM(BD773,BD774,BD775,BD781:BD782)</f>
        <v>0</v>
      </c>
      <c r="BE991" s="804">
        <f t="shared" ref="BE991:BT991" si="3078">SUM(BE773,BE774,BE775,BE781:BE782)</f>
        <v>0</v>
      </c>
      <c r="BF991" s="804">
        <f t="shared" si="3078"/>
        <v>0</v>
      </c>
      <c r="BG991" s="804">
        <f t="shared" si="3078"/>
        <v>588</v>
      </c>
      <c r="BH991" s="804">
        <f t="shared" si="3078"/>
        <v>780</v>
      </c>
      <c r="BI991" s="804">
        <f t="shared" si="3078"/>
        <v>684</v>
      </c>
      <c r="BJ991" s="804">
        <f t="shared" si="3078"/>
        <v>1568</v>
      </c>
      <c r="BK991" s="804">
        <f t="shared" si="3078"/>
        <v>0</v>
      </c>
      <c r="BL991" s="804">
        <f t="shared" si="3078"/>
        <v>0</v>
      </c>
      <c r="BM991" s="804">
        <f t="shared" si="3078"/>
        <v>0</v>
      </c>
      <c r="BN991" s="804">
        <f t="shared" si="3078"/>
        <v>0</v>
      </c>
      <c r="BO991" s="804">
        <f t="shared" si="3078"/>
        <v>0</v>
      </c>
      <c r="BP991" s="804">
        <f t="shared" si="3078"/>
        <v>0</v>
      </c>
      <c r="BQ991" s="804">
        <f t="shared" si="3078"/>
        <v>0</v>
      </c>
      <c r="BR991" s="804">
        <f t="shared" si="3078"/>
        <v>0</v>
      </c>
      <c r="BS991" s="804">
        <f t="shared" si="3078"/>
        <v>0</v>
      </c>
      <c r="BT991" s="804">
        <f t="shared" si="3078"/>
        <v>0</v>
      </c>
      <c r="BU991" s="803"/>
      <c r="BV991" s="804">
        <f>SUM(BV773,BV774,BV775,BV781:BV782)</f>
        <v>281</v>
      </c>
      <c r="BW991" s="804">
        <f t="shared" ref="BW991:BY991" si="3079">SUM(BW773,BW774,BW775,BW781:BW782)</f>
        <v>402</v>
      </c>
      <c r="BX991" s="804">
        <f t="shared" si="3079"/>
        <v>488</v>
      </c>
      <c r="BY991" s="804">
        <f t="shared" si="3079"/>
        <v>950</v>
      </c>
      <c r="BZ991" s="596">
        <f t="shared" si="3050"/>
        <v>50.733333333333334</v>
      </c>
      <c r="CA991" s="596">
        <f t="shared" si="3051"/>
        <v>361</v>
      </c>
      <c r="CB991" s="596">
        <f t="shared" si="3052"/>
        <v>221.2</v>
      </c>
      <c r="CC991" s="596">
        <f t="shared" si="3053"/>
        <v>136.80000000000001</v>
      </c>
      <c r="CD991" s="1346">
        <f t="shared" si="3054"/>
        <v>0</v>
      </c>
      <c r="CE991" s="1347">
        <f t="shared" si="3054"/>
        <v>0</v>
      </c>
      <c r="CF991" s="1348">
        <f t="shared" si="3054"/>
        <v>0</v>
      </c>
      <c r="CG991" s="1348">
        <f t="shared" si="3054"/>
        <v>0</v>
      </c>
      <c r="CH991" s="1348">
        <f t="shared" si="3054"/>
        <v>0</v>
      </c>
      <c r="CI991" s="1348">
        <f t="shared" si="3054"/>
        <v>0</v>
      </c>
      <c r="CJ991" s="1348">
        <f t="shared" si="3054"/>
        <v>0</v>
      </c>
      <c r="CK991" s="1349">
        <f t="shared" si="3054"/>
        <v>0</v>
      </c>
      <c r="CL991" s="1349">
        <f t="shared" si="3054"/>
        <v>0</v>
      </c>
      <c r="CM991" s="1349">
        <f t="shared" si="3054"/>
        <v>132</v>
      </c>
      <c r="CN991" s="1348">
        <f t="shared" si="3054"/>
        <v>224</v>
      </c>
      <c r="CO991" s="1348">
        <f t="shared" si="3054"/>
        <v>240</v>
      </c>
      <c r="CP991" s="1348">
        <f t="shared" si="3054"/>
        <v>294</v>
      </c>
      <c r="CQ991" s="1348">
        <f t="shared" si="3054"/>
        <v>394</v>
      </c>
      <c r="CR991" s="1348">
        <f t="shared" si="3054"/>
        <v>500</v>
      </c>
      <c r="CS991" s="1347">
        <f t="shared" si="3054"/>
        <v>1534</v>
      </c>
      <c r="CT991" s="1350">
        <f t="shared" si="3055"/>
        <v>3384</v>
      </c>
      <c r="CU991" s="1437">
        <f t="shared" si="3056"/>
        <v>0</v>
      </c>
      <c r="CV991" s="1378">
        <f t="shared" si="3056"/>
        <v>0</v>
      </c>
      <c r="CW991" s="1379">
        <f t="shared" si="3056"/>
        <v>0</v>
      </c>
      <c r="CX991" s="1379">
        <f t="shared" si="3056"/>
        <v>0</v>
      </c>
      <c r="CY991" s="1379">
        <f t="shared" si="3056"/>
        <v>0</v>
      </c>
      <c r="CZ991" s="1379">
        <f t="shared" si="3056"/>
        <v>0</v>
      </c>
      <c r="DA991" s="1379">
        <f t="shared" si="3056"/>
        <v>0</v>
      </c>
      <c r="DB991" s="1380">
        <f t="shared" si="3056"/>
        <v>0</v>
      </c>
      <c r="DC991" s="1380">
        <f t="shared" si="3056"/>
        <v>0</v>
      </c>
      <c r="DD991" s="1380">
        <f t="shared" si="3056"/>
        <v>0</v>
      </c>
      <c r="DE991" s="1379">
        <f t="shared" si="3056"/>
        <v>0</v>
      </c>
      <c r="DF991" s="1379">
        <f t="shared" si="3056"/>
        <v>0</v>
      </c>
      <c r="DG991" s="1379">
        <f t="shared" si="3056"/>
        <v>0</v>
      </c>
      <c r="DH991" s="1379">
        <f t="shared" si="3056"/>
        <v>588</v>
      </c>
      <c r="DI991" s="1379">
        <f t="shared" si="3056"/>
        <v>684</v>
      </c>
      <c r="DJ991" s="1378">
        <f t="shared" si="3056"/>
        <v>780</v>
      </c>
      <c r="DK991" s="1437">
        <f t="shared" si="3057"/>
        <v>1568</v>
      </c>
      <c r="DL991" s="654">
        <f t="shared" si="3058"/>
        <v>17</v>
      </c>
      <c r="DM991" s="106">
        <f t="shared" si="3059"/>
        <v>17</v>
      </c>
      <c r="DN991" s="106">
        <f t="shared" si="3060"/>
        <v>17</v>
      </c>
      <c r="DO991" s="106">
        <f t="shared" si="3061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080">SUM(B780,B789)</f>
        <v>0</v>
      </c>
      <c r="C992" s="804">
        <f t="shared" si="3080"/>
        <v>0</v>
      </c>
      <c r="D992" s="804">
        <f t="shared" si="3080"/>
        <v>0</v>
      </c>
      <c r="E992" s="804">
        <f t="shared" si="3080"/>
        <v>0</v>
      </c>
      <c r="F992" s="804">
        <f t="shared" si="3080"/>
        <v>192</v>
      </c>
      <c r="G992" s="804">
        <f t="shared" si="3080"/>
        <v>60</v>
      </c>
      <c r="H992" s="804">
        <f t="shared" si="3080"/>
        <v>60</v>
      </c>
      <c r="I992" s="804">
        <f t="shared" si="3080"/>
        <v>0</v>
      </c>
      <c r="J992" s="804">
        <f t="shared" si="3080"/>
        <v>0</v>
      </c>
      <c r="K992" s="804">
        <f t="shared" si="3080"/>
        <v>0</v>
      </c>
      <c r="L992" s="804">
        <f t="shared" si="3080"/>
        <v>0</v>
      </c>
      <c r="M992" s="804">
        <f t="shared" si="3080"/>
        <v>0</v>
      </c>
      <c r="N992" s="804">
        <f t="shared" si="3080"/>
        <v>0</v>
      </c>
      <c r="O992" s="804">
        <f t="shared" si="3080"/>
        <v>0</v>
      </c>
      <c r="P992" s="804">
        <f t="shared" si="3080"/>
        <v>0</v>
      </c>
      <c r="Q992" s="804">
        <f t="shared" si="3080"/>
        <v>0</v>
      </c>
      <c r="R992" s="804">
        <f t="shared" si="3080"/>
        <v>0</v>
      </c>
      <c r="S992" s="803"/>
      <c r="T992" s="804">
        <f t="shared" ref="T992:AJ992" si="3081">SUM(T780,T789)</f>
        <v>0</v>
      </c>
      <c r="U992" s="804">
        <f t="shared" si="3081"/>
        <v>0</v>
      </c>
      <c r="V992" s="804">
        <f t="shared" si="3081"/>
        <v>0</v>
      </c>
      <c r="W992" s="804">
        <f t="shared" si="3081"/>
        <v>0</v>
      </c>
      <c r="X992" s="804">
        <f t="shared" si="3081"/>
        <v>0</v>
      </c>
      <c r="Y992" s="804">
        <f t="shared" si="3081"/>
        <v>0</v>
      </c>
      <c r="Z992" s="804">
        <f t="shared" si="3081"/>
        <v>0</v>
      </c>
      <c r="AA992" s="804">
        <f t="shared" si="3081"/>
        <v>0</v>
      </c>
      <c r="AB992" s="804">
        <f t="shared" si="3081"/>
        <v>0</v>
      </c>
      <c r="AC992" s="804">
        <f t="shared" si="3081"/>
        <v>0</v>
      </c>
      <c r="AD992" s="804">
        <f t="shared" si="3081"/>
        <v>0</v>
      </c>
      <c r="AE992" s="804">
        <f t="shared" si="3081"/>
        <v>0</v>
      </c>
      <c r="AF992" s="804">
        <f t="shared" si="3081"/>
        <v>0</v>
      </c>
      <c r="AG992" s="804">
        <f t="shared" si="3081"/>
        <v>0</v>
      </c>
      <c r="AH992" s="804">
        <f t="shared" si="3081"/>
        <v>0</v>
      </c>
      <c r="AI992" s="804">
        <f t="shared" si="3081"/>
        <v>0</v>
      </c>
      <c r="AJ992" s="804">
        <f t="shared" si="3081"/>
        <v>0</v>
      </c>
      <c r="AK992" s="803"/>
      <c r="AL992" s="804">
        <f t="shared" ref="AL992:BB992" si="3082">SUM(AL780,AL789)</f>
        <v>0</v>
      </c>
      <c r="AM992" s="804">
        <f t="shared" si="3082"/>
        <v>24</v>
      </c>
      <c r="AN992" s="804">
        <f t="shared" si="3082"/>
        <v>0</v>
      </c>
      <c r="AO992" s="804">
        <f t="shared" si="3082"/>
        <v>60</v>
      </c>
      <c r="AP992" s="804">
        <f t="shared" si="3082"/>
        <v>0</v>
      </c>
      <c r="AQ992" s="804">
        <f t="shared" si="3082"/>
        <v>60</v>
      </c>
      <c r="AR992" s="804">
        <f t="shared" si="3082"/>
        <v>60</v>
      </c>
      <c r="AS992" s="804">
        <f t="shared" si="3082"/>
        <v>60</v>
      </c>
      <c r="AT992" s="804">
        <f t="shared" si="3082"/>
        <v>0</v>
      </c>
      <c r="AU992" s="804">
        <f t="shared" si="3082"/>
        <v>0</v>
      </c>
      <c r="AV992" s="804">
        <f t="shared" si="3082"/>
        <v>0</v>
      </c>
      <c r="AW992" s="804">
        <f t="shared" si="3082"/>
        <v>0</v>
      </c>
      <c r="AX992" s="804">
        <f t="shared" si="3082"/>
        <v>0</v>
      </c>
      <c r="AY992" s="804">
        <f t="shared" si="3082"/>
        <v>0</v>
      </c>
      <c r="AZ992" s="804">
        <f t="shared" si="3082"/>
        <v>0</v>
      </c>
      <c r="BA992" s="804">
        <f t="shared" si="3082"/>
        <v>0</v>
      </c>
      <c r="BB992" s="804">
        <f t="shared" si="3082"/>
        <v>0</v>
      </c>
      <c r="BC992" s="803"/>
      <c r="BD992" s="804">
        <f t="shared" ref="BD992:BT992" si="3083">SUM(BD780,BD789)</f>
        <v>0</v>
      </c>
      <c r="BE992" s="804">
        <f t="shared" si="3083"/>
        <v>0</v>
      </c>
      <c r="BF992" s="804">
        <f t="shared" si="3083"/>
        <v>0</v>
      </c>
      <c r="BG992" s="804">
        <f t="shared" si="3083"/>
        <v>42</v>
      </c>
      <c r="BH992" s="804">
        <f t="shared" si="3083"/>
        <v>0</v>
      </c>
      <c r="BI992" s="804">
        <f t="shared" si="3083"/>
        <v>0</v>
      </c>
      <c r="BJ992" s="804">
        <f t="shared" si="3083"/>
        <v>0</v>
      </c>
      <c r="BK992" s="804">
        <f t="shared" si="3083"/>
        <v>0</v>
      </c>
      <c r="BL992" s="804">
        <f t="shared" si="3083"/>
        <v>0</v>
      </c>
      <c r="BM992" s="804">
        <f t="shared" si="3083"/>
        <v>0</v>
      </c>
      <c r="BN992" s="804">
        <f t="shared" si="3083"/>
        <v>0</v>
      </c>
      <c r="BO992" s="804">
        <f t="shared" si="3083"/>
        <v>0</v>
      </c>
      <c r="BP992" s="804">
        <f t="shared" si="3083"/>
        <v>0</v>
      </c>
      <c r="BQ992" s="804">
        <f t="shared" si="3083"/>
        <v>0</v>
      </c>
      <c r="BR992" s="804">
        <f t="shared" si="3083"/>
        <v>0</v>
      </c>
      <c r="BS992" s="804">
        <f t="shared" si="3083"/>
        <v>0</v>
      </c>
      <c r="BT992" s="804">
        <f t="shared" si="3083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50"/>
        <v>8</v>
      </c>
      <c r="CA992" s="596">
        <f t="shared" si="3051"/>
        <v>0</v>
      </c>
      <c r="CB992" s="596">
        <f t="shared" si="3052"/>
        <v>13.6</v>
      </c>
      <c r="CC992" s="596">
        <f t="shared" si="3053"/>
        <v>0</v>
      </c>
      <c r="CD992" s="1346">
        <f t="shared" si="3054"/>
        <v>0</v>
      </c>
      <c r="CE992" s="1347">
        <f t="shared" si="3054"/>
        <v>0</v>
      </c>
      <c r="CF992" s="1348">
        <f t="shared" si="3054"/>
        <v>0</v>
      </c>
      <c r="CG992" s="1348">
        <f t="shared" si="3054"/>
        <v>0</v>
      </c>
      <c r="CH992" s="1348">
        <f t="shared" si="3054"/>
        <v>0</v>
      </c>
      <c r="CI992" s="1348">
        <f t="shared" si="3054"/>
        <v>0</v>
      </c>
      <c r="CJ992" s="1348">
        <f t="shared" si="3054"/>
        <v>0</v>
      </c>
      <c r="CK992" s="1349">
        <f t="shared" si="3054"/>
        <v>0</v>
      </c>
      <c r="CL992" s="1349">
        <f t="shared" si="3054"/>
        <v>0</v>
      </c>
      <c r="CM992" s="1349">
        <f t="shared" si="3054"/>
        <v>0</v>
      </c>
      <c r="CN992" s="1348">
        <f t="shared" si="3054"/>
        <v>0</v>
      </c>
      <c r="CO992" s="1348">
        <f t="shared" si="3054"/>
        <v>0</v>
      </c>
      <c r="CP992" s="1348">
        <f t="shared" si="3054"/>
        <v>24</v>
      </c>
      <c r="CQ992" s="1348">
        <f t="shared" si="3054"/>
        <v>60</v>
      </c>
      <c r="CR992" s="1348">
        <f t="shared" si="3054"/>
        <v>60</v>
      </c>
      <c r="CS992" s="1347">
        <f t="shared" si="3054"/>
        <v>60</v>
      </c>
      <c r="CT992" s="1350">
        <f t="shared" si="3055"/>
        <v>60</v>
      </c>
      <c r="CU992" s="1437">
        <f t="shared" si="3056"/>
        <v>0</v>
      </c>
      <c r="CV992" s="1378">
        <f t="shared" si="3056"/>
        <v>0</v>
      </c>
      <c r="CW992" s="1379">
        <f t="shared" si="3056"/>
        <v>0</v>
      </c>
      <c r="CX992" s="1379">
        <f t="shared" si="3056"/>
        <v>0</v>
      </c>
      <c r="CY992" s="1379">
        <f t="shared" si="3056"/>
        <v>0</v>
      </c>
      <c r="CZ992" s="1379">
        <f t="shared" si="3056"/>
        <v>0</v>
      </c>
      <c r="DA992" s="1379">
        <f t="shared" si="3056"/>
        <v>0</v>
      </c>
      <c r="DB992" s="1380">
        <f t="shared" si="3056"/>
        <v>0</v>
      </c>
      <c r="DC992" s="1380">
        <f t="shared" si="3056"/>
        <v>0</v>
      </c>
      <c r="DD992" s="1380">
        <f t="shared" si="3056"/>
        <v>0</v>
      </c>
      <c r="DE992" s="1379">
        <f t="shared" si="3056"/>
        <v>0</v>
      </c>
      <c r="DF992" s="1379">
        <f t="shared" si="3056"/>
        <v>0</v>
      </c>
      <c r="DG992" s="1379">
        <f t="shared" si="3056"/>
        <v>0</v>
      </c>
      <c r="DH992" s="1379">
        <f t="shared" si="3056"/>
        <v>0</v>
      </c>
      <c r="DI992" s="1379">
        <f t="shared" si="3056"/>
        <v>0</v>
      </c>
      <c r="DJ992" s="1378">
        <f t="shared" si="3056"/>
        <v>0</v>
      </c>
      <c r="DK992" s="1437">
        <f t="shared" si="3057"/>
        <v>42</v>
      </c>
      <c r="DL992" s="654">
        <f t="shared" si="3058"/>
        <v>17</v>
      </c>
      <c r="DM992" s="106">
        <f t="shared" si="3059"/>
        <v>17</v>
      </c>
      <c r="DN992" s="106">
        <f t="shared" si="3060"/>
        <v>17</v>
      </c>
      <c r="DO992" s="106">
        <f t="shared" si="3061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084">SUM(B783:B784,B790:B797)</f>
        <v>0</v>
      </c>
      <c r="C993" s="804">
        <f t="shared" si="3084"/>
        <v>0</v>
      </c>
      <c r="D993" s="804">
        <f t="shared" si="3084"/>
        <v>0</v>
      </c>
      <c r="E993" s="804">
        <f t="shared" si="3084"/>
        <v>0</v>
      </c>
      <c r="F993" s="804">
        <f t="shared" si="3084"/>
        <v>1200</v>
      </c>
      <c r="G993" s="804">
        <f t="shared" si="3084"/>
        <v>140</v>
      </c>
      <c r="H993" s="804">
        <f t="shared" si="3084"/>
        <v>0</v>
      </c>
      <c r="I993" s="804">
        <f t="shared" si="3084"/>
        <v>0</v>
      </c>
      <c r="J993" s="804">
        <f t="shared" si="3084"/>
        <v>0</v>
      </c>
      <c r="K993" s="804">
        <f t="shared" si="3084"/>
        <v>0</v>
      </c>
      <c r="L993" s="804">
        <f t="shared" si="3084"/>
        <v>0</v>
      </c>
      <c r="M993" s="804">
        <f t="shared" si="3084"/>
        <v>0</v>
      </c>
      <c r="N993" s="804">
        <f t="shared" si="3084"/>
        <v>0</v>
      </c>
      <c r="O993" s="804">
        <f t="shared" si="3084"/>
        <v>0</v>
      </c>
      <c r="P993" s="804">
        <f t="shared" si="3084"/>
        <v>0</v>
      </c>
      <c r="Q993" s="804">
        <f t="shared" si="3084"/>
        <v>0</v>
      </c>
      <c r="R993" s="804">
        <f t="shared" si="3084"/>
        <v>0</v>
      </c>
      <c r="S993" s="803"/>
      <c r="T993" s="804">
        <f t="shared" ref="T993:AJ993" si="3085">SUM(T783:T784,T790:T797)</f>
        <v>0</v>
      </c>
      <c r="U993" s="804">
        <f t="shared" si="3085"/>
        <v>0</v>
      </c>
      <c r="V993" s="804">
        <f t="shared" si="3085"/>
        <v>2965</v>
      </c>
      <c r="W993" s="804">
        <f t="shared" si="3085"/>
        <v>2580</v>
      </c>
      <c r="X993" s="804">
        <f t="shared" si="3085"/>
        <v>2150</v>
      </c>
      <c r="Y993" s="804">
        <f t="shared" si="3085"/>
        <v>1150</v>
      </c>
      <c r="Z993" s="804">
        <f t="shared" si="3085"/>
        <v>900</v>
      </c>
      <c r="AA993" s="804">
        <f t="shared" si="3085"/>
        <v>4800</v>
      </c>
      <c r="AB993" s="804">
        <f t="shared" si="3085"/>
        <v>1750</v>
      </c>
      <c r="AC993" s="804">
        <f t="shared" si="3085"/>
        <v>0</v>
      </c>
      <c r="AD993" s="804">
        <f t="shared" si="3085"/>
        <v>0</v>
      </c>
      <c r="AE993" s="804">
        <f t="shared" si="3085"/>
        <v>0</v>
      </c>
      <c r="AF993" s="804">
        <f t="shared" si="3085"/>
        <v>0</v>
      </c>
      <c r="AG993" s="804">
        <f t="shared" si="3085"/>
        <v>0</v>
      </c>
      <c r="AH993" s="804">
        <f t="shared" si="3085"/>
        <v>0</v>
      </c>
      <c r="AI993" s="804">
        <f t="shared" si="3085"/>
        <v>0</v>
      </c>
      <c r="AJ993" s="804">
        <f t="shared" si="3085"/>
        <v>0</v>
      </c>
      <c r="AK993" s="803"/>
      <c r="AL993" s="804">
        <f t="shared" ref="AL993:BB993" si="3086">SUM(AL783:AL784,AL790:AL797)</f>
        <v>2685</v>
      </c>
      <c r="AM993" s="804">
        <f t="shared" si="3086"/>
        <v>0</v>
      </c>
      <c r="AN993" s="804">
        <f t="shared" si="3086"/>
        <v>1229</v>
      </c>
      <c r="AO993" s="804">
        <f t="shared" si="3086"/>
        <v>3325</v>
      </c>
      <c r="AP993" s="804">
        <f t="shared" si="3086"/>
        <v>0</v>
      </c>
      <c r="AQ993" s="804">
        <f t="shared" si="3086"/>
        <v>1885</v>
      </c>
      <c r="AR993" s="804">
        <f t="shared" si="3086"/>
        <v>0</v>
      </c>
      <c r="AS993" s="804">
        <f t="shared" si="3086"/>
        <v>2100</v>
      </c>
      <c r="AT993" s="804">
        <f t="shared" si="3086"/>
        <v>0</v>
      </c>
      <c r="AU993" s="804">
        <f t="shared" si="3086"/>
        <v>0</v>
      </c>
      <c r="AV993" s="804">
        <f t="shared" si="3086"/>
        <v>0</v>
      </c>
      <c r="AW993" s="804">
        <f t="shared" si="3086"/>
        <v>0</v>
      </c>
      <c r="AX993" s="804">
        <f t="shared" si="3086"/>
        <v>0</v>
      </c>
      <c r="AY993" s="804">
        <f t="shared" si="3086"/>
        <v>0</v>
      </c>
      <c r="AZ993" s="804">
        <f t="shared" si="3086"/>
        <v>0</v>
      </c>
      <c r="BA993" s="804">
        <f t="shared" si="3086"/>
        <v>0</v>
      </c>
      <c r="BB993" s="804">
        <f t="shared" si="3086"/>
        <v>0</v>
      </c>
      <c r="BC993" s="803"/>
      <c r="BD993" s="804">
        <f t="shared" ref="BD993:BT993" si="3087">SUM(BD783:BD784,BD790:BD797)</f>
        <v>0</v>
      </c>
      <c r="BE993" s="804">
        <f t="shared" si="3087"/>
        <v>0</v>
      </c>
      <c r="BF993" s="804">
        <f t="shared" si="3087"/>
        <v>0</v>
      </c>
      <c r="BG993" s="804">
        <f t="shared" si="3087"/>
        <v>1700</v>
      </c>
      <c r="BH993" s="804">
        <f t="shared" si="3087"/>
        <v>2940</v>
      </c>
      <c r="BI993" s="804">
        <f t="shared" si="3087"/>
        <v>2480</v>
      </c>
      <c r="BJ993" s="804">
        <f t="shared" si="3087"/>
        <v>0</v>
      </c>
      <c r="BK993" s="804">
        <f t="shared" si="3087"/>
        <v>0</v>
      </c>
      <c r="BL993" s="804">
        <f t="shared" si="3087"/>
        <v>0</v>
      </c>
      <c r="BM993" s="804">
        <f t="shared" si="3087"/>
        <v>0</v>
      </c>
      <c r="BN993" s="804">
        <f t="shared" si="3087"/>
        <v>0</v>
      </c>
      <c r="BO993" s="804">
        <f t="shared" si="3087"/>
        <v>0</v>
      </c>
      <c r="BP993" s="804">
        <f t="shared" si="3087"/>
        <v>0</v>
      </c>
      <c r="BQ993" s="804">
        <f t="shared" si="3087"/>
        <v>0</v>
      </c>
      <c r="BR993" s="804">
        <f t="shared" si="3087"/>
        <v>0</v>
      </c>
      <c r="BS993" s="804">
        <f t="shared" si="3087"/>
        <v>0</v>
      </c>
      <c r="BT993" s="804">
        <f t="shared" si="3087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50"/>
        <v>9.3333333333333339</v>
      </c>
      <c r="CA993" s="596">
        <f t="shared" si="3051"/>
        <v>766.33333333333337</v>
      </c>
      <c r="CB993" s="596">
        <f t="shared" si="3052"/>
        <v>526.6</v>
      </c>
      <c r="CC993" s="596">
        <f t="shared" si="3053"/>
        <v>278.66666666666669</v>
      </c>
      <c r="CD993" s="1346">
        <f t="shared" si="3054"/>
        <v>0</v>
      </c>
      <c r="CE993" s="1347">
        <f t="shared" si="3054"/>
        <v>0</v>
      </c>
      <c r="CF993" s="1348">
        <f t="shared" si="3054"/>
        <v>0</v>
      </c>
      <c r="CG993" s="1348">
        <f t="shared" si="3054"/>
        <v>0</v>
      </c>
      <c r="CH993" s="1348">
        <f t="shared" si="3054"/>
        <v>0</v>
      </c>
      <c r="CI993" s="1348">
        <f t="shared" si="3054"/>
        <v>0</v>
      </c>
      <c r="CJ993" s="1348">
        <f t="shared" si="3054"/>
        <v>0</v>
      </c>
      <c r="CK993" s="1349">
        <f t="shared" si="3054"/>
        <v>0</v>
      </c>
      <c r="CL993" s="1349">
        <f t="shared" si="3054"/>
        <v>0</v>
      </c>
      <c r="CM993" s="1349">
        <f t="shared" si="3054"/>
        <v>0</v>
      </c>
      <c r="CN993" s="1348">
        <f t="shared" si="3054"/>
        <v>0</v>
      </c>
      <c r="CO993" s="1348">
        <f t="shared" si="3054"/>
        <v>0</v>
      </c>
      <c r="CP993" s="1348">
        <f t="shared" si="3054"/>
        <v>1229</v>
      </c>
      <c r="CQ993" s="1348">
        <f t="shared" si="3054"/>
        <v>1885</v>
      </c>
      <c r="CR993" s="1348">
        <f t="shared" si="3054"/>
        <v>2100</v>
      </c>
      <c r="CS993" s="1347">
        <f t="shared" si="3054"/>
        <v>2685</v>
      </c>
      <c r="CT993" s="1350">
        <f t="shared" si="3055"/>
        <v>3325</v>
      </c>
      <c r="CU993" s="1437">
        <f t="shared" si="3056"/>
        <v>0</v>
      </c>
      <c r="CV993" s="1378">
        <f t="shared" si="3056"/>
        <v>0</v>
      </c>
      <c r="CW993" s="1379">
        <f t="shared" si="3056"/>
        <v>0</v>
      </c>
      <c r="CX993" s="1379">
        <f t="shared" si="3056"/>
        <v>0</v>
      </c>
      <c r="CY993" s="1379">
        <f t="shared" si="3056"/>
        <v>0</v>
      </c>
      <c r="CZ993" s="1379">
        <f t="shared" si="3056"/>
        <v>0</v>
      </c>
      <c r="DA993" s="1379">
        <f t="shared" si="3056"/>
        <v>0</v>
      </c>
      <c r="DB993" s="1380">
        <f t="shared" si="3056"/>
        <v>0</v>
      </c>
      <c r="DC993" s="1380">
        <f t="shared" si="3056"/>
        <v>0</v>
      </c>
      <c r="DD993" s="1380">
        <f t="shared" si="3056"/>
        <v>0</v>
      </c>
      <c r="DE993" s="1379">
        <f t="shared" si="3056"/>
        <v>0</v>
      </c>
      <c r="DF993" s="1379">
        <f t="shared" si="3056"/>
        <v>0</v>
      </c>
      <c r="DG993" s="1379">
        <f t="shared" si="3056"/>
        <v>0</v>
      </c>
      <c r="DH993" s="1379">
        <f t="shared" si="3056"/>
        <v>0</v>
      </c>
      <c r="DI993" s="1379">
        <f t="shared" si="3056"/>
        <v>1700</v>
      </c>
      <c r="DJ993" s="1378">
        <f t="shared" si="3056"/>
        <v>2480</v>
      </c>
      <c r="DK993" s="1437">
        <f t="shared" si="3057"/>
        <v>2940</v>
      </c>
      <c r="DL993" s="654">
        <f t="shared" si="3058"/>
        <v>17</v>
      </c>
      <c r="DM993" s="106">
        <f t="shared" si="3059"/>
        <v>17</v>
      </c>
      <c r="DN993" s="106">
        <f t="shared" si="3060"/>
        <v>17</v>
      </c>
      <c r="DO993" s="106">
        <f t="shared" si="3061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088">SUM(B798,B799)</f>
        <v>60</v>
      </c>
      <c r="C994" s="804">
        <f t="shared" si="3088"/>
        <v>0</v>
      </c>
      <c r="D994" s="804">
        <f t="shared" si="3088"/>
        <v>0</v>
      </c>
      <c r="E994" s="804">
        <f t="shared" si="3088"/>
        <v>60</v>
      </c>
      <c r="F994" s="804">
        <f t="shared" si="3088"/>
        <v>120</v>
      </c>
      <c r="G994" s="804">
        <f t="shared" si="3088"/>
        <v>120</v>
      </c>
      <c r="H994" s="804">
        <f t="shared" si="3088"/>
        <v>120</v>
      </c>
      <c r="I994" s="804">
        <f t="shared" si="3088"/>
        <v>0</v>
      </c>
      <c r="J994" s="804">
        <f t="shared" si="3088"/>
        <v>0</v>
      </c>
      <c r="K994" s="804">
        <f t="shared" si="3088"/>
        <v>0</v>
      </c>
      <c r="L994" s="804">
        <f t="shared" si="3088"/>
        <v>0</v>
      </c>
      <c r="M994" s="804">
        <f t="shared" si="3088"/>
        <v>0</v>
      </c>
      <c r="N994" s="804">
        <f t="shared" si="3088"/>
        <v>0</v>
      </c>
      <c r="O994" s="804">
        <f t="shared" si="3088"/>
        <v>0</v>
      </c>
      <c r="P994" s="804">
        <f t="shared" si="3088"/>
        <v>0</v>
      </c>
      <c r="Q994" s="804">
        <f t="shared" si="3088"/>
        <v>0</v>
      </c>
      <c r="R994" s="804">
        <f t="shared" si="3088"/>
        <v>0</v>
      </c>
      <c r="S994" s="803"/>
      <c r="T994" s="804">
        <f t="shared" ref="T994:AJ994" si="3089">SUM(T798,T799)</f>
        <v>2250</v>
      </c>
      <c r="U994" s="804">
        <f t="shared" si="3089"/>
        <v>250</v>
      </c>
      <c r="V994" s="804">
        <f t="shared" si="3089"/>
        <v>400</v>
      </c>
      <c r="W994" s="804">
        <f t="shared" si="3089"/>
        <v>0</v>
      </c>
      <c r="X994" s="804">
        <f t="shared" si="3089"/>
        <v>500</v>
      </c>
      <c r="Y994" s="804">
        <f t="shared" si="3089"/>
        <v>1000</v>
      </c>
      <c r="Z994" s="804">
        <f t="shared" si="3089"/>
        <v>1600</v>
      </c>
      <c r="AA994" s="804">
        <f t="shared" si="3089"/>
        <v>630</v>
      </c>
      <c r="AB994" s="804">
        <f t="shared" si="3089"/>
        <v>500</v>
      </c>
      <c r="AC994" s="804">
        <f t="shared" si="3089"/>
        <v>0</v>
      </c>
      <c r="AD994" s="804">
        <f t="shared" si="3089"/>
        <v>0</v>
      </c>
      <c r="AE994" s="804">
        <f t="shared" si="3089"/>
        <v>0</v>
      </c>
      <c r="AF994" s="804">
        <f t="shared" si="3089"/>
        <v>0</v>
      </c>
      <c r="AG994" s="804">
        <f t="shared" si="3089"/>
        <v>0</v>
      </c>
      <c r="AH994" s="804">
        <f t="shared" si="3089"/>
        <v>0</v>
      </c>
      <c r="AI994" s="804">
        <f t="shared" si="3089"/>
        <v>0</v>
      </c>
      <c r="AJ994" s="804">
        <f t="shared" si="3089"/>
        <v>0</v>
      </c>
      <c r="AK994" s="803"/>
      <c r="AL994" s="804">
        <f t="shared" ref="AL994:BB994" si="3090">SUM(AL798,AL799)</f>
        <v>3600</v>
      </c>
      <c r="AM994" s="804">
        <f t="shared" si="3090"/>
        <v>140</v>
      </c>
      <c r="AN994" s="804">
        <f t="shared" si="3090"/>
        <v>3150</v>
      </c>
      <c r="AO994" s="804">
        <f t="shared" si="3090"/>
        <v>1200</v>
      </c>
      <c r="AP994" s="804">
        <f t="shared" si="3090"/>
        <v>0</v>
      </c>
      <c r="AQ994" s="804">
        <f t="shared" si="3090"/>
        <v>0</v>
      </c>
      <c r="AR994" s="804">
        <f t="shared" si="3090"/>
        <v>142.5</v>
      </c>
      <c r="AS994" s="804">
        <f t="shared" si="3090"/>
        <v>125</v>
      </c>
      <c r="AT994" s="804">
        <f t="shared" si="3090"/>
        <v>300</v>
      </c>
      <c r="AU994" s="804">
        <f t="shared" si="3090"/>
        <v>0</v>
      </c>
      <c r="AV994" s="804">
        <f t="shared" si="3090"/>
        <v>0</v>
      </c>
      <c r="AW994" s="804">
        <f t="shared" si="3090"/>
        <v>0</v>
      </c>
      <c r="AX994" s="804">
        <f t="shared" si="3090"/>
        <v>0</v>
      </c>
      <c r="AY994" s="804">
        <f t="shared" si="3090"/>
        <v>0</v>
      </c>
      <c r="AZ994" s="804">
        <f t="shared" si="3090"/>
        <v>0</v>
      </c>
      <c r="BA994" s="804">
        <f t="shared" si="3090"/>
        <v>0</v>
      </c>
      <c r="BB994" s="804">
        <f t="shared" si="3090"/>
        <v>0</v>
      </c>
      <c r="BC994" s="803"/>
      <c r="BD994" s="804">
        <f t="shared" ref="BD994:BT994" si="3091">SUM(BD798,BD799)</f>
        <v>0</v>
      </c>
      <c r="BE994" s="804">
        <f t="shared" si="3091"/>
        <v>0</v>
      </c>
      <c r="BF994" s="804">
        <f t="shared" si="3091"/>
        <v>0</v>
      </c>
      <c r="BG994" s="804">
        <f t="shared" si="3091"/>
        <v>1800</v>
      </c>
      <c r="BH994" s="804">
        <f t="shared" si="3091"/>
        <v>2700</v>
      </c>
      <c r="BI994" s="804">
        <f t="shared" si="3091"/>
        <v>9180</v>
      </c>
      <c r="BJ994" s="804">
        <f t="shared" si="3091"/>
        <v>2730</v>
      </c>
      <c r="BK994" s="804">
        <f t="shared" si="3091"/>
        <v>0</v>
      </c>
      <c r="BL994" s="804">
        <f t="shared" si="3091"/>
        <v>0</v>
      </c>
      <c r="BM994" s="804">
        <f t="shared" si="3091"/>
        <v>0</v>
      </c>
      <c r="BN994" s="804">
        <f t="shared" si="3091"/>
        <v>0</v>
      </c>
      <c r="BO994" s="804">
        <f t="shared" si="3091"/>
        <v>0</v>
      </c>
      <c r="BP994" s="804">
        <f t="shared" si="3091"/>
        <v>0</v>
      </c>
      <c r="BQ994" s="804">
        <f t="shared" si="3091"/>
        <v>0</v>
      </c>
      <c r="BR994" s="804">
        <f t="shared" si="3091"/>
        <v>0</v>
      </c>
      <c r="BS994" s="804">
        <f t="shared" si="3091"/>
        <v>0</v>
      </c>
      <c r="BT994" s="804">
        <f t="shared" si="3091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50"/>
        <v>24</v>
      </c>
      <c r="CA994" s="596">
        <f t="shared" si="3051"/>
        <v>325.33333333333331</v>
      </c>
      <c r="CB994" s="596">
        <f t="shared" si="3052"/>
        <v>337.16666666666669</v>
      </c>
      <c r="CC994" s="596">
        <f t="shared" si="3053"/>
        <v>482</v>
      </c>
      <c r="CD994" s="1346">
        <f t="shared" si="3054"/>
        <v>0</v>
      </c>
      <c r="CE994" s="1347">
        <f t="shared" si="3054"/>
        <v>0</v>
      </c>
      <c r="CF994" s="1348">
        <f t="shared" si="3054"/>
        <v>0</v>
      </c>
      <c r="CG994" s="1348">
        <f t="shared" si="3054"/>
        <v>0</v>
      </c>
      <c r="CH994" s="1348">
        <f t="shared" si="3054"/>
        <v>0</v>
      </c>
      <c r="CI994" s="1348">
        <f t="shared" si="3054"/>
        <v>0</v>
      </c>
      <c r="CJ994" s="1348">
        <f t="shared" si="3054"/>
        <v>0</v>
      </c>
      <c r="CK994" s="1349">
        <f t="shared" si="3054"/>
        <v>0</v>
      </c>
      <c r="CL994" s="1349">
        <f t="shared" si="3054"/>
        <v>0</v>
      </c>
      <c r="CM994" s="1349">
        <f t="shared" si="3054"/>
        <v>0</v>
      </c>
      <c r="CN994" s="1348">
        <f t="shared" si="3054"/>
        <v>125</v>
      </c>
      <c r="CO994" s="1348">
        <f t="shared" si="3054"/>
        <v>140</v>
      </c>
      <c r="CP994" s="1348">
        <f t="shared" si="3054"/>
        <v>142.5</v>
      </c>
      <c r="CQ994" s="1348">
        <f t="shared" si="3054"/>
        <v>300</v>
      </c>
      <c r="CR994" s="1348">
        <f t="shared" si="3054"/>
        <v>1200</v>
      </c>
      <c r="CS994" s="1347">
        <f t="shared" si="3054"/>
        <v>3150</v>
      </c>
      <c r="CT994" s="1350">
        <f t="shared" si="3055"/>
        <v>3600</v>
      </c>
      <c r="CU994" s="1437">
        <f t="shared" si="3056"/>
        <v>0</v>
      </c>
      <c r="CV994" s="1378">
        <f t="shared" si="3056"/>
        <v>0</v>
      </c>
      <c r="CW994" s="1379">
        <f t="shared" si="3056"/>
        <v>0</v>
      </c>
      <c r="CX994" s="1379">
        <f t="shared" si="3056"/>
        <v>0</v>
      </c>
      <c r="CY994" s="1379">
        <f t="shared" si="3056"/>
        <v>0</v>
      </c>
      <c r="CZ994" s="1379">
        <f t="shared" si="3056"/>
        <v>0</v>
      </c>
      <c r="DA994" s="1379">
        <f t="shared" si="3056"/>
        <v>0</v>
      </c>
      <c r="DB994" s="1380">
        <f t="shared" si="3056"/>
        <v>0</v>
      </c>
      <c r="DC994" s="1380">
        <f t="shared" si="3056"/>
        <v>0</v>
      </c>
      <c r="DD994" s="1380">
        <f t="shared" si="3056"/>
        <v>0</v>
      </c>
      <c r="DE994" s="1379">
        <f t="shared" si="3056"/>
        <v>0</v>
      </c>
      <c r="DF994" s="1379">
        <f t="shared" si="3056"/>
        <v>0</v>
      </c>
      <c r="DG994" s="1379">
        <f t="shared" si="3056"/>
        <v>0</v>
      </c>
      <c r="DH994" s="1379">
        <f t="shared" si="3056"/>
        <v>1800</v>
      </c>
      <c r="DI994" s="1379">
        <f t="shared" si="3056"/>
        <v>2700</v>
      </c>
      <c r="DJ994" s="1378">
        <f t="shared" si="3056"/>
        <v>2730</v>
      </c>
      <c r="DK994" s="1437">
        <f t="shared" si="3057"/>
        <v>9180</v>
      </c>
      <c r="DL994" s="654">
        <f t="shared" si="3058"/>
        <v>17</v>
      </c>
      <c r="DM994" s="106">
        <f t="shared" si="3059"/>
        <v>17</v>
      </c>
      <c r="DN994" s="106">
        <f t="shared" si="3060"/>
        <v>17</v>
      </c>
      <c r="DO994" s="106">
        <f t="shared" si="3061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092">SUM(B800)</f>
        <v>0</v>
      </c>
      <c r="C995" s="804">
        <f t="shared" si="3092"/>
        <v>0</v>
      </c>
      <c r="D995" s="804">
        <f t="shared" si="3092"/>
        <v>0</v>
      </c>
      <c r="E995" s="804">
        <f t="shared" si="3092"/>
        <v>50</v>
      </c>
      <c r="F995" s="804">
        <f t="shared" si="3092"/>
        <v>300</v>
      </c>
      <c r="G995" s="804">
        <f t="shared" si="3092"/>
        <v>0</v>
      </c>
      <c r="H995" s="804">
        <f t="shared" si="3092"/>
        <v>100</v>
      </c>
      <c r="I995" s="804">
        <f t="shared" si="3092"/>
        <v>0</v>
      </c>
      <c r="J995" s="804">
        <f t="shared" si="3092"/>
        <v>0</v>
      </c>
      <c r="K995" s="804">
        <f t="shared" si="3092"/>
        <v>0</v>
      </c>
      <c r="L995" s="804">
        <f t="shared" si="3092"/>
        <v>0</v>
      </c>
      <c r="M995" s="804">
        <f t="shared" si="3092"/>
        <v>0</v>
      </c>
      <c r="N995" s="804">
        <f t="shared" si="3092"/>
        <v>0</v>
      </c>
      <c r="O995" s="804">
        <f t="shared" si="3092"/>
        <v>0</v>
      </c>
      <c r="P995" s="804">
        <f t="shared" si="3092"/>
        <v>0</v>
      </c>
      <c r="Q995" s="804">
        <f t="shared" si="3092"/>
        <v>0</v>
      </c>
      <c r="R995" s="804">
        <f t="shared" si="3092"/>
        <v>0</v>
      </c>
      <c r="S995" s="803"/>
      <c r="T995" s="804">
        <f t="shared" ref="T995:AJ995" si="3093">SUM(T800)</f>
        <v>0</v>
      </c>
      <c r="U995" s="804">
        <f t="shared" si="3093"/>
        <v>1200</v>
      </c>
      <c r="V995" s="804">
        <f t="shared" si="3093"/>
        <v>120</v>
      </c>
      <c r="W995" s="804">
        <f t="shared" si="3093"/>
        <v>950</v>
      </c>
      <c r="X995" s="804">
        <f t="shared" si="3093"/>
        <v>0</v>
      </c>
      <c r="Y995" s="804">
        <f t="shared" si="3093"/>
        <v>0</v>
      </c>
      <c r="Z995" s="804">
        <f t="shared" si="3093"/>
        <v>700</v>
      </c>
      <c r="AA995" s="804">
        <f t="shared" si="3093"/>
        <v>50</v>
      </c>
      <c r="AB995" s="804">
        <f t="shared" si="3093"/>
        <v>200</v>
      </c>
      <c r="AC995" s="804">
        <f t="shared" si="3093"/>
        <v>0</v>
      </c>
      <c r="AD995" s="804">
        <f t="shared" si="3093"/>
        <v>0</v>
      </c>
      <c r="AE995" s="804">
        <f t="shared" si="3093"/>
        <v>0</v>
      </c>
      <c r="AF995" s="804">
        <f t="shared" si="3093"/>
        <v>0</v>
      </c>
      <c r="AG995" s="804">
        <f t="shared" si="3093"/>
        <v>0</v>
      </c>
      <c r="AH995" s="804">
        <f t="shared" si="3093"/>
        <v>0</v>
      </c>
      <c r="AI995" s="804">
        <f t="shared" si="3093"/>
        <v>0</v>
      </c>
      <c r="AJ995" s="804">
        <f t="shared" si="3093"/>
        <v>0</v>
      </c>
      <c r="AK995" s="803"/>
      <c r="AL995" s="804">
        <f t="shared" ref="AL995:BB995" si="3094">SUM(AL800)</f>
        <v>0</v>
      </c>
      <c r="AM995" s="804">
        <f t="shared" si="3094"/>
        <v>500</v>
      </c>
      <c r="AN995" s="804">
        <f t="shared" si="3094"/>
        <v>0</v>
      </c>
      <c r="AO995" s="804">
        <f t="shared" si="3094"/>
        <v>0</v>
      </c>
      <c r="AP995" s="804">
        <f t="shared" si="3094"/>
        <v>0</v>
      </c>
      <c r="AQ995" s="804">
        <f t="shared" si="3094"/>
        <v>300</v>
      </c>
      <c r="AR995" s="804">
        <f t="shared" si="3094"/>
        <v>100</v>
      </c>
      <c r="AS995" s="804">
        <f t="shared" si="3094"/>
        <v>200</v>
      </c>
      <c r="AT995" s="804">
        <f t="shared" si="3094"/>
        <v>0</v>
      </c>
      <c r="AU995" s="804">
        <f t="shared" si="3094"/>
        <v>0</v>
      </c>
      <c r="AV995" s="804">
        <f t="shared" si="3094"/>
        <v>0</v>
      </c>
      <c r="AW995" s="804">
        <f t="shared" si="3094"/>
        <v>0</v>
      </c>
      <c r="AX995" s="804">
        <f t="shared" si="3094"/>
        <v>0</v>
      </c>
      <c r="AY995" s="804">
        <f t="shared" si="3094"/>
        <v>0</v>
      </c>
      <c r="AZ995" s="804">
        <f t="shared" si="3094"/>
        <v>0</v>
      </c>
      <c r="BA995" s="804">
        <f t="shared" si="3094"/>
        <v>0</v>
      </c>
      <c r="BB995" s="804">
        <f t="shared" si="3094"/>
        <v>0</v>
      </c>
      <c r="BC995" s="803"/>
      <c r="BD995" s="804">
        <f t="shared" ref="BD995:BT995" si="3095">SUM(BD800)</f>
        <v>0</v>
      </c>
      <c r="BE995" s="804">
        <f t="shared" si="3095"/>
        <v>0</v>
      </c>
      <c r="BF995" s="804">
        <f t="shared" si="3095"/>
        <v>0</v>
      </c>
      <c r="BG995" s="804">
        <f t="shared" si="3095"/>
        <v>0</v>
      </c>
      <c r="BH995" s="804">
        <f t="shared" si="3095"/>
        <v>0</v>
      </c>
      <c r="BI995" s="804">
        <f t="shared" si="3095"/>
        <v>0</v>
      </c>
      <c r="BJ995" s="804">
        <f t="shared" si="3095"/>
        <v>400</v>
      </c>
      <c r="BK995" s="804">
        <f t="shared" si="3095"/>
        <v>0</v>
      </c>
      <c r="BL995" s="804">
        <f t="shared" si="3095"/>
        <v>0</v>
      </c>
      <c r="BM995" s="804">
        <f t="shared" si="3095"/>
        <v>0</v>
      </c>
      <c r="BN995" s="804">
        <f t="shared" si="3095"/>
        <v>0</v>
      </c>
      <c r="BO995" s="804">
        <f t="shared" si="3095"/>
        <v>0</v>
      </c>
      <c r="BP995" s="804">
        <f t="shared" si="3095"/>
        <v>0</v>
      </c>
      <c r="BQ995" s="804">
        <f t="shared" si="3095"/>
        <v>0</v>
      </c>
      <c r="BR995" s="804">
        <f t="shared" si="3095"/>
        <v>0</v>
      </c>
      <c r="BS995" s="804">
        <f t="shared" si="3095"/>
        <v>0</v>
      </c>
      <c r="BT995" s="804">
        <f t="shared" si="3095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50"/>
        <v>10</v>
      </c>
      <c r="CA995" s="596">
        <f t="shared" si="3051"/>
        <v>134.66666666666666</v>
      </c>
      <c r="CB995" s="596">
        <f t="shared" si="3052"/>
        <v>40</v>
      </c>
      <c r="CC995" s="596">
        <f t="shared" si="3053"/>
        <v>0</v>
      </c>
      <c r="CD995" s="1346">
        <f t="shared" si="3054"/>
        <v>0</v>
      </c>
      <c r="CE995" s="1347">
        <f t="shared" si="3054"/>
        <v>0</v>
      </c>
      <c r="CF995" s="1348">
        <f t="shared" si="3054"/>
        <v>0</v>
      </c>
      <c r="CG995" s="1348">
        <f t="shared" si="3054"/>
        <v>0</v>
      </c>
      <c r="CH995" s="1348">
        <f t="shared" si="3054"/>
        <v>0</v>
      </c>
      <c r="CI995" s="1348">
        <f t="shared" si="3054"/>
        <v>0</v>
      </c>
      <c r="CJ995" s="1348">
        <f t="shared" si="3054"/>
        <v>0</v>
      </c>
      <c r="CK995" s="1349">
        <f t="shared" si="3054"/>
        <v>0</v>
      </c>
      <c r="CL995" s="1349">
        <f t="shared" si="3054"/>
        <v>0</v>
      </c>
      <c r="CM995" s="1349">
        <f t="shared" si="3054"/>
        <v>0</v>
      </c>
      <c r="CN995" s="1348">
        <f t="shared" si="3054"/>
        <v>0</v>
      </c>
      <c r="CO995" s="1348">
        <f t="shared" si="3054"/>
        <v>0</v>
      </c>
      <c r="CP995" s="1348">
        <f t="shared" si="3054"/>
        <v>0</v>
      </c>
      <c r="CQ995" s="1348">
        <f t="shared" si="3054"/>
        <v>100</v>
      </c>
      <c r="CR995" s="1348">
        <f t="shared" si="3054"/>
        <v>200</v>
      </c>
      <c r="CS995" s="1347">
        <f t="shared" si="3054"/>
        <v>300</v>
      </c>
      <c r="CT995" s="1350">
        <f t="shared" si="3055"/>
        <v>500</v>
      </c>
      <c r="CU995" s="1437">
        <f t="shared" si="3056"/>
        <v>0</v>
      </c>
      <c r="CV995" s="1378">
        <f t="shared" si="3056"/>
        <v>0</v>
      </c>
      <c r="CW995" s="1379">
        <f t="shared" si="3056"/>
        <v>0</v>
      </c>
      <c r="CX995" s="1379">
        <f t="shared" si="3056"/>
        <v>0</v>
      </c>
      <c r="CY995" s="1379">
        <f t="shared" si="3056"/>
        <v>0</v>
      </c>
      <c r="CZ995" s="1379">
        <f t="shared" si="3056"/>
        <v>0</v>
      </c>
      <c r="DA995" s="1379">
        <f t="shared" si="3056"/>
        <v>0</v>
      </c>
      <c r="DB995" s="1380">
        <f t="shared" si="3056"/>
        <v>0</v>
      </c>
      <c r="DC995" s="1380">
        <f t="shared" si="3056"/>
        <v>0</v>
      </c>
      <c r="DD995" s="1380">
        <f t="shared" si="3056"/>
        <v>0</v>
      </c>
      <c r="DE995" s="1379">
        <f t="shared" si="3056"/>
        <v>0</v>
      </c>
      <c r="DF995" s="1379">
        <f t="shared" si="3056"/>
        <v>0</v>
      </c>
      <c r="DG995" s="1379">
        <f t="shared" si="3056"/>
        <v>0</v>
      </c>
      <c r="DH995" s="1379">
        <f t="shared" si="3056"/>
        <v>0</v>
      </c>
      <c r="DI995" s="1379">
        <f t="shared" si="3056"/>
        <v>0</v>
      </c>
      <c r="DJ995" s="1378">
        <f t="shared" si="3056"/>
        <v>0</v>
      </c>
      <c r="DK995" s="1437">
        <f t="shared" si="3057"/>
        <v>400</v>
      </c>
      <c r="DL995" s="654">
        <f t="shared" si="3058"/>
        <v>17</v>
      </c>
      <c r="DM995" s="106">
        <f t="shared" si="3059"/>
        <v>17</v>
      </c>
      <c r="DN995" s="106">
        <f t="shared" si="3060"/>
        <v>17</v>
      </c>
      <c r="DO995" s="106">
        <f t="shared" si="3061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096">SUM(B801,B803)</f>
        <v>208</v>
      </c>
      <c r="C996" s="804">
        <f t="shared" si="3096"/>
        <v>0</v>
      </c>
      <c r="D996" s="804">
        <f t="shared" si="3096"/>
        <v>60</v>
      </c>
      <c r="E996" s="804">
        <f t="shared" si="3096"/>
        <v>0</v>
      </c>
      <c r="F996" s="804">
        <f t="shared" si="3096"/>
        <v>300</v>
      </c>
      <c r="G996" s="804">
        <f t="shared" si="3096"/>
        <v>30</v>
      </c>
      <c r="H996" s="804">
        <f t="shared" si="3096"/>
        <v>90</v>
      </c>
      <c r="I996" s="804">
        <f t="shared" si="3096"/>
        <v>0</v>
      </c>
      <c r="J996" s="804">
        <f t="shared" si="3096"/>
        <v>0</v>
      </c>
      <c r="K996" s="804">
        <f t="shared" si="3096"/>
        <v>0</v>
      </c>
      <c r="L996" s="804">
        <f t="shared" si="3096"/>
        <v>0</v>
      </c>
      <c r="M996" s="804">
        <f t="shared" si="3096"/>
        <v>0</v>
      </c>
      <c r="N996" s="804">
        <f t="shared" si="3096"/>
        <v>0</v>
      </c>
      <c r="O996" s="804">
        <f t="shared" si="3096"/>
        <v>0</v>
      </c>
      <c r="P996" s="804">
        <f t="shared" si="3096"/>
        <v>0</v>
      </c>
      <c r="Q996" s="804">
        <f t="shared" si="3096"/>
        <v>0</v>
      </c>
      <c r="R996" s="804">
        <f t="shared" si="3096"/>
        <v>0</v>
      </c>
      <c r="S996" s="803"/>
      <c r="T996" s="804">
        <f t="shared" ref="T996:AJ996" si="3097">SUM(T801,T803)</f>
        <v>0</v>
      </c>
      <c r="U996" s="804">
        <f t="shared" si="3097"/>
        <v>170</v>
      </c>
      <c r="V996" s="804">
        <f t="shared" si="3097"/>
        <v>275</v>
      </c>
      <c r="W996" s="804">
        <f t="shared" si="3097"/>
        <v>0</v>
      </c>
      <c r="X996" s="804">
        <f t="shared" si="3097"/>
        <v>0</v>
      </c>
      <c r="Y996" s="804">
        <f t="shared" si="3097"/>
        <v>300</v>
      </c>
      <c r="Z996" s="804">
        <f t="shared" si="3097"/>
        <v>400</v>
      </c>
      <c r="AA996" s="804">
        <f t="shared" si="3097"/>
        <v>180</v>
      </c>
      <c r="AB996" s="804">
        <f t="shared" si="3097"/>
        <v>0</v>
      </c>
      <c r="AC996" s="804">
        <f t="shared" si="3097"/>
        <v>0</v>
      </c>
      <c r="AD996" s="804">
        <f t="shared" si="3097"/>
        <v>0</v>
      </c>
      <c r="AE996" s="804">
        <f t="shared" si="3097"/>
        <v>0</v>
      </c>
      <c r="AF996" s="804">
        <f t="shared" si="3097"/>
        <v>0</v>
      </c>
      <c r="AG996" s="804">
        <f t="shared" si="3097"/>
        <v>0</v>
      </c>
      <c r="AH996" s="804">
        <f t="shared" si="3097"/>
        <v>0</v>
      </c>
      <c r="AI996" s="804">
        <f t="shared" si="3097"/>
        <v>0</v>
      </c>
      <c r="AJ996" s="804">
        <f t="shared" si="3097"/>
        <v>0</v>
      </c>
      <c r="AK996" s="803"/>
      <c r="AL996" s="804">
        <f t="shared" ref="AL996:BB996" si="3098">SUM(AL801,AL803)</f>
        <v>240</v>
      </c>
      <c r="AM996" s="804">
        <f t="shared" si="3098"/>
        <v>240</v>
      </c>
      <c r="AN996" s="804">
        <f t="shared" si="3098"/>
        <v>0</v>
      </c>
      <c r="AO996" s="804">
        <f t="shared" si="3098"/>
        <v>60</v>
      </c>
      <c r="AP996" s="804">
        <f t="shared" si="3098"/>
        <v>0</v>
      </c>
      <c r="AQ996" s="804">
        <f t="shared" si="3098"/>
        <v>100</v>
      </c>
      <c r="AR996" s="804">
        <f t="shared" si="3098"/>
        <v>35</v>
      </c>
      <c r="AS996" s="804">
        <f t="shared" si="3098"/>
        <v>21</v>
      </c>
      <c r="AT996" s="804">
        <f t="shared" si="3098"/>
        <v>60</v>
      </c>
      <c r="AU996" s="804">
        <f t="shared" si="3098"/>
        <v>0</v>
      </c>
      <c r="AV996" s="804">
        <f t="shared" si="3098"/>
        <v>0</v>
      </c>
      <c r="AW996" s="804">
        <f t="shared" si="3098"/>
        <v>0</v>
      </c>
      <c r="AX996" s="804">
        <f t="shared" si="3098"/>
        <v>0</v>
      </c>
      <c r="AY996" s="804">
        <f t="shared" si="3098"/>
        <v>0</v>
      </c>
      <c r="AZ996" s="804">
        <f t="shared" si="3098"/>
        <v>0</v>
      </c>
      <c r="BA996" s="804">
        <f t="shared" si="3098"/>
        <v>0</v>
      </c>
      <c r="BB996" s="804">
        <f t="shared" si="3098"/>
        <v>0</v>
      </c>
      <c r="BC996" s="803"/>
      <c r="BD996" s="804">
        <f t="shared" ref="BD996:BT996" si="3099">SUM(BD801,BD803)</f>
        <v>0</v>
      </c>
      <c r="BE996" s="804">
        <f t="shared" si="3099"/>
        <v>0</v>
      </c>
      <c r="BF996" s="804">
        <f t="shared" si="3099"/>
        <v>0</v>
      </c>
      <c r="BG996" s="804">
        <f t="shared" si="3099"/>
        <v>520</v>
      </c>
      <c r="BH996" s="804">
        <f t="shared" si="3099"/>
        <v>520</v>
      </c>
      <c r="BI996" s="804">
        <f t="shared" si="3099"/>
        <v>240</v>
      </c>
      <c r="BJ996" s="804">
        <f t="shared" si="3099"/>
        <v>360</v>
      </c>
      <c r="BK996" s="804">
        <f t="shared" si="3099"/>
        <v>0</v>
      </c>
      <c r="BL996" s="804">
        <f t="shared" si="3099"/>
        <v>0</v>
      </c>
      <c r="BM996" s="804">
        <f t="shared" si="3099"/>
        <v>0</v>
      </c>
      <c r="BN996" s="804">
        <f t="shared" si="3099"/>
        <v>0</v>
      </c>
      <c r="BO996" s="804">
        <f t="shared" si="3099"/>
        <v>0</v>
      </c>
      <c r="BP996" s="804">
        <f t="shared" si="3099"/>
        <v>0</v>
      </c>
      <c r="BQ996" s="804">
        <f t="shared" si="3099"/>
        <v>0</v>
      </c>
      <c r="BR996" s="804">
        <f t="shared" si="3099"/>
        <v>0</v>
      </c>
      <c r="BS996" s="804">
        <f t="shared" si="3099"/>
        <v>0</v>
      </c>
      <c r="BT996" s="804">
        <f t="shared" si="3099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50"/>
        <v>25.866666666666667</v>
      </c>
      <c r="CA996" s="596">
        <f t="shared" si="3051"/>
        <v>61.666666666666664</v>
      </c>
      <c r="CB996" s="596">
        <f t="shared" si="3052"/>
        <v>34.4</v>
      </c>
      <c r="CC996" s="596">
        <f t="shared" si="3053"/>
        <v>74.666666666666671</v>
      </c>
      <c r="CD996" s="1346">
        <f t="shared" si="3054"/>
        <v>0</v>
      </c>
      <c r="CE996" s="1347">
        <f t="shared" si="3054"/>
        <v>0</v>
      </c>
      <c r="CF996" s="1348">
        <f t="shared" si="3054"/>
        <v>0</v>
      </c>
      <c r="CG996" s="1348">
        <f t="shared" si="3054"/>
        <v>0</v>
      </c>
      <c r="CH996" s="1348">
        <f t="shared" si="3054"/>
        <v>0</v>
      </c>
      <c r="CI996" s="1348">
        <f t="shared" si="3054"/>
        <v>0</v>
      </c>
      <c r="CJ996" s="1348">
        <f t="shared" si="3054"/>
        <v>0</v>
      </c>
      <c r="CK996" s="1349">
        <f t="shared" si="3054"/>
        <v>0</v>
      </c>
      <c r="CL996" s="1349">
        <f t="shared" si="3054"/>
        <v>0</v>
      </c>
      <c r="CM996" s="1349">
        <f t="shared" si="3054"/>
        <v>0</v>
      </c>
      <c r="CN996" s="1348">
        <f t="shared" si="3054"/>
        <v>21</v>
      </c>
      <c r="CO996" s="1348">
        <f t="shared" si="3054"/>
        <v>35</v>
      </c>
      <c r="CP996" s="1348">
        <f t="shared" si="3054"/>
        <v>60</v>
      </c>
      <c r="CQ996" s="1348">
        <f t="shared" si="3054"/>
        <v>60</v>
      </c>
      <c r="CR996" s="1348">
        <f t="shared" si="3054"/>
        <v>100</v>
      </c>
      <c r="CS996" s="1347">
        <f t="shared" si="3054"/>
        <v>240</v>
      </c>
      <c r="CT996" s="1350">
        <f t="shared" si="3055"/>
        <v>240</v>
      </c>
      <c r="CU996" s="1437">
        <f t="shared" si="3056"/>
        <v>0</v>
      </c>
      <c r="CV996" s="1378">
        <f t="shared" si="3056"/>
        <v>0</v>
      </c>
      <c r="CW996" s="1379">
        <f t="shared" si="3056"/>
        <v>0</v>
      </c>
      <c r="CX996" s="1379">
        <f t="shared" si="3056"/>
        <v>0</v>
      </c>
      <c r="CY996" s="1379">
        <f t="shared" si="3056"/>
        <v>0</v>
      </c>
      <c r="CZ996" s="1379">
        <f t="shared" si="3056"/>
        <v>0</v>
      </c>
      <c r="DA996" s="1379">
        <f t="shared" si="3056"/>
        <v>0</v>
      </c>
      <c r="DB996" s="1380">
        <f t="shared" si="3056"/>
        <v>0</v>
      </c>
      <c r="DC996" s="1380">
        <f t="shared" si="3056"/>
        <v>0</v>
      </c>
      <c r="DD996" s="1380">
        <f t="shared" si="3056"/>
        <v>0</v>
      </c>
      <c r="DE996" s="1379">
        <f t="shared" si="3056"/>
        <v>0</v>
      </c>
      <c r="DF996" s="1379">
        <f t="shared" si="3056"/>
        <v>0</v>
      </c>
      <c r="DG996" s="1379">
        <f t="shared" si="3056"/>
        <v>0</v>
      </c>
      <c r="DH996" s="1379">
        <f t="shared" si="3056"/>
        <v>240</v>
      </c>
      <c r="DI996" s="1379">
        <f t="shared" si="3056"/>
        <v>360</v>
      </c>
      <c r="DJ996" s="1378">
        <f t="shared" si="3056"/>
        <v>520</v>
      </c>
      <c r="DK996" s="1437">
        <f t="shared" si="3057"/>
        <v>520</v>
      </c>
      <c r="DL996" s="654">
        <f t="shared" si="3058"/>
        <v>17</v>
      </c>
      <c r="DM996" s="106">
        <f t="shared" si="3059"/>
        <v>17</v>
      </c>
      <c r="DN996" s="106">
        <f t="shared" si="3060"/>
        <v>17</v>
      </c>
      <c r="DO996" s="106">
        <f t="shared" si="3061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00">B802</f>
        <v>100</v>
      </c>
      <c r="C997" s="804">
        <f t="shared" si="3100"/>
        <v>0</v>
      </c>
      <c r="D997" s="804">
        <f t="shared" si="3100"/>
        <v>0</v>
      </c>
      <c r="E997" s="804">
        <f t="shared" si="3100"/>
        <v>1300</v>
      </c>
      <c r="F997" s="804">
        <f t="shared" si="3100"/>
        <v>0</v>
      </c>
      <c r="G997" s="804">
        <f t="shared" si="3100"/>
        <v>80</v>
      </c>
      <c r="H997" s="804">
        <f t="shared" si="3100"/>
        <v>0</v>
      </c>
      <c r="I997" s="804">
        <f t="shared" si="3100"/>
        <v>0</v>
      </c>
      <c r="J997" s="804">
        <f t="shared" si="3100"/>
        <v>0</v>
      </c>
      <c r="K997" s="804">
        <f t="shared" si="3100"/>
        <v>0</v>
      </c>
      <c r="L997" s="804">
        <f t="shared" si="3100"/>
        <v>0</v>
      </c>
      <c r="M997" s="804">
        <f t="shared" si="3100"/>
        <v>0</v>
      </c>
      <c r="N997" s="804">
        <f t="shared" si="3100"/>
        <v>0</v>
      </c>
      <c r="O997" s="804">
        <f t="shared" si="3100"/>
        <v>0</v>
      </c>
      <c r="P997" s="804">
        <f t="shared" si="3100"/>
        <v>0</v>
      </c>
      <c r="Q997" s="804">
        <f t="shared" si="3100"/>
        <v>0</v>
      </c>
      <c r="R997" s="804">
        <f t="shared" si="3100"/>
        <v>0</v>
      </c>
      <c r="S997" s="803"/>
      <c r="T997" s="804">
        <f t="shared" ref="T997:AJ997" si="3101">T802</f>
        <v>0</v>
      </c>
      <c r="U997" s="804">
        <f t="shared" si="3101"/>
        <v>70</v>
      </c>
      <c r="V997" s="804">
        <f t="shared" si="3101"/>
        <v>450</v>
      </c>
      <c r="W997" s="804">
        <f t="shared" si="3101"/>
        <v>45</v>
      </c>
      <c r="X997" s="804">
        <f t="shared" si="3101"/>
        <v>400</v>
      </c>
      <c r="Y997" s="804">
        <f t="shared" si="3101"/>
        <v>200</v>
      </c>
      <c r="Z997" s="804">
        <f t="shared" si="3101"/>
        <v>800</v>
      </c>
      <c r="AA997" s="804">
        <f t="shared" si="3101"/>
        <v>1200</v>
      </c>
      <c r="AB997" s="804">
        <f t="shared" si="3101"/>
        <v>100</v>
      </c>
      <c r="AC997" s="804">
        <f t="shared" si="3101"/>
        <v>0</v>
      </c>
      <c r="AD997" s="804">
        <f t="shared" si="3101"/>
        <v>0</v>
      </c>
      <c r="AE997" s="804">
        <f t="shared" si="3101"/>
        <v>0</v>
      </c>
      <c r="AF997" s="804">
        <f t="shared" si="3101"/>
        <v>0</v>
      </c>
      <c r="AG997" s="804">
        <f t="shared" si="3101"/>
        <v>0</v>
      </c>
      <c r="AH997" s="804">
        <f t="shared" si="3101"/>
        <v>0</v>
      </c>
      <c r="AI997" s="804">
        <f t="shared" si="3101"/>
        <v>0</v>
      </c>
      <c r="AJ997" s="804">
        <f t="shared" si="3101"/>
        <v>0</v>
      </c>
      <c r="AK997" s="803"/>
      <c r="AL997" s="804">
        <f t="shared" ref="AL997:BB997" si="3102">AL802</f>
        <v>0</v>
      </c>
      <c r="AM997" s="804">
        <f t="shared" si="3102"/>
        <v>0</v>
      </c>
      <c r="AN997" s="804">
        <f t="shared" si="3102"/>
        <v>0</v>
      </c>
      <c r="AO997" s="804">
        <f t="shared" si="3102"/>
        <v>420</v>
      </c>
      <c r="AP997" s="804">
        <f t="shared" si="3102"/>
        <v>0</v>
      </c>
      <c r="AQ997" s="804">
        <f t="shared" si="3102"/>
        <v>320</v>
      </c>
      <c r="AR997" s="804">
        <f t="shared" si="3102"/>
        <v>0</v>
      </c>
      <c r="AS997" s="804">
        <f t="shared" si="3102"/>
        <v>0</v>
      </c>
      <c r="AT997" s="804">
        <f t="shared" si="3102"/>
        <v>0</v>
      </c>
      <c r="AU997" s="804">
        <f t="shared" si="3102"/>
        <v>0</v>
      </c>
      <c r="AV997" s="804">
        <f t="shared" si="3102"/>
        <v>0</v>
      </c>
      <c r="AW997" s="804">
        <f t="shared" si="3102"/>
        <v>0</v>
      </c>
      <c r="AX997" s="804">
        <f t="shared" si="3102"/>
        <v>0</v>
      </c>
      <c r="AY997" s="804">
        <f t="shared" si="3102"/>
        <v>0</v>
      </c>
      <c r="AZ997" s="804">
        <f t="shared" si="3102"/>
        <v>0</v>
      </c>
      <c r="BA997" s="804">
        <f t="shared" si="3102"/>
        <v>0</v>
      </c>
      <c r="BB997" s="804">
        <f t="shared" si="3102"/>
        <v>0</v>
      </c>
      <c r="BC997" s="803"/>
      <c r="BD997" s="804">
        <f t="shared" ref="BD997:BT997" si="3103">BD802</f>
        <v>0</v>
      </c>
      <c r="BE997" s="804">
        <f t="shared" si="3103"/>
        <v>0</v>
      </c>
      <c r="BF997" s="804">
        <f t="shared" si="3103"/>
        <v>0</v>
      </c>
      <c r="BG997" s="804">
        <f t="shared" si="3103"/>
        <v>720</v>
      </c>
      <c r="BH997" s="804">
        <f t="shared" si="3103"/>
        <v>0</v>
      </c>
      <c r="BI997" s="804">
        <f t="shared" si="3103"/>
        <v>960</v>
      </c>
      <c r="BJ997" s="804">
        <f t="shared" si="3103"/>
        <v>960</v>
      </c>
      <c r="BK997" s="804">
        <f t="shared" si="3103"/>
        <v>0</v>
      </c>
      <c r="BL997" s="804">
        <f t="shared" si="3103"/>
        <v>0</v>
      </c>
      <c r="BM997" s="804">
        <f t="shared" si="3103"/>
        <v>0</v>
      </c>
      <c r="BN997" s="804">
        <f t="shared" si="3103"/>
        <v>0</v>
      </c>
      <c r="BO997" s="804">
        <f t="shared" si="3103"/>
        <v>0</v>
      </c>
      <c r="BP997" s="804">
        <f t="shared" si="3103"/>
        <v>0</v>
      </c>
      <c r="BQ997" s="804">
        <f t="shared" si="3103"/>
        <v>0</v>
      </c>
      <c r="BR997" s="804">
        <f t="shared" si="3103"/>
        <v>0</v>
      </c>
      <c r="BS997" s="804">
        <f t="shared" si="3103"/>
        <v>0</v>
      </c>
      <c r="BT997" s="804">
        <f t="shared" si="3103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50"/>
        <v>12</v>
      </c>
      <c r="CA997" s="596">
        <f t="shared" si="3051"/>
        <v>137.66666666666666</v>
      </c>
      <c r="CB997" s="596">
        <f t="shared" si="3052"/>
        <v>21.333333333333332</v>
      </c>
      <c r="CC997" s="596">
        <f t="shared" si="3053"/>
        <v>112</v>
      </c>
      <c r="CD997" s="1346">
        <f t="shared" si="3054"/>
        <v>0</v>
      </c>
      <c r="CE997" s="1347">
        <f t="shared" si="3054"/>
        <v>0</v>
      </c>
      <c r="CF997" s="1348">
        <f t="shared" si="3054"/>
        <v>0</v>
      </c>
      <c r="CG997" s="1348">
        <f t="shared" si="3054"/>
        <v>0</v>
      </c>
      <c r="CH997" s="1348">
        <f t="shared" si="3054"/>
        <v>0</v>
      </c>
      <c r="CI997" s="1348">
        <f t="shared" si="3054"/>
        <v>0</v>
      </c>
      <c r="CJ997" s="1348">
        <f t="shared" si="3054"/>
        <v>0</v>
      </c>
      <c r="CK997" s="1349">
        <f t="shared" si="3054"/>
        <v>0</v>
      </c>
      <c r="CL997" s="1349">
        <f t="shared" si="3054"/>
        <v>0</v>
      </c>
      <c r="CM997" s="1349">
        <f t="shared" si="3054"/>
        <v>0</v>
      </c>
      <c r="CN997" s="1348">
        <f t="shared" si="3054"/>
        <v>0</v>
      </c>
      <c r="CO997" s="1348">
        <f t="shared" si="3054"/>
        <v>0</v>
      </c>
      <c r="CP997" s="1348">
        <f t="shared" si="3054"/>
        <v>0</v>
      </c>
      <c r="CQ997" s="1348">
        <f t="shared" si="3054"/>
        <v>0</v>
      </c>
      <c r="CR997" s="1348">
        <f t="shared" si="3054"/>
        <v>0</v>
      </c>
      <c r="CS997" s="1347">
        <f t="shared" si="3054"/>
        <v>320</v>
      </c>
      <c r="CT997" s="1350">
        <f t="shared" si="3055"/>
        <v>420</v>
      </c>
      <c r="CU997" s="1437">
        <f t="shared" si="3056"/>
        <v>0</v>
      </c>
      <c r="CV997" s="1378">
        <f t="shared" si="3056"/>
        <v>0</v>
      </c>
      <c r="CW997" s="1379">
        <f t="shared" si="3056"/>
        <v>0</v>
      </c>
      <c r="CX997" s="1379">
        <f t="shared" si="3056"/>
        <v>0</v>
      </c>
      <c r="CY997" s="1379">
        <f t="shared" si="3056"/>
        <v>0</v>
      </c>
      <c r="CZ997" s="1379">
        <f t="shared" si="3056"/>
        <v>0</v>
      </c>
      <c r="DA997" s="1379">
        <f t="shared" si="3056"/>
        <v>0</v>
      </c>
      <c r="DB997" s="1380">
        <f t="shared" si="3056"/>
        <v>0</v>
      </c>
      <c r="DC997" s="1380">
        <f t="shared" si="3056"/>
        <v>0</v>
      </c>
      <c r="DD997" s="1380">
        <f t="shared" si="3056"/>
        <v>0</v>
      </c>
      <c r="DE997" s="1379">
        <f t="shared" si="3056"/>
        <v>0</v>
      </c>
      <c r="DF997" s="1379">
        <f t="shared" si="3056"/>
        <v>0</v>
      </c>
      <c r="DG997" s="1379">
        <f t="shared" si="3056"/>
        <v>0</v>
      </c>
      <c r="DH997" s="1379">
        <f t="shared" si="3056"/>
        <v>0</v>
      </c>
      <c r="DI997" s="1379">
        <f t="shared" si="3056"/>
        <v>720</v>
      </c>
      <c r="DJ997" s="1378">
        <f t="shared" si="3056"/>
        <v>960</v>
      </c>
      <c r="DK997" s="1437">
        <f t="shared" si="3057"/>
        <v>960</v>
      </c>
      <c r="DL997" s="654">
        <f t="shared" si="3058"/>
        <v>17</v>
      </c>
      <c r="DM997" s="106">
        <f t="shared" si="3059"/>
        <v>17</v>
      </c>
      <c r="DN997" s="106">
        <f t="shared" si="3060"/>
        <v>17</v>
      </c>
      <c r="DO997" s="106">
        <f t="shared" si="3061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04">SUM(B804,B807:B809)</f>
        <v>468</v>
      </c>
      <c r="C998" s="804">
        <f t="shared" si="3104"/>
        <v>0</v>
      </c>
      <c r="D998" s="804">
        <f t="shared" si="3104"/>
        <v>0</v>
      </c>
      <c r="E998" s="804">
        <f t="shared" si="3104"/>
        <v>221</v>
      </c>
      <c r="F998" s="804">
        <f t="shared" si="3104"/>
        <v>416</v>
      </c>
      <c r="G998" s="804">
        <f t="shared" si="3104"/>
        <v>0</v>
      </c>
      <c r="H998" s="804">
        <f t="shared" si="3104"/>
        <v>120</v>
      </c>
      <c r="I998" s="804">
        <f t="shared" si="3104"/>
        <v>0</v>
      </c>
      <c r="J998" s="804">
        <f t="shared" si="3104"/>
        <v>0</v>
      </c>
      <c r="K998" s="804">
        <f t="shared" si="3104"/>
        <v>0</v>
      </c>
      <c r="L998" s="804">
        <f t="shared" si="3104"/>
        <v>0</v>
      </c>
      <c r="M998" s="804">
        <f t="shared" si="3104"/>
        <v>0</v>
      </c>
      <c r="N998" s="804">
        <f t="shared" si="3104"/>
        <v>0</v>
      </c>
      <c r="O998" s="804">
        <f t="shared" si="3104"/>
        <v>0</v>
      </c>
      <c r="P998" s="804">
        <f t="shared" si="3104"/>
        <v>0</v>
      </c>
      <c r="Q998" s="804">
        <f t="shared" si="3104"/>
        <v>0</v>
      </c>
      <c r="R998" s="804">
        <f t="shared" si="3104"/>
        <v>0</v>
      </c>
      <c r="S998" s="803"/>
      <c r="T998" s="804">
        <f t="shared" ref="T998:AJ998" si="3105">SUM(T804,T807:T809)</f>
        <v>0</v>
      </c>
      <c r="U998" s="804">
        <f t="shared" si="3105"/>
        <v>0</v>
      </c>
      <c r="V998" s="804">
        <f t="shared" si="3105"/>
        <v>300</v>
      </c>
      <c r="W998" s="804">
        <f t="shared" si="3105"/>
        <v>875</v>
      </c>
      <c r="X998" s="804">
        <f t="shared" si="3105"/>
        <v>0</v>
      </c>
      <c r="Y998" s="804">
        <f t="shared" si="3105"/>
        <v>280</v>
      </c>
      <c r="Z998" s="804">
        <f t="shared" si="3105"/>
        <v>1000</v>
      </c>
      <c r="AA998" s="804">
        <f t="shared" si="3105"/>
        <v>1600</v>
      </c>
      <c r="AB998" s="804">
        <f t="shared" si="3105"/>
        <v>0</v>
      </c>
      <c r="AC998" s="804">
        <f t="shared" si="3105"/>
        <v>0</v>
      </c>
      <c r="AD998" s="804">
        <f t="shared" si="3105"/>
        <v>0</v>
      </c>
      <c r="AE998" s="804">
        <f t="shared" si="3105"/>
        <v>0</v>
      </c>
      <c r="AF998" s="804">
        <f t="shared" si="3105"/>
        <v>0</v>
      </c>
      <c r="AG998" s="804">
        <f t="shared" si="3105"/>
        <v>0</v>
      </c>
      <c r="AH998" s="804">
        <f t="shared" si="3105"/>
        <v>0</v>
      </c>
      <c r="AI998" s="804">
        <f t="shared" si="3105"/>
        <v>0</v>
      </c>
      <c r="AJ998" s="804">
        <f t="shared" si="3105"/>
        <v>0</v>
      </c>
      <c r="AK998" s="803"/>
      <c r="AL998" s="804">
        <f t="shared" ref="AL998:BB998" si="3106">SUM(AL804,AL807:AL809)</f>
        <v>348</v>
      </c>
      <c r="AM998" s="804">
        <f t="shared" si="3106"/>
        <v>400</v>
      </c>
      <c r="AN998" s="804">
        <f t="shared" si="3106"/>
        <v>200</v>
      </c>
      <c r="AO998" s="804">
        <f t="shared" si="3106"/>
        <v>144</v>
      </c>
      <c r="AP998" s="804">
        <f t="shared" si="3106"/>
        <v>0</v>
      </c>
      <c r="AQ998" s="804">
        <f t="shared" si="3106"/>
        <v>300</v>
      </c>
      <c r="AR998" s="804">
        <f t="shared" si="3106"/>
        <v>0</v>
      </c>
      <c r="AS998" s="804">
        <f t="shared" si="3106"/>
        <v>1700</v>
      </c>
      <c r="AT998" s="804">
        <f t="shared" si="3106"/>
        <v>720</v>
      </c>
      <c r="AU998" s="804">
        <f t="shared" si="3106"/>
        <v>0</v>
      </c>
      <c r="AV998" s="804">
        <f t="shared" si="3106"/>
        <v>0</v>
      </c>
      <c r="AW998" s="804">
        <f t="shared" si="3106"/>
        <v>0</v>
      </c>
      <c r="AX998" s="804">
        <f t="shared" si="3106"/>
        <v>0</v>
      </c>
      <c r="AY998" s="804">
        <f t="shared" si="3106"/>
        <v>0</v>
      </c>
      <c r="AZ998" s="804">
        <f t="shared" si="3106"/>
        <v>0</v>
      </c>
      <c r="BA998" s="804">
        <f t="shared" si="3106"/>
        <v>0</v>
      </c>
      <c r="BB998" s="804">
        <f t="shared" si="3106"/>
        <v>0</v>
      </c>
      <c r="BC998" s="803"/>
      <c r="BD998" s="804">
        <f t="shared" ref="BD998:BT998" si="3107">SUM(BD804,BD807:BD809)</f>
        <v>0</v>
      </c>
      <c r="BE998" s="804">
        <f t="shared" si="3107"/>
        <v>0</v>
      </c>
      <c r="BF998" s="804">
        <f t="shared" si="3107"/>
        <v>0</v>
      </c>
      <c r="BG998" s="804">
        <f t="shared" si="3107"/>
        <v>768</v>
      </c>
      <c r="BH998" s="804">
        <f t="shared" si="3107"/>
        <v>720</v>
      </c>
      <c r="BI998" s="804">
        <f t="shared" si="3107"/>
        <v>900</v>
      </c>
      <c r="BJ998" s="804">
        <f t="shared" si="3107"/>
        <v>720</v>
      </c>
      <c r="BK998" s="804">
        <f t="shared" si="3107"/>
        <v>0</v>
      </c>
      <c r="BL998" s="804">
        <f t="shared" si="3107"/>
        <v>0</v>
      </c>
      <c r="BM998" s="804">
        <f t="shared" si="3107"/>
        <v>0</v>
      </c>
      <c r="BN998" s="804">
        <f t="shared" si="3107"/>
        <v>0</v>
      </c>
      <c r="BO998" s="804">
        <f t="shared" si="3107"/>
        <v>0</v>
      </c>
      <c r="BP998" s="804">
        <f t="shared" si="3107"/>
        <v>0</v>
      </c>
      <c r="BQ998" s="804">
        <f t="shared" si="3107"/>
        <v>0</v>
      </c>
      <c r="BR998" s="804">
        <f t="shared" si="3107"/>
        <v>0</v>
      </c>
      <c r="BS998" s="804">
        <f t="shared" si="3107"/>
        <v>0</v>
      </c>
      <c r="BT998" s="804">
        <f t="shared" si="3107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50"/>
        <v>50.466666666666669</v>
      </c>
      <c r="CA998" s="596">
        <f t="shared" si="3051"/>
        <v>163.66666666666666</v>
      </c>
      <c r="CB998" s="596">
        <f t="shared" si="3052"/>
        <v>140.80000000000001</v>
      </c>
      <c r="CC998" s="596">
        <f t="shared" si="3053"/>
        <v>147.19999999999999</v>
      </c>
      <c r="CD998" s="1346">
        <f t="shared" si="3054"/>
        <v>0</v>
      </c>
      <c r="CE998" s="1347">
        <f t="shared" si="3054"/>
        <v>0</v>
      </c>
      <c r="CF998" s="1348">
        <f t="shared" si="3054"/>
        <v>0</v>
      </c>
      <c r="CG998" s="1348">
        <f t="shared" si="3054"/>
        <v>0</v>
      </c>
      <c r="CH998" s="1348">
        <f t="shared" si="3054"/>
        <v>0</v>
      </c>
      <c r="CI998" s="1348">
        <f t="shared" si="3054"/>
        <v>0</v>
      </c>
      <c r="CJ998" s="1348">
        <f t="shared" si="3054"/>
        <v>0</v>
      </c>
      <c r="CK998" s="1349">
        <f t="shared" si="3054"/>
        <v>0</v>
      </c>
      <c r="CL998" s="1349">
        <f t="shared" si="3054"/>
        <v>0</v>
      </c>
      <c r="CM998" s="1349">
        <f t="shared" si="3054"/>
        <v>0</v>
      </c>
      <c r="CN998" s="1348">
        <f t="shared" si="3054"/>
        <v>144</v>
      </c>
      <c r="CO998" s="1348">
        <f t="shared" si="3054"/>
        <v>200</v>
      </c>
      <c r="CP998" s="1348">
        <f t="shared" si="3054"/>
        <v>300</v>
      </c>
      <c r="CQ998" s="1348">
        <f t="shared" si="3054"/>
        <v>348</v>
      </c>
      <c r="CR998" s="1348">
        <f t="shared" si="3054"/>
        <v>400</v>
      </c>
      <c r="CS998" s="1347">
        <f t="shared" si="3054"/>
        <v>720</v>
      </c>
      <c r="CT998" s="1350">
        <f t="shared" si="3055"/>
        <v>1700</v>
      </c>
      <c r="CU998" s="1437">
        <f t="shared" si="3056"/>
        <v>0</v>
      </c>
      <c r="CV998" s="1378">
        <f t="shared" si="3056"/>
        <v>0</v>
      </c>
      <c r="CW998" s="1379">
        <f t="shared" si="3056"/>
        <v>0</v>
      </c>
      <c r="CX998" s="1379">
        <f t="shared" si="3056"/>
        <v>0</v>
      </c>
      <c r="CY998" s="1379">
        <f t="shared" si="3056"/>
        <v>0</v>
      </c>
      <c r="CZ998" s="1379">
        <f t="shared" si="3056"/>
        <v>0</v>
      </c>
      <c r="DA998" s="1379">
        <f t="shared" si="3056"/>
        <v>0</v>
      </c>
      <c r="DB998" s="1380">
        <f t="shared" si="3056"/>
        <v>0</v>
      </c>
      <c r="DC998" s="1380">
        <f t="shared" si="3056"/>
        <v>0</v>
      </c>
      <c r="DD998" s="1380">
        <f t="shared" si="3056"/>
        <v>0</v>
      </c>
      <c r="DE998" s="1379">
        <f t="shared" si="3056"/>
        <v>0</v>
      </c>
      <c r="DF998" s="1379">
        <f t="shared" si="3056"/>
        <v>0</v>
      </c>
      <c r="DG998" s="1379">
        <f t="shared" si="3056"/>
        <v>0</v>
      </c>
      <c r="DH998" s="1379">
        <f t="shared" si="3056"/>
        <v>720</v>
      </c>
      <c r="DI998" s="1379">
        <f t="shared" si="3056"/>
        <v>720</v>
      </c>
      <c r="DJ998" s="1378">
        <f t="shared" si="3056"/>
        <v>768</v>
      </c>
      <c r="DK998" s="1437">
        <f t="shared" si="3057"/>
        <v>900</v>
      </c>
      <c r="DL998" s="654">
        <f t="shared" si="3058"/>
        <v>17</v>
      </c>
      <c r="DM998" s="106">
        <f t="shared" si="3059"/>
        <v>17</v>
      </c>
      <c r="DN998" s="106">
        <f t="shared" si="3060"/>
        <v>17</v>
      </c>
      <c r="DO998" s="106">
        <f t="shared" si="3061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108">SUM(C806)</f>
        <v>0</v>
      </c>
      <c r="D999" s="804">
        <f t="shared" si="3108"/>
        <v>0</v>
      </c>
      <c r="E999" s="804">
        <f t="shared" si="3108"/>
        <v>0</v>
      </c>
      <c r="F999" s="804">
        <f t="shared" si="3108"/>
        <v>0</v>
      </c>
      <c r="G999" s="804">
        <f t="shared" si="3108"/>
        <v>0</v>
      </c>
      <c r="H999" s="804">
        <f t="shared" si="3108"/>
        <v>0</v>
      </c>
      <c r="I999" s="804">
        <f t="shared" si="3108"/>
        <v>0</v>
      </c>
      <c r="J999" s="804">
        <f t="shared" si="3108"/>
        <v>0</v>
      </c>
      <c r="K999" s="804">
        <f t="shared" si="3108"/>
        <v>0</v>
      </c>
      <c r="L999" s="804">
        <f t="shared" si="3108"/>
        <v>0</v>
      </c>
      <c r="M999" s="804">
        <f t="shared" si="3108"/>
        <v>0</v>
      </c>
      <c r="N999" s="804">
        <f t="shared" si="3108"/>
        <v>0</v>
      </c>
      <c r="O999" s="804">
        <f t="shared" si="3108"/>
        <v>0</v>
      </c>
      <c r="P999" s="804">
        <f t="shared" si="3108"/>
        <v>0</v>
      </c>
      <c r="Q999" s="804">
        <f t="shared" si="3108"/>
        <v>0</v>
      </c>
      <c r="R999" s="804">
        <f t="shared" si="3108"/>
        <v>0</v>
      </c>
      <c r="S999" s="803"/>
      <c r="T999" s="804">
        <f>SUM(T806)</f>
        <v>0</v>
      </c>
      <c r="U999" s="804">
        <f t="shared" ref="U999:AJ999" si="3109">SUM(U806)</f>
        <v>0</v>
      </c>
      <c r="V999" s="804">
        <f t="shared" si="3109"/>
        <v>0</v>
      </c>
      <c r="W999" s="804">
        <f t="shared" si="3109"/>
        <v>0</v>
      </c>
      <c r="X999" s="804">
        <f t="shared" si="3109"/>
        <v>0</v>
      </c>
      <c r="Y999" s="804">
        <f t="shared" si="3109"/>
        <v>0</v>
      </c>
      <c r="Z999" s="804">
        <f t="shared" si="3109"/>
        <v>0</v>
      </c>
      <c r="AA999" s="804">
        <f t="shared" si="3109"/>
        <v>0</v>
      </c>
      <c r="AB999" s="804">
        <f t="shared" si="3109"/>
        <v>0</v>
      </c>
      <c r="AC999" s="804">
        <f t="shared" si="3109"/>
        <v>0</v>
      </c>
      <c r="AD999" s="804">
        <f t="shared" si="3109"/>
        <v>0</v>
      </c>
      <c r="AE999" s="804">
        <f t="shared" si="3109"/>
        <v>0</v>
      </c>
      <c r="AF999" s="804">
        <f t="shared" si="3109"/>
        <v>0</v>
      </c>
      <c r="AG999" s="804">
        <f t="shared" si="3109"/>
        <v>0</v>
      </c>
      <c r="AH999" s="804">
        <f t="shared" si="3109"/>
        <v>0</v>
      </c>
      <c r="AI999" s="804">
        <f t="shared" si="3109"/>
        <v>0</v>
      </c>
      <c r="AJ999" s="804">
        <f t="shared" si="3109"/>
        <v>0</v>
      </c>
      <c r="AK999" s="803"/>
      <c r="AL999" s="804">
        <f>SUM(AL806)</f>
        <v>0</v>
      </c>
      <c r="AM999" s="804">
        <f t="shared" ref="AM999:BB999" si="3110">SUM(AM806)</f>
        <v>0</v>
      </c>
      <c r="AN999" s="804">
        <f t="shared" si="3110"/>
        <v>0</v>
      </c>
      <c r="AO999" s="804">
        <f t="shared" si="3110"/>
        <v>0</v>
      </c>
      <c r="AP999" s="804">
        <f t="shared" si="3110"/>
        <v>0</v>
      </c>
      <c r="AQ999" s="804">
        <f t="shared" si="3110"/>
        <v>0</v>
      </c>
      <c r="AR999" s="804">
        <f t="shared" si="3110"/>
        <v>0</v>
      </c>
      <c r="AS999" s="804">
        <f t="shared" si="3110"/>
        <v>0</v>
      </c>
      <c r="AT999" s="804">
        <f t="shared" si="3110"/>
        <v>0</v>
      </c>
      <c r="AU999" s="804">
        <f t="shared" si="3110"/>
        <v>0</v>
      </c>
      <c r="AV999" s="804">
        <f t="shared" si="3110"/>
        <v>0</v>
      </c>
      <c r="AW999" s="804">
        <f t="shared" si="3110"/>
        <v>0</v>
      </c>
      <c r="AX999" s="804">
        <f t="shared" si="3110"/>
        <v>0</v>
      </c>
      <c r="AY999" s="804">
        <f t="shared" si="3110"/>
        <v>0</v>
      </c>
      <c r="AZ999" s="804">
        <f t="shared" si="3110"/>
        <v>0</v>
      </c>
      <c r="BA999" s="804">
        <f t="shared" si="3110"/>
        <v>0</v>
      </c>
      <c r="BB999" s="804">
        <f t="shared" si="3110"/>
        <v>0</v>
      </c>
      <c r="BC999" s="803"/>
      <c r="BD999" s="804">
        <f>SUM(BD806)</f>
        <v>0</v>
      </c>
      <c r="BE999" s="804">
        <f t="shared" ref="BE999:BT999" si="3111">SUM(BE806)</f>
        <v>0</v>
      </c>
      <c r="BF999" s="804">
        <f t="shared" si="3111"/>
        <v>0</v>
      </c>
      <c r="BG999" s="804">
        <f t="shared" si="3111"/>
        <v>0</v>
      </c>
      <c r="BH999" s="804">
        <f t="shared" si="3111"/>
        <v>0</v>
      </c>
      <c r="BI999" s="804">
        <f t="shared" si="3111"/>
        <v>0</v>
      </c>
      <c r="BJ999" s="804">
        <f t="shared" si="3111"/>
        <v>0</v>
      </c>
      <c r="BK999" s="804">
        <f t="shared" si="3111"/>
        <v>0</v>
      </c>
      <c r="BL999" s="804">
        <f t="shared" si="3111"/>
        <v>0</v>
      </c>
      <c r="BM999" s="804">
        <f t="shared" si="3111"/>
        <v>0</v>
      </c>
      <c r="BN999" s="804">
        <f t="shared" si="3111"/>
        <v>0</v>
      </c>
      <c r="BO999" s="804">
        <f t="shared" si="3111"/>
        <v>0</v>
      </c>
      <c r="BP999" s="804">
        <f t="shared" si="3111"/>
        <v>0</v>
      </c>
      <c r="BQ999" s="804">
        <f t="shared" si="3111"/>
        <v>0</v>
      </c>
      <c r="BR999" s="804">
        <f t="shared" si="3111"/>
        <v>0</v>
      </c>
      <c r="BS999" s="804">
        <f t="shared" si="3111"/>
        <v>0</v>
      </c>
      <c r="BT999" s="804">
        <f t="shared" si="3111"/>
        <v>0</v>
      </c>
      <c r="BU999" s="803"/>
      <c r="BV999" s="804">
        <f t="shared" ref="BV999:BY1000" si="3112">SUM(BV806)</f>
        <v>0</v>
      </c>
      <c r="BW999" s="804">
        <f t="shared" si="3112"/>
        <v>0</v>
      </c>
      <c r="BX999" s="804">
        <f t="shared" si="3112"/>
        <v>0</v>
      </c>
      <c r="BY999" s="804">
        <f t="shared" si="3112"/>
        <v>0</v>
      </c>
      <c r="BZ999" s="596">
        <f t="shared" si="3050"/>
        <v>0</v>
      </c>
      <c r="CA999" s="596">
        <f t="shared" si="3051"/>
        <v>0</v>
      </c>
      <c r="CB999" s="596">
        <f t="shared" si="3052"/>
        <v>0</v>
      </c>
      <c r="CC999" s="596">
        <f t="shared" si="3053"/>
        <v>0</v>
      </c>
      <c r="CD999" s="1346">
        <f t="shared" si="3054"/>
        <v>0</v>
      </c>
      <c r="CE999" s="1347">
        <f t="shared" si="3054"/>
        <v>0</v>
      </c>
      <c r="CF999" s="1348">
        <f t="shared" si="3054"/>
        <v>0</v>
      </c>
      <c r="CG999" s="1348">
        <f t="shared" si="3054"/>
        <v>0</v>
      </c>
      <c r="CH999" s="1348">
        <f t="shared" si="3054"/>
        <v>0</v>
      </c>
      <c r="CI999" s="1348">
        <f t="shared" si="3054"/>
        <v>0</v>
      </c>
      <c r="CJ999" s="1348">
        <f t="shared" si="3054"/>
        <v>0</v>
      </c>
      <c r="CK999" s="1349">
        <f t="shared" si="3054"/>
        <v>0</v>
      </c>
      <c r="CL999" s="1349">
        <f t="shared" si="3054"/>
        <v>0</v>
      </c>
      <c r="CM999" s="1349">
        <f t="shared" si="3054"/>
        <v>0</v>
      </c>
      <c r="CN999" s="1348">
        <f t="shared" si="3054"/>
        <v>0</v>
      </c>
      <c r="CO999" s="1348">
        <f t="shared" si="3054"/>
        <v>0</v>
      </c>
      <c r="CP999" s="1348">
        <f t="shared" si="3054"/>
        <v>0</v>
      </c>
      <c r="CQ999" s="1348">
        <f t="shared" si="3054"/>
        <v>0</v>
      </c>
      <c r="CR999" s="1348">
        <f t="shared" si="3054"/>
        <v>0</v>
      </c>
      <c r="CS999" s="1347">
        <f t="shared" si="3054"/>
        <v>0</v>
      </c>
      <c r="CT999" s="1350">
        <f t="shared" si="3055"/>
        <v>0</v>
      </c>
      <c r="CU999" s="1437">
        <f t="shared" si="3056"/>
        <v>0</v>
      </c>
      <c r="CV999" s="1378">
        <f t="shared" si="3056"/>
        <v>0</v>
      </c>
      <c r="CW999" s="1379">
        <f t="shared" si="3056"/>
        <v>0</v>
      </c>
      <c r="CX999" s="1379">
        <f t="shared" si="3056"/>
        <v>0</v>
      </c>
      <c r="CY999" s="1379">
        <f t="shared" si="3056"/>
        <v>0</v>
      </c>
      <c r="CZ999" s="1379">
        <f t="shared" si="3056"/>
        <v>0</v>
      </c>
      <c r="DA999" s="1379">
        <f t="shared" si="3056"/>
        <v>0</v>
      </c>
      <c r="DB999" s="1380">
        <f t="shared" si="3056"/>
        <v>0</v>
      </c>
      <c r="DC999" s="1380">
        <f t="shared" si="3056"/>
        <v>0</v>
      </c>
      <c r="DD999" s="1380">
        <f t="shared" si="3056"/>
        <v>0</v>
      </c>
      <c r="DE999" s="1379">
        <f t="shared" si="3056"/>
        <v>0</v>
      </c>
      <c r="DF999" s="1379">
        <f t="shared" si="3056"/>
        <v>0</v>
      </c>
      <c r="DG999" s="1379">
        <f t="shared" si="3056"/>
        <v>0</v>
      </c>
      <c r="DH999" s="1379">
        <f t="shared" si="3056"/>
        <v>0</v>
      </c>
      <c r="DI999" s="1379">
        <f t="shared" si="3056"/>
        <v>0</v>
      </c>
      <c r="DJ999" s="1378">
        <f t="shared" si="3056"/>
        <v>0</v>
      </c>
      <c r="DK999" s="1437">
        <f t="shared" si="3057"/>
        <v>0</v>
      </c>
      <c r="DL999" s="654">
        <f t="shared" si="3058"/>
        <v>17</v>
      </c>
      <c r="DM999" s="106">
        <f t="shared" si="3059"/>
        <v>17</v>
      </c>
      <c r="DN999" s="106">
        <f t="shared" si="3060"/>
        <v>17</v>
      </c>
      <c r="DO999" s="106">
        <f t="shared" si="3061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113">SUM(C807)</f>
        <v>0</v>
      </c>
      <c r="D1000" s="804">
        <f t="shared" si="3113"/>
        <v>0</v>
      </c>
      <c r="E1000" s="804">
        <f t="shared" si="3113"/>
        <v>0</v>
      </c>
      <c r="F1000" s="804">
        <f t="shared" si="3113"/>
        <v>0</v>
      </c>
      <c r="G1000" s="804">
        <f t="shared" si="3113"/>
        <v>0</v>
      </c>
      <c r="H1000" s="804">
        <f t="shared" si="3113"/>
        <v>0</v>
      </c>
      <c r="I1000" s="804">
        <f t="shared" si="3113"/>
        <v>0</v>
      </c>
      <c r="J1000" s="804">
        <f t="shared" si="3113"/>
        <v>0</v>
      </c>
      <c r="K1000" s="804">
        <f t="shared" si="3113"/>
        <v>0</v>
      </c>
      <c r="L1000" s="804">
        <f t="shared" si="3113"/>
        <v>0</v>
      </c>
      <c r="M1000" s="804">
        <f t="shared" si="3113"/>
        <v>0</v>
      </c>
      <c r="N1000" s="804">
        <f t="shared" si="3113"/>
        <v>0</v>
      </c>
      <c r="O1000" s="804">
        <f t="shared" si="3113"/>
        <v>0</v>
      </c>
      <c r="P1000" s="804">
        <f t="shared" si="3113"/>
        <v>0</v>
      </c>
      <c r="Q1000" s="804">
        <f t="shared" si="3113"/>
        <v>0</v>
      </c>
      <c r="R1000" s="804">
        <f t="shared" si="3113"/>
        <v>0</v>
      </c>
      <c r="S1000" s="803"/>
      <c r="T1000" s="804">
        <f>SUM(T807)</f>
        <v>0</v>
      </c>
      <c r="U1000" s="804">
        <f t="shared" ref="U1000:AJ1000" si="3114">SUM(U807)</f>
        <v>0</v>
      </c>
      <c r="V1000" s="804">
        <f t="shared" si="3114"/>
        <v>0</v>
      </c>
      <c r="W1000" s="804">
        <f t="shared" si="3114"/>
        <v>0</v>
      </c>
      <c r="X1000" s="804">
        <f t="shared" si="3114"/>
        <v>0</v>
      </c>
      <c r="Y1000" s="804">
        <f t="shared" si="3114"/>
        <v>0</v>
      </c>
      <c r="Z1000" s="804">
        <f t="shared" si="3114"/>
        <v>0</v>
      </c>
      <c r="AA1000" s="804">
        <f t="shared" si="3114"/>
        <v>0</v>
      </c>
      <c r="AB1000" s="804">
        <f t="shared" si="3114"/>
        <v>0</v>
      </c>
      <c r="AC1000" s="804">
        <f t="shared" si="3114"/>
        <v>0</v>
      </c>
      <c r="AD1000" s="804">
        <f t="shared" si="3114"/>
        <v>0</v>
      </c>
      <c r="AE1000" s="804">
        <f t="shared" si="3114"/>
        <v>0</v>
      </c>
      <c r="AF1000" s="804">
        <f t="shared" si="3114"/>
        <v>0</v>
      </c>
      <c r="AG1000" s="804">
        <f t="shared" si="3114"/>
        <v>0</v>
      </c>
      <c r="AH1000" s="804">
        <f t="shared" si="3114"/>
        <v>0</v>
      </c>
      <c r="AI1000" s="804">
        <f t="shared" si="3114"/>
        <v>0</v>
      </c>
      <c r="AJ1000" s="804">
        <f t="shared" si="3114"/>
        <v>0</v>
      </c>
      <c r="AK1000" s="803"/>
      <c r="AL1000" s="804">
        <f>SUM(AL807)</f>
        <v>0</v>
      </c>
      <c r="AM1000" s="804">
        <f t="shared" ref="AM1000:BB1000" si="3115">SUM(AM807)</f>
        <v>0</v>
      </c>
      <c r="AN1000" s="804">
        <f t="shared" si="3115"/>
        <v>0</v>
      </c>
      <c r="AO1000" s="804">
        <f t="shared" si="3115"/>
        <v>0</v>
      </c>
      <c r="AP1000" s="804">
        <f t="shared" si="3115"/>
        <v>0</v>
      </c>
      <c r="AQ1000" s="804">
        <f t="shared" si="3115"/>
        <v>0</v>
      </c>
      <c r="AR1000" s="804">
        <f t="shared" si="3115"/>
        <v>0</v>
      </c>
      <c r="AS1000" s="804">
        <f t="shared" si="3115"/>
        <v>0</v>
      </c>
      <c r="AT1000" s="804">
        <f t="shared" si="3115"/>
        <v>0</v>
      </c>
      <c r="AU1000" s="804">
        <f t="shared" si="3115"/>
        <v>0</v>
      </c>
      <c r="AV1000" s="804">
        <f t="shared" si="3115"/>
        <v>0</v>
      </c>
      <c r="AW1000" s="804">
        <f t="shared" si="3115"/>
        <v>0</v>
      </c>
      <c r="AX1000" s="804">
        <f t="shared" si="3115"/>
        <v>0</v>
      </c>
      <c r="AY1000" s="804">
        <f t="shared" si="3115"/>
        <v>0</v>
      </c>
      <c r="AZ1000" s="804">
        <f t="shared" si="3115"/>
        <v>0</v>
      </c>
      <c r="BA1000" s="804">
        <f t="shared" si="3115"/>
        <v>0</v>
      </c>
      <c r="BB1000" s="804">
        <f t="shared" si="3115"/>
        <v>0</v>
      </c>
      <c r="BC1000" s="803"/>
      <c r="BD1000" s="804">
        <f>SUM(BD807)</f>
        <v>0</v>
      </c>
      <c r="BE1000" s="804">
        <f t="shared" ref="BE1000:BT1000" si="3116">SUM(BE807)</f>
        <v>0</v>
      </c>
      <c r="BF1000" s="804">
        <f t="shared" si="3116"/>
        <v>0</v>
      </c>
      <c r="BG1000" s="804">
        <f t="shared" si="3116"/>
        <v>0</v>
      </c>
      <c r="BH1000" s="804">
        <f t="shared" si="3116"/>
        <v>0</v>
      </c>
      <c r="BI1000" s="804">
        <f t="shared" si="3116"/>
        <v>0</v>
      </c>
      <c r="BJ1000" s="804">
        <f t="shared" si="3116"/>
        <v>0</v>
      </c>
      <c r="BK1000" s="804">
        <f t="shared" si="3116"/>
        <v>0</v>
      </c>
      <c r="BL1000" s="804">
        <f t="shared" si="3116"/>
        <v>0</v>
      </c>
      <c r="BM1000" s="804">
        <f t="shared" si="3116"/>
        <v>0</v>
      </c>
      <c r="BN1000" s="804">
        <f t="shared" si="3116"/>
        <v>0</v>
      </c>
      <c r="BO1000" s="804">
        <f t="shared" si="3116"/>
        <v>0</v>
      </c>
      <c r="BP1000" s="804">
        <f t="shared" si="3116"/>
        <v>0</v>
      </c>
      <c r="BQ1000" s="804">
        <f t="shared" si="3116"/>
        <v>0</v>
      </c>
      <c r="BR1000" s="804">
        <f t="shared" si="3116"/>
        <v>0</v>
      </c>
      <c r="BS1000" s="804">
        <f t="shared" si="3116"/>
        <v>0</v>
      </c>
      <c r="BT1000" s="804">
        <f t="shared" si="3116"/>
        <v>0</v>
      </c>
      <c r="BU1000" s="803"/>
      <c r="BV1000" s="804">
        <f t="shared" si="3112"/>
        <v>0</v>
      </c>
      <c r="BW1000" s="804">
        <f t="shared" si="3112"/>
        <v>0</v>
      </c>
      <c r="BX1000" s="804">
        <f t="shared" si="3112"/>
        <v>0</v>
      </c>
      <c r="BY1000" s="804">
        <f t="shared" si="3112"/>
        <v>0</v>
      </c>
      <c r="BZ1000" s="596">
        <f t="shared" si="3050"/>
        <v>0</v>
      </c>
      <c r="CA1000" s="596">
        <f t="shared" si="3051"/>
        <v>0</v>
      </c>
      <c r="CB1000" s="596">
        <f t="shared" si="3052"/>
        <v>0</v>
      </c>
      <c r="CC1000" s="596">
        <f t="shared" si="3053"/>
        <v>0</v>
      </c>
      <c r="CD1000" s="1346">
        <f t="shared" si="3054"/>
        <v>0</v>
      </c>
      <c r="CE1000" s="1347">
        <f t="shared" si="3054"/>
        <v>0</v>
      </c>
      <c r="CF1000" s="1348">
        <f t="shared" si="3054"/>
        <v>0</v>
      </c>
      <c r="CG1000" s="1348">
        <f t="shared" si="3054"/>
        <v>0</v>
      </c>
      <c r="CH1000" s="1348">
        <f t="shared" si="3054"/>
        <v>0</v>
      </c>
      <c r="CI1000" s="1348">
        <f t="shared" si="3054"/>
        <v>0</v>
      </c>
      <c r="CJ1000" s="1348">
        <f t="shared" si="3054"/>
        <v>0</v>
      </c>
      <c r="CK1000" s="1349">
        <f t="shared" si="3054"/>
        <v>0</v>
      </c>
      <c r="CL1000" s="1349">
        <f t="shared" si="3054"/>
        <v>0</v>
      </c>
      <c r="CM1000" s="1349">
        <f t="shared" si="3054"/>
        <v>0</v>
      </c>
      <c r="CN1000" s="1348">
        <f t="shared" si="3054"/>
        <v>0</v>
      </c>
      <c r="CO1000" s="1348">
        <f t="shared" si="3054"/>
        <v>0</v>
      </c>
      <c r="CP1000" s="1348">
        <f t="shared" si="3054"/>
        <v>0</v>
      </c>
      <c r="CQ1000" s="1348">
        <f t="shared" si="3054"/>
        <v>0</v>
      </c>
      <c r="CR1000" s="1348">
        <f t="shared" si="3054"/>
        <v>0</v>
      </c>
      <c r="CS1000" s="1347">
        <f t="shared" si="3054"/>
        <v>0</v>
      </c>
      <c r="CT1000" s="1350">
        <f t="shared" si="3055"/>
        <v>0</v>
      </c>
      <c r="CU1000" s="1437">
        <f t="shared" si="3056"/>
        <v>0</v>
      </c>
      <c r="CV1000" s="1378">
        <f t="shared" si="3056"/>
        <v>0</v>
      </c>
      <c r="CW1000" s="1379">
        <f t="shared" si="3056"/>
        <v>0</v>
      </c>
      <c r="CX1000" s="1379">
        <f t="shared" si="3056"/>
        <v>0</v>
      </c>
      <c r="CY1000" s="1379">
        <f t="shared" si="3056"/>
        <v>0</v>
      </c>
      <c r="CZ1000" s="1379">
        <f t="shared" si="3056"/>
        <v>0</v>
      </c>
      <c r="DA1000" s="1379">
        <f t="shared" si="3056"/>
        <v>0</v>
      </c>
      <c r="DB1000" s="1380">
        <f t="shared" si="3056"/>
        <v>0</v>
      </c>
      <c r="DC1000" s="1380">
        <f t="shared" si="3056"/>
        <v>0</v>
      </c>
      <c r="DD1000" s="1380">
        <f t="shared" si="3056"/>
        <v>0</v>
      </c>
      <c r="DE1000" s="1379">
        <f t="shared" si="3056"/>
        <v>0</v>
      </c>
      <c r="DF1000" s="1379">
        <f t="shared" si="3056"/>
        <v>0</v>
      </c>
      <c r="DG1000" s="1379">
        <f t="shared" si="3056"/>
        <v>0</v>
      </c>
      <c r="DH1000" s="1379">
        <f t="shared" si="3056"/>
        <v>0</v>
      </c>
      <c r="DI1000" s="1379">
        <f t="shared" si="3056"/>
        <v>0</v>
      </c>
      <c r="DJ1000" s="1378">
        <f t="shared" si="3056"/>
        <v>0</v>
      </c>
      <c r="DK1000" s="1437">
        <f t="shared" si="3057"/>
        <v>0</v>
      </c>
      <c r="DL1000" s="654">
        <f t="shared" si="3058"/>
        <v>17</v>
      </c>
      <c r="DM1000" s="106">
        <f t="shared" si="3059"/>
        <v>17</v>
      </c>
      <c r="DN1000" s="106">
        <f t="shared" si="3060"/>
        <v>17</v>
      </c>
      <c r="DO1000" s="106">
        <f t="shared" si="3061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17">B984-SUM(B987:B998)</f>
        <v>933.61999999999989</v>
      </c>
      <c r="C1001" s="804">
        <f t="shared" si="3117"/>
        <v>3145</v>
      </c>
      <c r="D1001" s="804">
        <f t="shared" si="3117"/>
        <v>775</v>
      </c>
      <c r="E1001" s="804">
        <f t="shared" si="3117"/>
        <v>1984</v>
      </c>
      <c r="F1001" s="804">
        <f t="shared" si="3117"/>
        <v>1780</v>
      </c>
      <c r="G1001" s="804">
        <f t="shared" si="3117"/>
        <v>7072</v>
      </c>
      <c r="H1001" s="804">
        <f t="shared" si="3117"/>
        <v>1344</v>
      </c>
      <c r="I1001" s="804">
        <f t="shared" si="3117"/>
        <v>185.20800000000054</v>
      </c>
      <c r="J1001" s="804">
        <f t="shared" si="3117"/>
        <v>52.001999999999953</v>
      </c>
      <c r="K1001" s="804">
        <f t="shared" si="3117"/>
        <v>0</v>
      </c>
      <c r="L1001" s="804">
        <f t="shared" si="3117"/>
        <v>0</v>
      </c>
      <c r="M1001" s="804">
        <f t="shared" si="3117"/>
        <v>0</v>
      </c>
      <c r="N1001" s="804">
        <f t="shared" si="3117"/>
        <v>0</v>
      </c>
      <c r="O1001" s="804">
        <f t="shared" si="3117"/>
        <v>0</v>
      </c>
      <c r="P1001" s="804">
        <f t="shared" si="3117"/>
        <v>0</v>
      </c>
      <c r="Q1001" s="804">
        <f t="shared" si="3117"/>
        <v>0</v>
      </c>
      <c r="R1001" s="804">
        <f t="shared" si="3117"/>
        <v>0</v>
      </c>
      <c r="S1001" s="803"/>
      <c r="T1001" s="804">
        <f t="shared" ref="T1001:AJ1001" si="3118">T984-SUM(T987:T998)</f>
        <v>-898</v>
      </c>
      <c r="U1001" s="804">
        <f t="shared" si="3118"/>
        <v>345</v>
      </c>
      <c r="V1001" s="804">
        <f t="shared" si="3118"/>
        <v>1412.1750000000002</v>
      </c>
      <c r="W1001" s="804">
        <f t="shared" si="3118"/>
        <v>82.945999999999913</v>
      </c>
      <c r="X1001" s="804">
        <f t="shared" si="3118"/>
        <v>-4583.1719999999996</v>
      </c>
      <c r="Y1001" s="804">
        <f t="shared" si="3118"/>
        <v>20</v>
      </c>
      <c r="Z1001" s="804">
        <f t="shared" si="3118"/>
        <v>-238</v>
      </c>
      <c r="AA1001" s="804">
        <f t="shared" si="3118"/>
        <v>-565</v>
      </c>
      <c r="AB1001" s="804">
        <f t="shared" si="3118"/>
        <v>161.28575999999885</v>
      </c>
      <c r="AC1001" s="804">
        <f t="shared" si="3118"/>
        <v>0</v>
      </c>
      <c r="AD1001" s="804">
        <f t="shared" si="3118"/>
        <v>0</v>
      </c>
      <c r="AE1001" s="804">
        <f t="shared" si="3118"/>
        <v>0</v>
      </c>
      <c r="AF1001" s="804">
        <f t="shared" si="3118"/>
        <v>0</v>
      </c>
      <c r="AG1001" s="804">
        <f t="shared" si="3118"/>
        <v>0</v>
      </c>
      <c r="AH1001" s="804">
        <f t="shared" si="3118"/>
        <v>0</v>
      </c>
      <c r="AI1001" s="804">
        <f t="shared" si="3118"/>
        <v>0</v>
      </c>
      <c r="AJ1001" s="804">
        <f t="shared" si="3118"/>
        <v>0</v>
      </c>
      <c r="AK1001" s="803"/>
      <c r="AL1001" s="804">
        <f t="shared" ref="AL1001:BB1001" si="3119">AL984-SUM(AL987:AL998)</f>
        <v>-1827.8400000000001</v>
      </c>
      <c r="AM1001" s="804">
        <f t="shared" si="3119"/>
        <v>-195.50950000000012</v>
      </c>
      <c r="AN1001" s="804">
        <f t="shared" si="3119"/>
        <v>98.998199999999997</v>
      </c>
      <c r="AO1001" s="804">
        <f t="shared" si="3119"/>
        <v>-41.309999999999491</v>
      </c>
      <c r="AP1001" s="804">
        <f t="shared" si="3119"/>
        <v>-3284.9879999999998</v>
      </c>
      <c r="AQ1001" s="804">
        <f t="shared" si="3119"/>
        <v>-4598.9552000000003</v>
      </c>
      <c r="AR1001" s="804">
        <f t="shared" si="3119"/>
        <v>-5504.2280000000001</v>
      </c>
      <c r="AS1001" s="804">
        <f t="shared" si="3119"/>
        <v>1472</v>
      </c>
      <c r="AT1001" s="804">
        <f t="shared" si="3119"/>
        <v>2132.3588720000007</v>
      </c>
      <c r="AU1001" s="804">
        <f t="shared" si="3119"/>
        <v>0</v>
      </c>
      <c r="AV1001" s="804">
        <f t="shared" si="3119"/>
        <v>0</v>
      </c>
      <c r="AW1001" s="804">
        <f t="shared" si="3119"/>
        <v>0</v>
      </c>
      <c r="AX1001" s="804">
        <f t="shared" si="3119"/>
        <v>0</v>
      </c>
      <c r="AY1001" s="804">
        <f t="shared" si="3119"/>
        <v>0</v>
      </c>
      <c r="AZ1001" s="804">
        <f t="shared" si="3119"/>
        <v>0</v>
      </c>
      <c r="BA1001" s="804">
        <f t="shared" si="3119"/>
        <v>0</v>
      </c>
      <c r="BB1001" s="804">
        <f t="shared" si="3119"/>
        <v>0</v>
      </c>
      <c r="BC1001" s="803"/>
      <c r="BD1001" s="804">
        <f t="shared" ref="BD1001:BT1001" si="3120">BD984-SUM(BD987:BD998)</f>
        <v>4930</v>
      </c>
      <c r="BE1001" s="804">
        <f t="shared" si="3120"/>
        <v>6630</v>
      </c>
      <c r="BF1001" s="804">
        <f t="shared" si="3120"/>
        <v>7658</v>
      </c>
      <c r="BG1001" s="804">
        <f t="shared" si="3120"/>
        <v>-4876.0020399999994</v>
      </c>
      <c r="BH1001" s="804">
        <f t="shared" si="3120"/>
        <v>-2710</v>
      </c>
      <c r="BI1001" s="804">
        <f t="shared" si="3120"/>
        <v>5816.0239099999962</v>
      </c>
      <c r="BJ1001" s="804">
        <f t="shared" si="3120"/>
        <v>-12942</v>
      </c>
      <c r="BK1001" s="804">
        <f t="shared" si="3120"/>
        <v>3535</v>
      </c>
      <c r="BL1001" s="804">
        <f t="shared" si="3120"/>
        <v>7804.1440000000002</v>
      </c>
      <c r="BM1001" s="804">
        <f t="shared" si="3120"/>
        <v>0</v>
      </c>
      <c r="BN1001" s="804">
        <f t="shared" si="3120"/>
        <v>0</v>
      </c>
      <c r="BO1001" s="804">
        <f t="shared" si="3120"/>
        <v>0</v>
      </c>
      <c r="BP1001" s="804">
        <f t="shared" si="3120"/>
        <v>0</v>
      </c>
      <c r="BQ1001" s="804">
        <f t="shared" si="3120"/>
        <v>0</v>
      </c>
      <c r="BR1001" s="804">
        <f t="shared" si="3120"/>
        <v>0</v>
      </c>
      <c r="BS1001" s="804">
        <f t="shared" si="3120"/>
        <v>0</v>
      </c>
      <c r="BT1001" s="804">
        <f t="shared" si="3120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50"/>
        <v>679.92200000000014</v>
      </c>
      <c r="CA1001" s="596">
        <f t="shared" si="3051"/>
        <v>-72.784549333333416</v>
      </c>
      <c r="CB1001" s="596">
        <f t="shared" si="3052"/>
        <v>-558.5069666666667</v>
      </c>
      <c r="CC1001" s="596">
        <f t="shared" si="3053"/>
        <v>1398.8681246666665</v>
      </c>
      <c r="CD1001" s="1346">
        <f t="shared" si="3054"/>
        <v>-5504.2280000000001</v>
      </c>
      <c r="CE1001" s="1347">
        <f t="shared" si="3054"/>
        <v>-4598.9552000000003</v>
      </c>
      <c r="CF1001" s="1348">
        <f t="shared" si="3054"/>
        <v>-3284.9879999999998</v>
      </c>
      <c r="CG1001" s="1348">
        <f t="shared" si="3054"/>
        <v>-1827.8400000000001</v>
      </c>
      <c r="CH1001" s="1348">
        <f t="shared" si="3054"/>
        <v>-195.50950000000012</v>
      </c>
      <c r="CI1001" s="1348">
        <f t="shared" si="3054"/>
        <v>-41.309999999999491</v>
      </c>
      <c r="CJ1001" s="1348">
        <f t="shared" si="3054"/>
        <v>0</v>
      </c>
      <c r="CK1001" s="1349">
        <f t="shared" si="3054"/>
        <v>0</v>
      </c>
      <c r="CL1001" s="1349">
        <f t="shared" si="3054"/>
        <v>0</v>
      </c>
      <c r="CM1001" s="1349">
        <f t="shared" si="3054"/>
        <v>0</v>
      </c>
      <c r="CN1001" s="1348">
        <f t="shared" si="3054"/>
        <v>0</v>
      </c>
      <c r="CO1001" s="1348">
        <f t="shared" si="3054"/>
        <v>0</v>
      </c>
      <c r="CP1001" s="1348">
        <f t="shared" si="3054"/>
        <v>0</v>
      </c>
      <c r="CQ1001" s="1348">
        <f t="shared" si="3054"/>
        <v>0</v>
      </c>
      <c r="CR1001" s="1348">
        <f t="shared" si="3054"/>
        <v>98.998199999999997</v>
      </c>
      <c r="CS1001" s="1347">
        <f t="shared" si="3054"/>
        <v>1472</v>
      </c>
      <c r="CT1001" s="1350">
        <f t="shared" si="3055"/>
        <v>2132.3588720000007</v>
      </c>
      <c r="CU1001" s="1437">
        <f t="shared" si="3056"/>
        <v>-12942</v>
      </c>
      <c r="CV1001" s="1378">
        <f t="shared" si="3056"/>
        <v>-4876.0020399999994</v>
      </c>
      <c r="CW1001" s="1379">
        <f t="shared" si="3056"/>
        <v>-2710</v>
      </c>
      <c r="CX1001" s="1379">
        <f t="shared" si="3056"/>
        <v>0</v>
      </c>
      <c r="CY1001" s="1379">
        <f t="shared" si="3056"/>
        <v>0</v>
      </c>
      <c r="CZ1001" s="1379">
        <f t="shared" si="3056"/>
        <v>0</v>
      </c>
      <c r="DA1001" s="1379">
        <f t="shared" si="3056"/>
        <v>0</v>
      </c>
      <c r="DB1001" s="1380">
        <f t="shared" si="3056"/>
        <v>0</v>
      </c>
      <c r="DC1001" s="1380">
        <f t="shared" si="3056"/>
        <v>0</v>
      </c>
      <c r="DD1001" s="1380">
        <f t="shared" si="3056"/>
        <v>0</v>
      </c>
      <c r="DE1001" s="1379">
        <f t="shared" si="3056"/>
        <v>0</v>
      </c>
      <c r="DF1001" s="1379">
        <f t="shared" si="3056"/>
        <v>3535</v>
      </c>
      <c r="DG1001" s="1379">
        <f t="shared" si="3056"/>
        <v>4930</v>
      </c>
      <c r="DH1001" s="1379">
        <f t="shared" si="3056"/>
        <v>5816.0239099999962</v>
      </c>
      <c r="DI1001" s="1379">
        <f t="shared" si="3056"/>
        <v>6630</v>
      </c>
      <c r="DJ1001" s="1378">
        <f t="shared" si="3056"/>
        <v>7658</v>
      </c>
      <c r="DK1001" s="1437">
        <f t="shared" si="3057"/>
        <v>7804.1440000000002</v>
      </c>
      <c r="DL1001" s="654">
        <f t="shared" si="3058"/>
        <v>17</v>
      </c>
      <c r="DM1001" s="106">
        <f t="shared" si="3059"/>
        <v>17</v>
      </c>
      <c r="DN1001" s="106">
        <f t="shared" si="3060"/>
        <v>17</v>
      </c>
      <c r="DO1001" s="106">
        <f t="shared" si="3061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21">SUM(B987:B1002)</f>
        <v>3558.6</v>
      </c>
      <c r="C1003" s="804">
        <f t="shared" si="3121"/>
        <v>4025</v>
      </c>
      <c r="D1003" s="804">
        <f t="shared" si="3121"/>
        <v>1275</v>
      </c>
      <c r="E1003" s="804">
        <f t="shared" si="3121"/>
        <v>6500</v>
      </c>
      <c r="F1003" s="804">
        <f t="shared" si="3121"/>
        <v>7230</v>
      </c>
      <c r="G1003" s="804">
        <f t="shared" si="3121"/>
        <v>11190</v>
      </c>
      <c r="H1003" s="804">
        <f t="shared" si="3121"/>
        <v>8920</v>
      </c>
      <c r="I1003" s="804">
        <f t="shared" si="3121"/>
        <v>9000</v>
      </c>
      <c r="J1003" s="804">
        <f t="shared" si="3121"/>
        <v>2742.002</v>
      </c>
      <c r="K1003" s="804">
        <f t="shared" si="3121"/>
        <v>0</v>
      </c>
      <c r="L1003" s="804">
        <f t="shared" si="3121"/>
        <v>0</v>
      </c>
      <c r="M1003" s="804">
        <f t="shared" si="3121"/>
        <v>0</v>
      </c>
      <c r="N1003" s="804">
        <f t="shared" si="3121"/>
        <v>0</v>
      </c>
      <c r="O1003" s="804">
        <f t="shared" si="3121"/>
        <v>0</v>
      </c>
      <c r="P1003" s="804">
        <f t="shared" si="3121"/>
        <v>0</v>
      </c>
      <c r="Q1003" s="804">
        <f t="shared" si="3121"/>
        <v>0</v>
      </c>
      <c r="R1003" s="804">
        <f t="shared" si="3121"/>
        <v>0</v>
      </c>
      <c r="S1003" s="803"/>
      <c r="T1003" s="804">
        <f t="shared" ref="T1003:AJ1003" si="3122">SUM(T987:T1002)</f>
        <v>4200</v>
      </c>
      <c r="U1003" s="804">
        <f t="shared" si="3122"/>
        <v>3625</v>
      </c>
      <c r="V1003" s="804">
        <f t="shared" si="3122"/>
        <v>8927.25</v>
      </c>
      <c r="W1003" s="804">
        <f t="shared" si="3122"/>
        <v>6925</v>
      </c>
      <c r="X1003" s="804">
        <f t="shared" si="3122"/>
        <v>3510</v>
      </c>
      <c r="Y1003" s="804">
        <f t="shared" si="3122"/>
        <v>6700</v>
      </c>
      <c r="Z1003" s="804">
        <f t="shared" si="3122"/>
        <v>8700</v>
      </c>
      <c r="AA1003" s="804">
        <f t="shared" si="3122"/>
        <v>10010</v>
      </c>
      <c r="AB1003" s="804">
        <f t="shared" si="3122"/>
        <v>9195</v>
      </c>
      <c r="AC1003" s="804">
        <f t="shared" si="3122"/>
        <v>0</v>
      </c>
      <c r="AD1003" s="804">
        <f t="shared" si="3122"/>
        <v>0</v>
      </c>
      <c r="AE1003" s="804">
        <f t="shared" si="3122"/>
        <v>0</v>
      </c>
      <c r="AF1003" s="804">
        <f t="shared" si="3122"/>
        <v>0</v>
      </c>
      <c r="AG1003" s="804">
        <f t="shared" si="3122"/>
        <v>0</v>
      </c>
      <c r="AH1003" s="804">
        <f t="shared" si="3122"/>
        <v>0</v>
      </c>
      <c r="AI1003" s="804">
        <f t="shared" si="3122"/>
        <v>0</v>
      </c>
      <c r="AJ1003" s="804">
        <f t="shared" si="3122"/>
        <v>0</v>
      </c>
      <c r="AK1003" s="803"/>
      <c r="AL1003" s="804">
        <f t="shared" ref="AL1003:BB1003" si="3123">SUM(AL987:AL1002)</f>
        <v>10820</v>
      </c>
      <c r="AM1003" s="804">
        <f t="shared" si="3123"/>
        <v>4637.4904999999999</v>
      </c>
      <c r="AN1003" s="804">
        <f t="shared" si="3123"/>
        <v>14464</v>
      </c>
      <c r="AO1003" s="804">
        <f t="shared" si="3123"/>
        <v>7540</v>
      </c>
      <c r="AP1003" s="804">
        <f t="shared" si="3123"/>
        <v>2525.0120000000002</v>
      </c>
      <c r="AQ1003" s="804">
        <f t="shared" si="3123"/>
        <v>5120.0159999999996</v>
      </c>
      <c r="AR1003" s="804">
        <f t="shared" si="3123"/>
        <v>1035.2399999999998</v>
      </c>
      <c r="AS1003" s="804">
        <f t="shared" si="3123"/>
        <v>8720</v>
      </c>
      <c r="AT1003" s="804">
        <f t="shared" si="3123"/>
        <v>6980</v>
      </c>
      <c r="AU1003" s="804">
        <f t="shared" si="3123"/>
        <v>0</v>
      </c>
      <c r="AV1003" s="804">
        <f t="shared" si="3123"/>
        <v>0</v>
      </c>
      <c r="AW1003" s="804">
        <f t="shared" si="3123"/>
        <v>0</v>
      </c>
      <c r="AX1003" s="804">
        <f t="shared" si="3123"/>
        <v>0</v>
      </c>
      <c r="AY1003" s="804">
        <f t="shared" si="3123"/>
        <v>0</v>
      </c>
      <c r="AZ1003" s="804">
        <f t="shared" si="3123"/>
        <v>0</v>
      </c>
      <c r="BA1003" s="804">
        <f t="shared" si="3123"/>
        <v>0</v>
      </c>
      <c r="BB1003" s="804">
        <f t="shared" si="3123"/>
        <v>0</v>
      </c>
      <c r="BC1003" s="803"/>
      <c r="BD1003" s="804">
        <f t="shared" ref="BD1003:BT1003" si="3124">SUM(BD987:BD1002)</f>
        <v>9340</v>
      </c>
      <c r="BE1003" s="804">
        <f t="shared" si="3124"/>
        <v>9000</v>
      </c>
      <c r="BF1003" s="804">
        <f t="shared" si="3124"/>
        <v>10250</v>
      </c>
      <c r="BG1003" s="804">
        <f t="shared" si="3124"/>
        <v>6950</v>
      </c>
      <c r="BH1003" s="804">
        <f t="shared" si="3124"/>
        <v>8100</v>
      </c>
      <c r="BI1003" s="804">
        <f t="shared" si="3124"/>
        <v>24850.023999999998</v>
      </c>
      <c r="BJ1003" s="804">
        <f t="shared" si="3124"/>
        <v>100</v>
      </c>
      <c r="BK1003" s="804">
        <f t="shared" si="3124"/>
        <v>3865</v>
      </c>
      <c r="BL1003" s="804">
        <f t="shared" si="3124"/>
        <v>8420</v>
      </c>
      <c r="BM1003" s="804">
        <f t="shared" si="3124"/>
        <v>0</v>
      </c>
      <c r="BN1003" s="804">
        <f t="shared" si="3124"/>
        <v>0</v>
      </c>
      <c r="BO1003" s="804">
        <f t="shared" si="3124"/>
        <v>0</v>
      </c>
      <c r="BP1003" s="804">
        <f t="shared" si="3124"/>
        <v>0</v>
      </c>
      <c r="BQ1003" s="804">
        <f t="shared" si="3124"/>
        <v>0</v>
      </c>
      <c r="BR1003" s="804">
        <f t="shared" si="3124"/>
        <v>0</v>
      </c>
      <c r="BS1003" s="804">
        <f t="shared" si="3124"/>
        <v>0</v>
      </c>
      <c r="BT1003" s="804">
        <f t="shared" si="3124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$H$1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$H$1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365*$G$1/BW453*BW455*BW46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$H$1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$H$1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$H$1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2" t="s">
        <v>50</v>
      </c>
      <c r="DR4" s="1552"/>
      <c r="DS4" s="1552"/>
      <c r="DT4" s="1552"/>
      <c r="DU4" s="1552"/>
      <c r="DV4" s="1552"/>
      <c r="DW4" s="1552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3" t="s">
        <v>47</v>
      </c>
      <c r="CE5" s="155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4" t="s">
        <v>48</v>
      </c>
      <c r="CT5" s="1554"/>
      <c r="CU5" s="1550" t="s">
        <v>47</v>
      </c>
      <c r="CV5" s="155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1" t="s">
        <v>48</v>
      </c>
      <c r="DK5" s="1551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8"/>
      <c r="BW253" s="1418"/>
      <c r="BX253" s="1418"/>
      <c r="BY253" s="1418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0"/>
      <c r="BW259" s="1420"/>
      <c r="BX259" s="1420"/>
      <c r="BY259" s="1420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9"/>
      <c r="BW271" s="1419"/>
      <c r="BX271" s="1419"/>
      <c r="BY271" s="1419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0"/>
      <c r="BW277" s="1420"/>
      <c r="BX277" s="1420"/>
      <c r="BY277" s="1420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40" t="s">
        <v>719</v>
      </c>
      <c r="E1" s="1441"/>
      <c r="F1" s="1441"/>
      <c r="G1" s="1438">
        <f>Data!$G$1</f>
        <v>2100</v>
      </c>
      <c r="H1" s="1439" t="str">
        <f>Data!$H$1</f>
        <v>kcal</v>
      </c>
      <c r="I1" s="454"/>
      <c r="J1" s="1461" t="s">
        <v>725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3" t="s">
        <v>47</v>
      </c>
      <c r="CE6" s="155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4" t="s">
        <v>48</v>
      </c>
      <c r="CT6" s="1554"/>
      <c r="CU6" s="1550" t="s">
        <v>47</v>
      </c>
      <c r="CV6" s="155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1" t="s">
        <v>48</v>
      </c>
      <c r="DK6" s="1551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0" t="s">
        <v>719</v>
      </c>
      <c r="E1" s="1441"/>
      <c r="F1" s="1441"/>
      <c r="G1" s="1438">
        <f>Data!$G$1</f>
        <v>2100</v>
      </c>
      <c r="H1" s="1439" t="str">
        <f>Data!$H$1</f>
        <v>kcal</v>
      </c>
      <c r="I1" s="454"/>
      <c r="J1" s="1461" t="s">
        <v>725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3" t="s">
        <v>47</v>
      </c>
      <c r="CE6" s="155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4" t="s">
        <v>48</v>
      </c>
      <c r="CT6" s="1554"/>
      <c r="CU6" s="1550" t="s">
        <v>47</v>
      </c>
      <c r="CV6" s="155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1" t="s">
        <v>48</v>
      </c>
      <c r="DK6" s="1551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4" t="s">
        <v>748</v>
      </c>
      <c r="B10" s="679"/>
      <c r="C10" s="679" t="s">
        <v>753</v>
      </c>
      <c r="D10" s="679" t="s">
        <v>753</v>
      </c>
      <c r="E10" s="679" t="s">
        <v>753</v>
      </c>
      <c r="F10" s="679"/>
      <c r="G10" s="679" t="s">
        <v>753</v>
      </c>
      <c r="H10" s="679" t="s">
        <v>753</v>
      </c>
      <c r="I10" s="679" t="s">
        <v>753</v>
      </c>
      <c r="J10" s="679" t="s">
        <v>753</v>
      </c>
      <c r="K10" s="679" t="s">
        <v>753</v>
      </c>
      <c r="L10" s="679" t="s">
        <v>753</v>
      </c>
      <c r="M10" s="679" t="s">
        <v>753</v>
      </c>
      <c r="N10" s="679" t="s">
        <v>753</v>
      </c>
      <c r="O10" s="679" t="s">
        <v>753</v>
      </c>
      <c r="P10" s="679" t="s">
        <v>753</v>
      </c>
      <c r="Q10" s="679" t="s">
        <v>753</v>
      </c>
      <c r="R10" s="679" t="s">
        <v>753</v>
      </c>
      <c r="S10" s="1012"/>
      <c r="T10" s="679" t="s">
        <v>753</v>
      </c>
      <c r="U10" s="679" t="s">
        <v>753</v>
      </c>
      <c r="V10" s="679" t="s">
        <v>753</v>
      </c>
      <c r="W10" s="679" t="s">
        <v>753</v>
      </c>
      <c r="X10" s="679" t="s">
        <v>753</v>
      </c>
      <c r="Y10" s="679" t="s">
        <v>753</v>
      </c>
      <c r="Z10" s="679" t="s">
        <v>753</v>
      </c>
      <c r="AA10" s="679" t="s">
        <v>753</v>
      </c>
      <c r="AB10" s="679" t="s">
        <v>753</v>
      </c>
      <c r="AC10" s="679" t="s">
        <v>753</v>
      </c>
      <c r="AD10" s="679" t="s">
        <v>753</v>
      </c>
      <c r="AE10" s="679" t="s">
        <v>753</v>
      </c>
      <c r="AF10" s="679" t="s">
        <v>753</v>
      </c>
      <c r="AG10" s="679" t="s">
        <v>753</v>
      </c>
      <c r="AH10" s="679" t="s">
        <v>753</v>
      </c>
      <c r="AI10" s="679" t="s">
        <v>753</v>
      </c>
      <c r="AJ10" s="679" t="s">
        <v>753</v>
      </c>
      <c r="AK10" s="1012"/>
      <c r="AL10" s="679" t="s">
        <v>753</v>
      </c>
      <c r="AM10" s="679" t="s">
        <v>753</v>
      </c>
      <c r="AN10" s="679" t="s">
        <v>753</v>
      </c>
      <c r="AO10" s="679" t="s">
        <v>753</v>
      </c>
      <c r="AP10" s="679" t="s">
        <v>753</v>
      </c>
      <c r="AQ10" s="679" t="s">
        <v>753</v>
      </c>
      <c r="AR10" s="679" t="s">
        <v>753</v>
      </c>
      <c r="AS10" s="679" t="s">
        <v>753</v>
      </c>
      <c r="AT10" s="679" t="s">
        <v>753</v>
      </c>
      <c r="AU10" s="679" t="s">
        <v>753</v>
      </c>
      <c r="AV10" s="679" t="s">
        <v>753</v>
      </c>
      <c r="AW10" s="679" t="s">
        <v>753</v>
      </c>
      <c r="AX10" s="679" t="s">
        <v>753</v>
      </c>
      <c r="AY10" s="679" t="s">
        <v>753</v>
      </c>
      <c r="AZ10" s="679" t="s">
        <v>753</v>
      </c>
      <c r="BA10" s="679" t="s">
        <v>753</v>
      </c>
      <c r="BB10" s="679" t="s">
        <v>753</v>
      </c>
      <c r="BC10" s="1012"/>
      <c r="BD10" s="679" t="s">
        <v>753</v>
      </c>
      <c r="BE10" s="679" t="s">
        <v>753</v>
      </c>
      <c r="BF10" s="679" t="s">
        <v>753</v>
      </c>
      <c r="BG10" s="679" t="s">
        <v>753</v>
      </c>
      <c r="BH10" s="679" t="s">
        <v>753</v>
      </c>
      <c r="BI10" s="679" t="s">
        <v>753</v>
      </c>
      <c r="BJ10" s="679" t="s">
        <v>753</v>
      </c>
      <c r="BK10" s="679" t="s">
        <v>753</v>
      </c>
      <c r="BL10" s="679" t="s">
        <v>753</v>
      </c>
      <c r="BM10" s="679" t="s">
        <v>753</v>
      </c>
      <c r="BN10" s="679" t="s">
        <v>753</v>
      </c>
      <c r="BO10" s="679" t="s">
        <v>753</v>
      </c>
      <c r="BP10" s="679" t="s">
        <v>753</v>
      </c>
      <c r="BQ10" s="679" t="s">
        <v>753</v>
      </c>
      <c r="BR10" s="679" t="s">
        <v>753</v>
      </c>
      <c r="BS10" s="679" t="s">
        <v>753</v>
      </c>
      <c r="BT10" s="679" t="s">
        <v>753</v>
      </c>
      <c r="BU10" s="1012"/>
      <c r="BV10" s="679" t="s">
        <v>753</v>
      </c>
      <c r="BW10" s="679" t="s">
        <v>753</v>
      </c>
      <c r="BX10" s="679" t="s">
        <v>753</v>
      </c>
      <c r="BY10" s="679" t="s">
        <v>753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749</v>
      </c>
      <c r="B19" s="273"/>
      <c r="C19" s="273" t="s">
        <v>752</v>
      </c>
      <c r="D19" s="273" t="s">
        <v>752</v>
      </c>
      <c r="E19" s="273" t="s">
        <v>752</v>
      </c>
      <c r="F19" s="273" t="s">
        <v>752</v>
      </c>
      <c r="G19" s="273" t="s">
        <v>752</v>
      </c>
      <c r="H19" s="273" t="s">
        <v>752</v>
      </c>
      <c r="I19" s="273" t="s">
        <v>752</v>
      </c>
      <c r="J19" s="273" t="s">
        <v>752</v>
      </c>
      <c r="K19" s="273" t="s">
        <v>752</v>
      </c>
      <c r="L19" s="273" t="s">
        <v>752</v>
      </c>
      <c r="M19" s="273" t="s">
        <v>752</v>
      </c>
      <c r="N19" s="273" t="s">
        <v>752</v>
      </c>
      <c r="O19" s="273" t="s">
        <v>752</v>
      </c>
      <c r="P19" s="273" t="s">
        <v>752</v>
      </c>
      <c r="Q19" s="273" t="s">
        <v>752</v>
      </c>
      <c r="R19" s="273" t="s">
        <v>752</v>
      </c>
      <c r="S19" s="601"/>
      <c r="T19" s="273" t="s">
        <v>752</v>
      </c>
      <c r="U19" s="273" t="s">
        <v>752</v>
      </c>
      <c r="V19" s="273" t="s">
        <v>752</v>
      </c>
      <c r="W19" s="273" t="s">
        <v>752</v>
      </c>
      <c r="X19" s="273" t="s">
        <v>752</v>
      </c>
      <c r="Y19" s="273" t="s">
        <v>752</v>
      </c>
      <c r="Z19" s="273" t="s">
        <v>752</v>
      </c>
      <c r="AA19" s="273" t="s">
        <v>752</v>
      </c>
      <c r="AB19" s="273" t="s">
        <v>752</v>
      </c>
      <c r="AC19" s="273" t="s">
        <v>752</v>
      </c>
      <c r="AD19" s="273" t="s">
        <v>752</v>
      </c>
      <c r="AE19" s="273" t="s">
        <v>752</v>
      </c>
      <c r="AF19" s="273" t="s">
        <v>752</v>
      </c>
      <c r="AG19" s="273" t="s">
        <v>752</v>
      </c>
      <c r="AH19" s="273" t="s">
        <v>752</v>
      </c>
      <c r="AI19" s="273" t="s">
        <v>752</v>
      </c>
      <c r="AJ19" s="273" t="s">
        <v>752</v>
      </c>
      <c r="AK19" s="601"/>
      <c r="AL19" s="273" t="s">
        <v>752</v>
      </c>
      <c r="AM19" s="273" t="s">
        <v>752</v>
      </c>
      <c r="AN19" s="273" t="s">
        <v>752</v>
      </c>
      <c r="AO19" s="273" t="s">
        <v>752</v>
      </c>
      <c r="AP19" s="273" t="s">
        <v>752</v>
      </c>
      <c r="AQ19" s="273" t="s">
        <v>752</v>
      </c>
      <c r="AR19" s="273" t="s">
        <v>752</v>
      </c>
      <c r="AS19" s="273" t="s">
        <v>752</v>
      </c>
      <c r="AT19" s="273" t="s">
        <v>752</v>
      </c>
      <c r="AU19" s="273" t="s">
        <v>752</v>
      </c>
      <c r="AV19" s="273" t="s">
        <v>752</v>
      </c>
      <c r="AW19" s="273" t="s">
        <v>752</v>
      </c>
      <c r="AX19" s="273" t="s">
        <v>752</v>
      </c>
      <c r="AY19" s="273" t="s">
        <v>752</v>
      </c>
      <c r="AZ19" s="273" t="s">
        <v>752</v>
      </c>
      <c r="BA19" s="273" t="s">
        <v>752</v>
      </c>
      <c r="BB19" s="273" t="s">
        <v>752</v>
      </c>
      <c r="BC19" s="601"/>
      <c r="BD19" s="273" t="s">
        <v>752</v>
      </c>
      <c r="BE19" s="273" t="s">
        <v>752</v>
      </c>
      <c r="BF19" s="273" t="s">
        <v>752</v>
      </c>
      <c r="BG19" s="273" t="s">
        <v>752</v>
      </c>
      <c r="BH19" s="273" t="s">
        <v>752</v>
      </c>
      <c r="BI19" s="273" t="s">
        <v>752</v>
      </c>
      <c r="BJ19" s="273" t="s">
        <v>752</v>
      </c>
      <c r="BK19" s="273" t="s">
        <v>752</v>
      </c>
      <c r="BL19" s="273" t="s">
        <v>752</v>
      </c>
      <c r="BM19" s="273" t="s">
        <v>752</v>
      </c>
      <c r="BN19" s="273" t="s">
        <v>752</v>
      </c>
      <c r="BO19" s="273" t="s">
        <v>752</v>
      </c>
      <c r="BP19" s="273" t="s">
        <v>752</v>
      </c>
      <c r="BQ19" s="273" t="s">
        <v>752</v>
      </c>
      <c r="BR19" s="273" t="s">
        <v>752</v>
      </c>
      <c r="BS19" s="273" t="s">
        <v>752</v>
      </c>
      <c r="BT19" s="273" t="s">
        <v>752</v>
      </c>
      <c r="BU19" s="601"/>
      <c r="BV19" s="273" t="s">
        <v>752</v>
      </c>
      <c r="BW19" s="273" t="s">
        <v>752</v>
      </c>
      <c r="BX19" s="273" t="s">
        <v>752</v>
      </c>
      <c r="BY19" s="273" t="s">
        <v>752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750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751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2" t="s">
        <v>719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4"/>
      <c r="N2" s="1461" t="s">
        <v>725</v>
      </c>
      <c r="O2" s="1462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490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491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1.1610087596682508</v>
      </c>
      <c r="D10" s="1062">
        <f>SUM(D11:D19)</f>
        <v>1.2009553163731248</v>
      </c>
      <c r="E10" s="1062">
        <f>SUM(E11:E19)</f>
        <v>1.2281562948467057</v>
      </c>
      <c r="F10" s="1062">
        <f>SUM(F11:F19)</f>
        <v>1.3828626513010076</v>
      </c>
      <c r="G10" s="1061"/>
      <c r="H10" s="1063"/>
      <c r="I10" s="1063"/>
      <c r="J10" s="1063"/>
      <c r="K10" s="1063"/>
      <c r="L10" s="1061"/>
      <c r="M10" s="1062">
        <f>SUM(M11:M19)</f>
        <v>-0.26037834311806918</v>
      </c>
      <c r="N10" s="1062">
        <f>SUM(N11:N19)</f>
        <v>-0.28961382909328115</v>
      </c>
      <c r="O10" s="1062">
        <f>SUM(O11:O19)</f>
        <v>-8.8297195042400523E-2</v>
      </c>
      <c r="P10" s="1062">
        <f>SUM(P11:P19)</f>
        <v>8.5717474813365307E-2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1" t="s">
        <v>492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-7.0450097847358124E-3</v>
      </c>
      <c r="O13" s="1068">
        <f>SUM(O819:O828)</f>
        <v>-4.2290932811480761E-2</v>
      </c>
      <c r="P13" s="1068">
        <f>SUM(P819:P828)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SUM(M853:M857)</f>
        <v>2.7061783617556637E-3</v>
      </c>
      <c r="N15" s="1070">
        <f>SUM(N853:N857)</f>
        <v>7.8140900195694616E-3</v>
      </c>
      <c r="O15" s="1070">
        <f>SUM(O853:O857)</f>
        <v>0</v>
      </c>
      <c r="P15" s="1070">
        <f>SUM(P853:P857)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9"/>
      <c r="I17" s="1069"/>
      <c r="J17" s="1069"/>
      <c r="K17" s="1069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-7.0444879321591658E-2</v>
      </c>
      <c r="N19" s="1070">
        <f>SUM(N895:N898)+SUM(N850:N851)</f>
        <v>-6.6891715590345735E-2</v>
      </c>
      <c r="O19" s="1070">
        <f>SUM(O895:O898)+SUM(O850:O851)</f>
        <v>-1.9830397912589694E-2</v>
      </c>
      <c r="P19" s="1070">
        <f>SUM(P895:P898)+SUM(P850:P851)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SUM(C930:C959)</f>
        <v>180</v>
      </c>
      <c r="D21" s="1075">
        <f>SUM(D930:D959)</f>
        <v>160</v>
      </c>
      <c r="E21" s="1075">
        <f>SUM(E930:E959)</f>
        <v>6745</v>
      </c>
      <c r="F21" s="1075">
        <f>SUM(F930:F959)</f>
        <v>7725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-95</v>
      </c>
      <c r="P21" s="1075">
        <f>SUM(P930:P959)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SUM(C903:C918)</f>
        <v>0</v>
      </c>
      <c r="D22" s="1075">
        <f>SUM(D903:D918)</f>
        <v>405</v>
      </c>
      <c r="E22" s="1075">
        <f>SUM(E903:E918)</f>
        <v>2026</v>
      </c>
      <c r="F22" s="1075">
        <f>SUM(F903:F918)</f>
        <v>2400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135</v>
      </c>
      <c r="O22" s="1078">
        <f>SUM(O903:O918)</f>
        <v>1013</v>
      </c>
      <c r="P22" s="1078">
        <f>SUM(P903:P918)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SUM(C919:C929)</f>
        <v>75</v>
      </c>
      <c r="D23" s="1075">
        <f>SUM(D919:D929)</f>
        <v>900</v>
      </c>
      <c r="E23" s="1075">
        <f>SUM(E919:E929)</f>
        <v>3010</v>
      </c>
      <c r="F23" s="1075">
        <f>SUM(F919:F929)</f>
        <v>9360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150</v>
      </c>
      <c r="P23" s="1078">
        <f>SUM(P919:P929)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672</v>
      </c>
      <c r="B24" s="1072"/>
      <c r="C24" s="1075">
        <f>SUM(C964:C967)</f>
        <v>710</v>
      </c>
      <c r="D24" s="1075">
        <f>SUM(D964:D967)</f>
        <v>1400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142</v>
      </c>
      <c r="N24" s="1075">
        <f>SUM(N964:N967)</f>
        <v>280</v>
      </c>
      <c r="O24" s="1075">
        <f>SUM(O964:O967)</f>
        <v>0</v>
      </c>
      <c r="P24" s="1075">
        <f>SUM(P964:P967)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673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SUM(C971:C972)</f>
        <v>880</v>
      </c>
      <c r="D26" s="1075">
        <f>SUM(D971:D972)</f>
        <v>125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176</v>
      </c>
      <c r="N26" s="1075">
        <f>SUM(N971:N972)</f>
        <v>25</v>
      </c>
      <c r="O26" s="1075">
        <f>SUM(O971:O972)</f>
        <v>0</v>
      </c>
      <c r="P26" s="1075">
        <f>SUM(P971:P972)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601.19999999999993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100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497</v>
      </c>
      <c r="B30" s="1072"/>
      <c r="C30" s="1075">
        <f>SUM(C961:C963)</f>
        <v>3600</v>
      </c>
      <c r="D30" s="1075">
        <f>SUM(D961:D963)</f>
        <v>7340</v>
      </c>
      <c r="E30" s="1075">
        <f>SUM(E961:E963)</f>
        <v>6200</v>
      </c>
      <c r="F30" s="1075">
        <f>SUM(F961:F963)</f>
        <v>8420</v>
      </c>
      <c r="G30" s="1072"/>
      <c r="H30" s="1074"/>
      <c r="I30" s="1074"/>
      <c r="J30" s="1074"/>
      <c r="K30" s="1074"/>
      <c r="L30" s="1072"/>
      <c r="M30" s="1075">
        <f>SUM(M961:M963)</f>
        <v>-3600</v>
      </c>
      <c r="N30" s="1075">
        <f>SUM(N961:N963)</f>
        <v>-7340</v>
      </c>
      <c r="O30" s="1075">
        <f>SUM(O961:O963)</f>
        <v>-6200</v>
      </c>
      <c r="P30" s="1075">
        <f>SUM(P961:P963)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4720</v>
      </c>
      <c r="D31" s="1073">
        <f>SUM(D32:D41)</f>
        <v>8014</v>
      </c>
      <c r="E31" s="1073">
        <f>SUM(E32:E41)</f>
        <v>12368</v>
      </c>
      <c r="F31" s="1073">
        <f>SUM(F32:F41)</f>
        <v>19085</v>
      </c>
      <c r="G31" s="1072"/>
      <c r="H31" s="1074"/>
      <c r="I31" s="1074"/>
      <c r="J31" s="1074"/>
      <c r="K31" s="1074"/>
      <c r="L31" s="1072"/>
      <c r="M31" s="1073">
        <f>SUM(M32:M41)</f>
        <v>-1289.0208333333333</v>
      </c>
      <c r="N31" s="1073">
        <f>SUM(N32:N41)</f>
        <v>-2395.770833333333</v>
      </c>
      <c r="O31" s="1073">
        <f>SUM(O32:O41)</f>
        <v>-3187.0833333333335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M987</f>
        <v>-100.02083333333326</v>
      </c>
      <c r="N32" s="1082">
        <f>N987</f>
        <v>-393.77083333333326</v>
      </c>
      <c r="O32" s="1082">
        <f>O987</f>
        <v>140.91666666666663</v>
      </c>
      <c r="P32" s="1082">
        <f>P987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9"/>
      <c r="H33" s="1081"/>
      <c r="I33" s="1081"/>
      <c r="J33" s="1081"/>
      <c r="K33" s="1081"/>
      <c r="L33" s="1079"/>
      <c r="M33" s="1082">
        <f t="shared" ref="M33:P41" si="11">M990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-183</v>
      </c>
      <c r="N34" s="1082">
        <f t="shared" si="11"/>
        <v>-282</v>
      </c>
      <c r="O34" s="1082">
        <f t="shared" si="11"/>
        <v>-398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498</v>
      </c>
      <c r="B39" s="1086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499</v>
      </c>
      <c r="B40" s="1086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407</v>
      </c>
      <c r="B41" s="1086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500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913" t="s">
        <v>885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222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221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223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221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customHeight="1">
      <c r="A184" s="913" t="s">
        <v>886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customHeight="1">
      <c r="A187" s="1159" t="s">
        <v>887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customHeight="1">
      <c r="A190" s="913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2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3"/>
      <c r="S191" s="1034"/>
      <c r="T191" s="1034"/>
      <c r="U191" s="1066">
        <v>191</v>
      </c>
      <c r="V191" s="472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183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913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5"/>
      <c r="I194" s="295"/>
      <c r="J194" s="295"/>
      <c r="K194" s="295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2"/>
    </row>
    <row r="195" spans="1:22" ht="15.75" customHeight="1">
      <c r="A195" s="1100" t="s">
        <v>181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3"/>
      <c r="S195" s="1034"/>
      <c r="T195" s="1034"/>
      <c r="U195" s="1066">
        <v>195</v>
      </c>
      <c r="V195" s="472"/>
    </row>
    <row r="196" spans="1:22" ht="15.75" customHeight="1">
      <c r="A196" s="1100" t="s">
        <v>183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913" t="s">
        <v>228</v>
      </c>
      <c r="B197" s="1106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2"/>
    </row>
    <row r="198" spans="1:22" ht="15.75" customHeight="1">
      <c r="A198" s="1100" t="s">
        <v>181</v>
      </c>
      <c r="B198" s="1115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3"/>
      <c r="S198" s="1034"/>
      <c r="T198" s="1034"/>
      <c r="U198" s="1066">
        <v>198</v>
      </c>
      <c r="V198" s="472"/>
    </row>
    <row r="199" spans="1:22" ht="15.75" customHeight="1">
      <c r="A199" s="1100" t="s">
        <v>183</v>
      </c>
      <c r="B199" s="1158"/>
      <c r="C199" s="1123" t="str">
        <f>IF(SUM(C197)=0,"",C197*C198)</f>
        <v/>
      </c>
      <c r="D199" s="1123">
        <f>IF(SUM(D197)=0,"",D197*D198)</f>
        <v>750</v>
      </c>
      <c r="E199" s="1123">
        <f>IF(SUM(E197)=0,"",E197*E198)</f>
        <v>2250</v>
      </c>
      <c r="F199" s="1123">
        <f>IF(SUM(F197)=0,"",F197*F198)</f>
        <v>8400</v>
      </c>
      <c r="G199" s="1106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6"/>
      <c r="M199" s="1123" t="str">
        <f>IF(H199="","",SUM(H199)-SUM(C199))</f>
        <v/>
      </c>
      <c r="N199" s="1123">
        <f>IF(I199="","",SUM(I199)-SUM(D199))</f>
        <v>0</v>
      </c>
      <c r="O199" s="1123">
        <f>IF(J199="","",SUM(J199)-SUM(E199))</f>
        <v>0</v>
      </c>
      <c r="P199" s="1123">
        <f>IF(K199="","",SUM(K199)-SUM(F199))</f>
        <v>0</v>
      </c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>
        <f>IF(SUM(D52)=0,"",SUM(D178,SUM(D190)*(D191=""),D194,D197)/D52)</f>
        <v>0.16666666666666666</v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>
        <f>IF(I52=0,"",SUM(I178,SUM(D178)*(I178=""),SUM(D190)*(SUM(D191)=0),I194,SUM(D194)*(I194=""),I197)/I52)</f>
        <v>0.16666666666666666</v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0.16666666666666666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2"/>
    </row>
    <row r="201" spans="1:22" ht="15.75" customHeight="1">
      <c r="A201" s="913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5"/>
      <c r="I201" s="295"/>
      <c r="J201" s="295"/>
      <c r="K201" s="295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2"/>
    </row>
    <row r="202" spans="1:22" ht="15.75" customHeight="1">
      <c r="A202" s="1100" t="s">
        <v>181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3"/>
      <c r="S202" s="1034"/>
      <c r="T202" s="1034"/>
      <c r="U202" s="1066">
        <v>202</v>
      </c>
      <c r="V202" s="472"/>
    </row>
    <row r="203" spans="1:22" ht="15.75" customHeight="1">
      <c r="A203" s="1100" t="s">
        <v>183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3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2"/>
    </row>
    <row r="205" spans="1:22" ht="15.75" customHeight="1">
      <c r="A205" s="1100" t="s">
        <v>181</v>
      </c>
      <c r="B205" s="1106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3"/>
      <c r="S205" s="1034"/>
      <c r="T205" s="1034"/>
      <c r="U205" s="1066">
        <v>205</v>
      </c>
      <c r="V205" s="472"/>
    </row>
    <row r="206" spans="1:22" ht="15.75" customHeight="1">
      <c r="A206" s="1100" t="s">
        <v>183</v>
      </c>
      <c r="B206" s="1158"/>
      <c r="C206" s="1123">
        <f>IF(SUM(C204)=0,"",C204*C205)</f>
        <v>75</v>
      </c>
      <c r="D206" s="1123">
        <f>IF(SUM(D204)=0,"",D204*D205)</f>
        <v>150</v>
      </c>
      <c r="E206" s="1123">
        <f>IF(SUM(E204)=0,"",E204*E205)</f>
        <v>300</v>
      </c>
      <c r="F206" s="1123">
        <f>IF(SUM(F204)=0,"",F204*F205)</f>
        <v>960</v>
      </c>
      <c r="G206" s="1106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6"/>
      <c r="M206" s="1123">
        <f>IF(H206="","",SUM(H206)-SUM(C206))</f>
        <v>0</v>
      </c>
      <c r="N206" s="1123">
        <f>IF(I206="","",SUM(I206)-SUM(D206))</f>
        <v>0</v>
      </c>
      <c r="O206" s="1123">
        <f>IF(J206="","",SUM(J206)-SUM(E206))</f>
        <v>150</v>
      </c>
      <c r="P206" s="1123">
        <f>IF(K206="","",SUM(K206)-SUM(F206))</f>
        <v>240</v>
      </c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913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5"/>
      <c r="I207" s="295"/>
      <c r="J207" s="295"/>
      <c r="K207" s="295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2"/>
    </row>
    <row r="208" spans="1:22" ht="15.75" customHeight="1">
      <c r="A208" s="1100" t="s">
        <v>181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3"/>
      <c r="S208" s="1034"/>
      <c r="T208" s="1034"/>
      <c r="U208" s="1066">
        <v>208</v>
      </c>
      <c r="V208" s="472"/>
    </row>
    <row r="209" spans="1:22" ht="15.75" customHeight="1">
      <c r="A209" s="1100" t="s">
        <v>183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5"/>
      <c r="I210" s="295"/>
      <c r="J210" s="295"/>
      <c r="K210" s="295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2"/>
    </row>
    <row r="211" spans="1:22" ht="15.75" customHeight="1">
      <c r="A211" s="1100" t="s">
        <v>181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3"/>
      <c r="S211" s="1034"/>
      <c r="T211" s="1034"/>
      <c r="U211" s="1066">
        <v>211</v>
      </c>
      <c r="V211" s="472"/>
    </row>
    <row r="212" spans="1:22" ht="15.75" customHeight="1">
      <c r="A212" s="1100" t="s">
        <v>183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60" t="s">
        <v>234</v>
      </c>
      <c r="B213" s="1158"/>
      <c r="C213" s="1135">
        <f>IF(SUM(C54,C55)=0,"",SUM(C181,C201,C204,C207,C210)/SUM(C54,C55))</f>
        <v>0.125</v>
      </c>
      <c r="D213" s="1135">
        <f>IF(SUM(D54,D55)=0,"",SUM(D181,D201,D204,D207,D210)/SUM(D54,D55))</f>
        <v>0.33333333333333331</v>
      </c>
      <c r="E213" s="1135">
        <f>IF(SUM(E54,E55)=0,"",SUM(E181,E201,E204,E207,E210)/SUM(E54,E55))</f>
        <v>0.3</v>
      </c>
      <c r="F213" s="1135">
        <f>IF(SUM(F54,F55)=0,"",SUM(F181,F201,F204,F207,F210)/SUM(F54,F55))</f>
        <v>0.33333333333333331</v>
      </c>
      <c r="G213" s="1106"/>
      <c r="H213" s="1135">
        <f>IF(H54+H55=0,"",SUM(H181,SUM(C181)*(H181=""),H201,SUM(C201)*(H201=""),H207,SUM(C207)*(H207=""),H210,SUM(C210)*(H210=""),H204)/(H54+H55))</f>
        <v>0.125</v>
      </c>
      <c r="I213" s="1135">
        <f>IF(I54+I55=0,"",SUM(I181,SUM(D181)*(I181=""),I201,SUM(D201)*(I201=""),I207,SUM(D207)*(I207=""),I210,SUM(D210)*(I210=""),I204)/(I54+I55))</f>
        <v>0.33333333333333331</v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0.38333333333333336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2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5"/>
      <c r="I214" s="295"/>
      <c r="J214" s="295"/>
      <c r="K214" s="295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2"/>
    </row>
    <row r="215" spans="1:22" ht="15.75" customHeight="1">
      <c r="A215" s="1100" t="s">
        <v>181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3"/>
      <c r="S215" s="1034"/>
      <c r="T215" s="1034"/>
      <c r="U215" s="1066">
        <v>215</v>
      </c>
      <c r="V215" s="472"/>
    </row>
    <row r="216" spans="1:22" ht="15.75" customHeight="1">
      <c r="A216" s="1100" t="s">
        <v>183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60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2"/>
    </row>
    <row r="218" spans="1:22" ht="15.75" customHeight="1">
      <c r="A218" s="1100" t="s">
        <v>181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183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3"/>
      <c r="S219" s="1034"/>
      <c r="T219" s="1034"/>
      <c r="U219" s="1066">
        <v>219</v>
      </c>
      <c r="V219" s="472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2"/>
    </row>
    <row r="221" spans="1:22" ht="15.75" customHeight="1">
      <c r="A221" s="1100" t="s">
        <v>181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3"/>
      <c r="S221" s="1034"/>
      <c r="T221" s="1034"/>
      <c r="U221" s="1066">
        <v>221</v>
      </c>
      <c r="V221" s="472"/>
    </row>
    <row r="222" spans="1:22" ht="15.75" customHeight="1">
      <c r="A222" s="1100" t="s">
        <v>183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62" t="str">
        <f>IF(Data!A223="","",Data!A223)</f>
        <v>Other sales: kg or number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183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4"/>
      <c r="S226" s="864"/>
      <c r="T226" s="864"/>
      <c r="U226" s="1066">
        <v>226</v>
      </c>
      <c r="V226" s="472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3"/>
      <c r="S227" s="1034"/>
      <c r="T227" s="1034"/>
      <c r="U227" s="1066">
        <v>227</v>
      </c>
      <c r="V227" s="472"/>
    </row>
    <row r="228" spans="1:22" ht="15.75" customHeight="1">
      <c r="A228" s="1099" t="s">
        <v>241</v>
      </c>
      <c r="B228" s="1133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2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8.3333333333333332E-3</v>
      </c>
      <c r="D229" s="1150">
        <f>IF(SUM(D227)=0,"",(D227/12)*D228)</f>
        <v>4.1666666666666664E-2</v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3"/>
      <c r="S230" s="1034"/>
      <c r="T230" s="1034"/>
      <c r="U230" s="1066">
        <v>230</v>
      </c>
      <c r="V230" s="472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2"/>
    </row>
    <row r="233" spans="1:22" ht="15.75" customHeight="1">
      <c r="A233" s="1162" t="str">
        <f>IF(Data!A233="","",Data!A233)</f>
        <v>Green maize sold: quantity</v>
      </c>
      <c r="B233" s="1169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3"/>
      <c r="S233" s="1034"/>
      <c r="T233" s="1034"/>
      <c r="U233" s="1066">
        <v>233</v>
      </c>
      <c r="V233" s="472"/>
    </row>
    <row r="234" spans="1:22" ht="15.75" customHeight="1">
      <c r="A234" s="1099" t="s">
        <v>181</v>
      </c>
      <c r="B234" s="1169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2"/>
    </row>
    <row r="235" spans="1:22" ht="15.75" customHeight="1">
      <c r="A235" s="1099" t="s">
        <v>183</v>
      </c>
      <c r="B235" s="1169"/>
      <c r="C235" s="1146">
        <f>IF(SUM(C233)=0,"",C233*C234)</f>
        <v>180</v>
      </c>
      <c r="D235" s="1146">
        <f>IF(SUM(D233)=0,"",D233*D234)</f>
        <v>160</v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3"/>
      <c r="S235" s="1034"/>
      <c r="T235" s="1034"/>
      <c r="U235" s="1066">
        <v>235</v>
      </c>
      <c r="V235" s="472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100" t="s">
        <v>181</v>
      </c>
      <c r="B239" s="1115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2"/>
    </row>
    <row r="240" spans="1:22" ht="15.75" customHeight="1">
      <c r="A240" s="1170" t="s">
        <v>183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325</v>
      </c>
      <c r="F240" s="1123">
        <f>IF(SUM(F238)=0,"",F238*F239)</f>
        <v>975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2"/>
      <c r="R240" s="903"/>
      <c r="S240" s="1034"/>
      <c r="T240" s="1034"/>
      <c r="U240" s="1066">
        <v>240</v>
      </c>
      <c r="V240" s="472"/>
    </row>
    <row r="241" spans="1:22" s="1168" customFormat="1" ht="15.75" customHeight="1">
      <c r="A241" s="1100" t="s">
        <v>246</v>
      </c>
      <c r="B241" s="1158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6"/>
      <c r="H241" s="295"/>
      <c r="I241" s="295"/>
      <c r="J241" s="295"/>
      <c r="K241" s="295"/>
      <c r="L241" s="1106"/>
      <c r="M241" s="1119"/>
      <c r="N241" s="1119"/>
      <c r="O241" s="1119"/>
      <c r="P241" s="1119"/>
      <c r="Q241" s="1166"/>
      <c r="R241" s="903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0.16913614760972884</v>
      </c>
      <c r="D242" s="1150">
        <f>IF(D236="","",(D236-SUM(D238)-SUM(D241))*D237/D$46/365/$P$1)</f>
        <v>0.35518590998043054</v>
      </c>
      <c r="E242" s="1150">
        <f>IF(E236="","",(E236-SUM(E238)-SUM(E241))*E237/E$46/365/$P$1)</f>
        <v>0.43806262230919762</v>
      </c>
      <c r="F242" s="1150">
        <f>IF(F236="","",(F236-SUM(F238)-SUM(F241))*F237/F$46/365/$P$1)</f>
        <v>0.35255490323983468</v>
      </c>
      <c r="G242" s="1115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>
        <f>IF(J238="","",(E236-J238-J241-SUM(E241)*(J241=""))*E237/J$46/365/$P$1)</f>
        <v>0.55645792563600782</v>
      </c>
      <c r="K242" s="769">
        <f>IF(K238="","",(F236-K238-K241-SUM(F241)*(K241=""))*F237/K$46/365/$P$1)</f>
        <v>0.74720591432920203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0.1183953033268102</v>
      </c>
      <c r="P242" s="1151">
        <f>IF(K242="","",SUM(K242)-SUM(F242))</f>
        <v>0.39465101108936734</v>
      </c>
      <c r="Q242" s="1132"/>
      <c r="R242" s="1065"/>
      <c r="S242" s="1027"/>
      <c r="T242" s="1027"/>
      <c r="U242" s="1066">
        <v>242</v>
      </c>
      <c r="V242" s="472"/>
    </row>
    <row r="243" spans="1:22" ht="15.75" customHeight="1">
      <c r="A243" s="1162" t="str">
        <f>IF(Data!A243="","",Data!A243)</f>
        <v>Sorghum: kg produced</v>
      </c>
      <c r="B243" s="1115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3"/>
      <c r="S243" s="1034"/>
      <c r="T243" s="1034"/>
      <c r="U243" s="1066">
        <v>243</v>
      </c>
      <c r="V243" s="472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100" t="s">
        <v>181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2"/>
    </row>
    <row r="247" spans="1:22" ht="15.75" customHeight="1">
      <c r="A247" s="1100" t="s">
        <v>183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3"/>
      <c r="S247" s="1034"/>
      <c r="T247" s="1034"/>
      <c r="U247" s="1066">
        <v>247</v>
      </c>
      <c r="V247" s="472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5"/>
      <c r="I248" s="295"/>
      <c r="J248" s="295"/>
      <c r="K248" s="295"/>
      <c r="L248" s="1106"/>
      <c r="M248" s="1119"/>
      <c r="N248" s="1119"/>
      <c r="O248" s="1119"/>
      <c r="P248" s="1119"/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24" t="str">
        <f>$Q$1 &amp; " (%)"</f>
        <v>kcal (%)</v>
      </c>
      <c r="B249" s="1158"/>
      <c r="C249" s="1150">
        <f>IF(C243="","",(C243-SUM(C245)-SUM(C248))*C244/C$46/365/$P$1)</f>
        <v>9.9245177523064013E-2</v>
      </c>
      <c r="D249" s="1150">
        <f>IF(D243="","",(D243-SUM(D245)-SUM(D248))*D244/D$46/365/$P$1)</f>
        <v>9.8418134377038488E-2</v>
      </c>
      <c r="E249" s="1150">
        <f>IF(E243="","",(E243-SUM(E245)-SUM(E248))*E244/E$46/365/$P$1)</f>
        <v>0.11578604044357468</v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2"/>
    </row>
    <row r="250" spans="1:22" ht="15.75" customHeight="1">
      <c r="A250" s="1162" t="str">
        <f>IF(Data!A250="","",Data!A250)</f>
        <v>High value cereal: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3"/>
      <c r="S250" s="1034"/>
      <c r="T250" s="1034"/>
      <c r="U250" s="1066">
        <v>250</v>
      </c>
      <c r="V250" s="472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3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100" t="s">
        <v>181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2"/>
    </row>
    <row r="254" spans="1:22" ht="15.75" customHeight="1">
      <c r="A254" s="1100" t="s">
        <v>183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3"/>
      <c r="S254" s="1034"/>
      <c r="T254" s="1034"/>
      <c r="U254" s="1066">
        <v>254</v>
      </c>
      <c r="V254" s="472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6"/>
      <c r="H255" s="295"/>
      <c r="I255" s="295"/>
      <c r="J255" s="295"/>
      <c r="K255" s="295"/>
      <c r="L255" s="1106"/>
      <c r="M255" s="968"/>
      <c r="N255" s="968"/>
      <c r="O255" s="968"/>
      <c r="P255" s="968"/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5"/>
      <c r="S256" s="1027"/>
      <c r="T256" s="1027"/>
      <c r="U256" s="1066">
        <v>256</v>
      </c>
      <c r="V256" s="472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3"/>
      <c r="S257" s="1034"/>
      <c r="T257" s="1034"/>
      <c r="U257" s="1066">
        <v>257</v>
      </c>
      <c r="V257" s="472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100" t="s">
        <v>181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2"/>
    </row>
    <row r="261" spans="1:22" ht="15.75" customHeight="1">
      <c r="A261" s="1100" t="s">
        <v>183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3"/>
      <c r="S261" s="1034"/>
      <c r="T261" s="1034"/>
      <c r="U261" s="1066">
        <v>261</v>
      </c>
      <c r="V261" s="472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5"/>
      <c r="I262" s="295"/>
      <c r="J262" s="295"/>
      <c r="K262" s="295"/>
      <c r="L262" s="1106"/>
      <c r="M262" s="968"/>
      <c r="N262" s="968"/>
      <c r="O262" s="968"/>
      <c r="P262" s="968"/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2"/>
    </row>
    <row r="264" spans="1:22" ht="15.75" customHeight="1">
      <c r="A264" s="1162" t="str">
        <f>IF(Data!A264="","",Data!A264)</f>
        <v>Cowpeas: kg produced</v>
      </c>
      <c r="B264" s="1115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3"/>
      <c r="S264" s="1034"/>
      <c r="T264" s="1034"/>
      <c r="U264" s="1066">
        <v>264</v>
      </c>
      <c r="V264" s="472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100" t="s">
        <v>181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2"/>
    </row>
    <row r="268" spans="1:22" ht="15.75" customHeight="1">
      <c r="A268" s="1100" t="s">
        <v>183</v>
      </c>
      <c r="B268" s="1158"/>
      <c r="C268" s="1123" t="str">
        <f>IF(SUM(C266)=0,"",C266*C267)</f>
        <v/>
      </c>
      <c r="D268" s="1123" t="str">
        <f>IF(SUM(D266)=0,"",D266*D267)</f>
        <v/>
      </c>
      <c r="E268" s="1123">
        <f>IF(SUM(E266)=0,"",E266*E267)</f>
        <v>20</v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>
        <f>IF(J268="","",SUM(J268)-SUM(E268))</f>
        <v>380</v>
      </c>
      <c r="P268" s="1123" t="str">
        <f>IF(K268="","",SUM(K268)-SUM(F268))</f>
        <v/>
      </c>
      <c r="Q268" s="1132"/>
      <c r="R268" s="903"/>
      <c r="S268" s="1034"/>
      <c r="T268" s="1034"/>
      <c r="U268" s="1066">
        <v>268</v>
      </c>
      <c r="V268" s="472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5"/>
      <c r="I269" s="295"/>
      <c r="J269" s="295"/>
      <c r="K269" s="295"/>
      <c r="L269" s="1106"/>
      <c r="M269" s="968"/>
      <c r="N269" s="968"/>
      <c r="O269" s="968"/>
      <c r="P269" s="968"/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24" t="str">
        <f>$Q$1 &amp; " (%)"</f>
        <v>kcal (%)</v>
      </c>
      <c r="B270" s="1158"/>
      <c r="C270" s="1150">
        <f>IF(C264="","",(C264-SUM(C266)-SUM(C269))*C265/C$46/365/$P$1)</f>
        <v>9.5051719317864131E-2</v>
      </c>
      <c r="D270" s="1150">
        <f>IF(D264="","",(D264-SUM(D266)-SUM(D269))*D265/D$46/365/$P$1)</f>
        <v>8.3170254403131125E-2</v>
      </c>
      <c r="E270" s="1150">
        <f>IF(E264="","",(E264-SUM(E266)-SUM(E269))*E265/E$46/365/$P$1)</f>
        <v>8.6497064579256364E-2</v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>
        <f>IF(J266="","",(E264-J266-J269-SUM(E269)*(J269=""))*E265/J$46/365/$P$1)</f>
        <v>4.4357469015003259E-2</v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>
        <f>IF(J270="","",SUM(J270)-SUM(E270))</f>
        <v>-4.2139595564253104E-2</v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2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3"/>
      <c r="S271" s="1034"/>
      <c r="T271" s="1034"/>
      <c r="U271" s="1066">
        <v>271</v>
      </c>
      <c r="V271" s="472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3"/>
      <c r="S272" s="1034"/>
      <c r="T272" s="1034"/>
      <c r="U272" s="1066">
        <v>272</v>
      </c>
      <c r="V272" s="472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181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183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3"/>
      <c r="S275" s="1034"/>
      <c r="T275" s="1034"/>
      <c r="U275" s="1066">
        <v>275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5"/>
      <c r="I276" s="295"/>
      <c r="J276" s="295"/>
      <c r="K276" s="295"/>
      <c r="L276" s="1106"/>
      <c r="M276" s="968"/>
      <c r="N276" s="968"/>
      <c r="O276" s="968"/>
      <c r="P276" s="968"/>
      <c r="Q276" s="1132"/>
      <c r="R276" s="903"/>
      <c r="S276" s="1034"/>
      <c r="T276" s="1034"/>
      <c r="U276" s="1066">
        <v>276</v>
      </c>
      <c r="V276" s="472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2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3"/>
      <c r="S278" s="1034"/>
      <c r="T278" s="1034"/>
      <c r="U278" s="1066">
        <v>278</v>
      </c>
      <c r="V278" s="472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100" t="s">
        <v>181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2"/>
    </row>
    <row r="282" spans="1:22" ht="15.75" customHeight="1">
      <c r="A282" s="1100" t="s">
        <v>183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150</v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-150</v>
      </c>
      <c r="P282" s="1123" t="str">
        <f>IF(K282="","",SUM(K282)-SUM(F282))</f>
        <v/>
      </c>
      <c r="Q282" s="1132"/>
      <c r="R282" s="903"/>
      <c r="S282" s="1034"/>
      <c r="T282" s="1034"/>
      <c r="U282" s="1066">
        <v>282</v>
      </c>
      <c r="V282" s="472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5"/>
      <c r="I283" s="295"/>
      <c r="J283" s="295"/>
      <c r="K283" s="295"/>
      <c r="L283" s="1106"/>
      <c r="M283" s="968"/>
      <c r="N283" s="968"/>
      <c r="O283" s="968"/>
      <c r="P283" s="968"/>
      <c r="Q283" s="1132"/>
      <c r="R283" s="903"/>
      <c r="S283" s="1034"/>
      <c r="T283" s="1034"/>
      <c r="U283" s="1066">
        <v>283</v>
      </c>
      <c r="V283" s="472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7.1037181996086107E-2</v>
      </c>
      <c r="F284" s="1150" t="str">
        <f>IF(F278="","",(F278-SUM(F280)-SUM(F283))*F279/F$46/365/$P$1)</f>
        <v/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9.4716242661448138E-2</v>
      </c>
      <c r="K284" s="769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2.3679060665362031E-2</v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3"/>
      <c r="S285" s="1034"/>
      <c r="T285" s="1034"/>
      <c r="U285" s="1066">
        <v>285</v>
      </c>
      <c r="V285" s="472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100" t="s">
        <v>181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2"/>
    </row>
    <row r="289" spans="1:22" ht="15.75" customHeight="1">
      <c r="A289" s="1100" t="s">
        <v>183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3"/>
      <c r="S289" s="1034"/>
      <c r="T289" s="1034"/>
      <c r="U289" s="1066">
        <v>289</v>
      </c>
      <c r="V289" s="472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5"/>
      <c r="I290" s="295"/>
      <c r="J290" s="295"/>
      <c r="K290" s="295"/>
      <c r="L290" s="1106"/>
      <c r="M290" s="968"/>
      <c r="N290" s="968"/>
      <c r="O290" s="968"/>
      <c r="P290" s="968"/>
      <c r="Q290" s="1132"/>
      <c r="R290" s="903"/>
      <c r="S290" s="1034"/>
      <c r="T290" s="1034"/>
      <c r="U290" s="1066">
        <v>290</v>
      </c>
      <c r="V290" s="472"/>
    </row>
    <row r="291" spans="1:22" s="1172" customFormat="1" ht="15.75" customHeight="1">
      <c r="A291" s="1124" t="str">
        <f>$Q$1 &amp; " (%)"</f>
        <v>kcal (%)</v>
      </c>
      <c r="B291" s="1158"/>
      <c r="C291" s="1150">
        <f>IF(C285="","",(C285-SUM(C287)-SUM(C290))*C286/C$46/365/$P$1)</f>
        <v>9.393346379647749E-2</v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3"/>
      <c r="S292" s="1034"/>
      <c r="T292" s="1034"/>
      <c r="U292" s="1066">
        <v>292</v>
      </c>
      <c r="V292" s="472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100" t="s">
        <v>181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2"/>
    </row>
    <row r="296" spans="1:22" ht="15.75" customHeight="1">
      <c r="A296" s="1100" t="s">
        <v>183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3"/>
      <c r="S296" s="1034"/>
      <c r="T296" s="1034"/>
      <c r="U296" s="1066">
        <v>296</v>
      </c>
      <c r="V296" s="472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5"/>
      <c r="I297" s="295"/>
      <c r="J297" s="295"/>
      <c r="K297" s="295"/>
      <c r="L297" s="1106"/>
      <c r="M297" s="968"/>
      <c r="N297" s="968"/>
      <c r="O297" s="968"/>
      <c r="P297" s="968"/>
      <c r="Q297" s="1132"/>
      <c r="R297" s="903"/>
      <c r="S297" s="1034"/>
      <c r="T297" s="1034"/>
      <c r="U297" s="1066">
        <v>297</v>
      </c>
      <c r="V297" s="472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3"/>
      <c r="S299" s="1034"/>
      <c r="T299" s="1034"/>
      <c r="U299" s="1066">
        <v>299</v>
      </c>
      <c r="V299" s="472"/>
    </row>
    <row r="300" spans="1:22" ht="15.75" customHeight="1">
      <c r="A300" s="946" t="s">
        <v>255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256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1173" t="s">
        <v>257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100" t="s">
        <v>181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2"/>
    </row>
    <row r="306" spans="1:22" ht="15.75" customHeight="1">
      <c r="A306" s="1100" t="s">
        <v>183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3"/>
      <c r="S306" s="1034"/>
      <c r="T306" s="1034"/>
      <c r="U306" s="1066">
        <v>306</v>
      </c>
      <c r="V306" s="472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5"/>
      <c r="I307" s="295"/>
      <c r="J307" s="295"/>
      <c r="K307" s="295"/>
      <c r="L307" s="1106"/>
      <c r="M307" s="968"/>
      <c r="N307" s="968"/>
      <c r="O307" s="968"/>
      <c r="P307" s="968"/>
      <c r="Q307" s="1132"/>
      <c r="R307" s="903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3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255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ht="15.75" customHeight="1">
      <c r="A311" s="946" t="s">
        <v>256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3"/>
      <c r="S311" s="1034"/>
      <c r="T311" s="1034"/>
      <c r="U311" s="1066">
        <v>311</v>
      </c>
      <c r="V311" s="472"/>
    </row>
    <row r="312" spans="1:22" ht="15.75" customHeight="1">
      <c r="A312" s="946" t="s">
        <v>257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100" t="s">
        <v>181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2"/>
    </row>
    <row r="316" spans="1:22" ht="15.75" customHeight="1">
      <c r="A316" s="1100" t="s">
        <v>183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3"/>
      <c r="S316" s="1034"/>
      <c r="T316" s="1034"/>
      <c r="U316" s="1066">
        <v>316</v>
      </c>
      <c r="V316" s="472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5"/>
      <c r="I317" s="295"/>
      <c r="J317" s="295"/>
      <c r="K317" s="295"/>
      <c r="L317" s="1106"/>
      <c r="M317" s="968"/>
      <c r="N317" s="968"/>
      <c r="O317" s="968"/>
      <c r="P317" s="968"/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2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3"/>
      <c r="S319" s="1034"/>
      <c r="T319" s="1034"/>
      <c r="U319" s="1066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4"/>
      <c r="S320" s="864"/>
      <c r="T320" s="864"/>
      <c r="U320" s="1066">
        <v>320</v>
      </c>
      <c r="V320" s="472"/>
    </row>
    <row r="321" spans="1:22" ht="15.75" customHeight="1">
      <c r="A321" s="946" t="s">
        <v>256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3"/>
      <c r="S321" s="1034"/>
      <c r="T321" s="1034"/>
      <c r="U321" s="1066">
        <v>321</v>
      </c>
      <c r="V321" s="472"/>
    </row>
    <row r="322" spans="1:22" ht="15.75" customHeight="1">
      <c r="A322" s="946" t="s">
        <v>257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100" t="s">
        <v>181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2"/>
    </row>
    <row r="326" spans="1:22" ht="15.75" customHeight="1">
      <c r="A326" s="1100" t="s">
        <v>183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3"/>
      <c r="S326" s="1034"/>
      <c r="T326" s="1034"/>
      <c r="U326" s="1066">
        <v>326</v>
      </c>
      <c r="V326" s="472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5"/>
      <c r="I327" s="295"/>
      <c r="J327" s="295"/>
      <c r="K327" s="295"/>
      <c r="L327" s="1106"/>
      <c r="M327" s="968"/>
      <c r="N327" s="968"/>
      <c r="O327" s="968"/>
      <c r="P327" s="968"/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2"/>
    </row>
    <row r="329" spans="1:22" s="1172" customFormat="1" ht="15.75" customHeight="1">
      <c r="A329" s="1162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3"/>
      <c r="S329" s="1034"/>
      <c r="T329" s="1034"/>
      <c r="U329" s="1066">
        <v>329</v>
      </c>
      <c r="V329" s="1171"/>
    </row>
    <row r="330" spans="1:22" ht="15.75" customHeight="1">
      <c r="A330" s="946" t="s">
        <v>255</v>
      </c>
      <c r="B330" s="1106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4"/>
      <c r="S330" s="864"/>
      <c r="T330" s="864"/>
      <c r="U330" s="1066">
        <v>330</v>
      </c>
      <c r="V330" s="472"/>
    </row>
    <row r="331" spans="1:22" s="1172" customFormat="1" ht="15.75" customHeight="1">
      <c r="A331" s="1176" t="s">
        <v>256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3"/>
      <c r="S331" s="1034"/>
      <c r="T331" s="1034"/>
      <c r="U331" s="1066">
        <v>331</v>
      </c>
      <c r="V331" s="1171"/>
    </row>
    <row r="332" spans="1:22" ht="15.75" customHeight="1">
      <c r="A332" s="946" t="s">
        <v>257</v>
      </c>
      <c r="B332" s="947"/>
      <c r="C332" s="1146" t="str">
        <f>IF(C329="","",C329*C331)</f>
        <v/>
      </c>
      <c r="D332" s="1146" t="str">
        <f>IF(D329="","",D329*D331)</f>
        <v/>
      </c>
      <c r="E332" s="1146" t="str">
        <f>IF(E329="","",E329*E331)</f>
        <v/>
      </c>
      <c r="F332" s="1146" t="str">
        <f>IF(F329="","",F329*F331)</f>
        <v/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3"/>
      <c r="S332" s="1034"/>
      <c r="T332" s="1034"/>
      <c r="U332" s="1066">
        <v>332</v>
      </c>
      <c r="V332" s="472"/>
    </row>
    <row r="333" spans="1:22" ht="15.75" customHeight="1">
      <c r="A333" s="946" t="str">
        <f>$Q$1 &amp; " per kg"</f>
        <v>kcal per kg</v>
      </c>
      <c r="B333" s="1106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1099" t="s">
        <v>245</v>
      </c>
      <c r="B334" s="1103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100" t="s">
        <v>181</v>
      </c>
      <c r="B335" s="1177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2"/>
    </row>
    <row r="336" spans="1:22" ht="15.75" customHeight="1">
      <c r="A336" s="1100" t="s">
        <v>183</v>
      </c>
      <c r="B336" s="1178"/>
      <c r="C336" s="1123" t="str">
        <f>IF(SUM(C334)=0,"",C334*C335)</f>
        <v/>
      </c>
      <c r="D336" s="1123" t="str">
        <f>IF(SUM(D334)=0,"",D334*D335)</f>
        <v/>
      </c>
      <c r="E336" s="1123" t="str">
        <f>IF(SUM(E334)=0,"",E334*E335)</f>
        <v/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 t="str">
        <f>IF(J336="","",SUM(J336)-SUM(E336))</f>
        <v/>
      </c>
      <c r="P336" s="1123" t="str">
        <f>IF(K336="","",SUM(K336)-SUM(F336))</f>
        <v/>
      </c>
      <c r="Q336" s="1132"/>
      <c r="R336" s="903"/>
      <c r="S336" s="1034"/>
      <c r="T336" s="1034"/>
      <c r="U336" s="1066">
        <v>336</v>
      </c>
      <c r="V336" s="472"/>
    </row>
    <row r="337" spans="1:22" ht="15.75" customHeight="1">
      <c r="A337" s="1100" t="s">
        <v>246</v>
      </c>
      <c r="B337" s="1179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9"/>
      <c r="H337" s="295"/>
      <c r="I337" s="295"/>
      <c r="J337" s="295"/>
      <c r="K337" s="295"/>
      <c r="L337" s="1169"/>
      <c r="M337" s="968"/>
      <c r="N337" s="968"/>
      <c r="O337" s="968"/>
      <c r="P337" s="968"/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24" t="str">
        <f>$Q$1 &amp; " (%)"</f>
        <v>kcal (%)</v>
      </c>
      <c r="B338" s="1179"/>
      <c r="C338" s="1150" t="str">
        <f>IF(C332="","",(C332-SUM(C334)-SUM(C337))*C333/C$46/365/$P$1)</f>
        <v/>
      </c>
      <c r="D338" s="1150" t="str">
        <f>IF(D332="","",(D332-SUM(D334)-SUM(D337))*D333/D$46/365/$P$1)</f>
        <v/>
      </c>
      <c r="E338" s="1150" t="str">
        <f>IF(E332="","",(E332-SUM(E334)-SUM(E337))*E333/E$46/365/$P$1)</f>
        <v/>
      </c>
      <c r="F338" s="1150" t="str">
        <f>IF(F332="","",(F332-SUM(F334)-SUM(F337))*F333/F$46/365/$P$1)</f>
        <v/>
      </c>
      <c r="G338" s="1125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 t="str">
        <f>IF(J338="","",SUM(J338)-SUM(E338))</f>
        <v/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2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3"/>
      <c r="S339" s="1034"/>
      <c r="T339" s="1034"/>
      <c r="U339" s="1066">
        <v>339</v>
      </c>
      <c r="V339" s="1167"/>
    </row>
    <row r="340" spans="1:22" ht="15.75" customHeight="1">
      <c r="A340" s="946" t="s">
        <v>255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4"/>
      <c r="S340" s="864"/>
      <c r="T340" s="864"/>
      <c r="U340" s="1066">
        <v>340</v>
      </c>
      <c r="V340" s="472"/>
    </row>
    <row r="341" spans="1:22" s="1172" customFormat="1" ht="15.75" customHeight="1">
      <c r="A341" s="946" t="s">
        <v>256</v>
      </c>
      <c r="B341" s="1179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3"/>
      <c r="S341" s="1034"/>
      <c r="T341" s="1034"/>
      <c r="U341" s="1066">
        <v>341</v>
      </c>
      <c r="V341" s="1171"/>
    </row>
    <row r="342" spans="1:22" ht="15.75" customHeight="1">
      <c r="A342" s="946" t="s">
        <v>257</v>
      </c>
      <c r="B342" s="1179"/>
      <c r="C342" s="1146" t="str">
        <f>IF(C339="","",C339*C341)</f>
        <v/>
      </c>
      <c r="D342" s="1146" t="str">
        <f>IF(D339="","",D339*D341)</f>
        <v/>
      </c>
      <c r="E342" s="1146" t="str">
        <f>IF(E339="","",E339*E341)</f>
        <v/>
      </c>
      <c r="F342" s="1146" t="str">
        <f>IF(F339="","",F339*F341)</f>
        <v/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3"/>
      <c r="S342" s="1034"/>
      <c r="T342" s="1034"/>
      <c r="U342" s="1066">
        <v>342</v>
      </c>
      <c r="V342" s="472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1099" t="s">
        <v>245</v>
      </c>
      <c r="B344" s="1178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3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100" t="s">
        <v>181</v>
      </c>
      <c r="B345" s="1106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2"/>
    </row>
    <row r="346" spans="1:22" ht="15.75" customHeight="1">
      <c r="A346" s="1100" t="s">
        <v>183</v>
      </c>
      <c r="B346" s="1106"/>
      <c r="C346" s="1123" t="str">
        <f>IF(SUM(C344)=0,"",C344*C345)</f>
        <v/>
      </c>
      <c r="D346" s="1123" t="str">
        <f>IF(SUM(D344)=0,"",D344*D345)</f>
        <v/>
      </c>
      <c r="E346" s="1123" t="str">
        <f>IF(SUM(E344)=0,"",E344*E345)</f>
        <v/>
      </c>
      <c r="F346" s="1123" t="str">
        <f>IF(SUM(F344)=0,"",F344*F345)</f>
        <v/>
      </c>
      <c r="G346" s="1106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 t="str">
        <f>IF(J346="","",SUM(J346)-SUM(E346))</f>
        <v/>
      </c>
      <c r="P346" s="1123" t="str">
        <f>IF(K346="","",SUM(K346)-SUM(F346))</f>
        <v/>
      </c>
      <c r="Q346" s="1132"/>
      <c r="R346" s="903"/>
      <c r="S346" s="1034"/>
      <c r="T346" s="1034"/>
      <c r="U346" s="1066">
        <v>346</v>
      </c>
      <c r="V346" s="472"/>
    </row>
    <row r="347" spans="1:22" ht="15.75" customHeight="1">
      <c r="A347" s="1100" t="s">
        <v>246</v>
      </c>
      <c r="B347" s="1103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6"/>
      <c r="H347" s="295"/>
      <c r="I347" s="295"/>
      <c r="J347" s="295"/>
      <c r="K347" s="295"/>
      <c r="L347" s="1106"/>
      <c r="M347" s="968"/>
      <c r="N347" s="968"/>
      <c r="O347" s="968"/>
      <c r="P347" s="968"/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24" t="str">
        <f>$Q$1 &amp; " (%)"</f>
        <v>kcal (%)</v>
      </c>
      <c r="B348" s="1103"/>
      <c r="C348" s="1150" t="str">
        <f>IF(C342="","",(C342-SUM(C344)-SUM(C347))*C343/C$46/365/$P$1)</f>
        <v/>
      </c>
      <c r="D348" s="1150" t="str">
        <f>IF(D342="","",(D342-SUM(D344)-SUM(D347))*D343/D$46/365/$P$1)</f>
        <v/>
      </c>
      <c r="E348" s="1150" t="str">
        <f>IF(E342="","",(E342-SUM(E344)-SUM(E347))*E343/E$46/365/$P$1)</f>
        <v/>
      </c>
      <c r="F348" s="1150" t="str">
        <f>IF(F342="","",(F342-SUM(F344)-SUM(F347))*F343/F$46/365/$P$1)</f>
        <v/>
      </c>
      <c r="G348" s="1115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 t="str">
        <f>IF(J348="","",SUM(J348)-SUM(E348))</f>
        <v/>
      </c>
      <c r="P348" s="1151" t="str">
        <f>IF(K348="","",SUM(K348)-SUM(F348))</f>
        <v/>
      </c>
      <c r="Q348" s="1132"/>
      <c r="R348" s="1065"/>
      <c r="S348" s="1027"/>
      <c r="T348" s="1027"/>
      <c r="U348" s="1066">
        <v>348</v>
      </c>
      <c r="V348" s="472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3"/>
      <c r="S349" s="1034"/>
      <c r="T349" s="1034"/>
      <c r="U349" s="1066">
        <v>349</v>
      </c>
      <c r="V349" s="1167"/>
    </row>
    <row r="350" spans="1:22" ht="15.75" customHeight="1">
      <c r="A350" s="946" t="s">
        <v>255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4"/>
      <c r="S350" s="864"/>
      <c r="T350" s="864"/>
      <c r="U350" s="1066">
        <v>350</v>
      </c>
      <c r="V350" s="472"/>
    </row>
    <row r="351" spans="1:22" s="1172" customFormat="1" ht="15.75" customHeight="1">
      <c r="A351" s="946" t="s">
        <v>256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3"/>
      <c r="S351" s="1034"/>
      <c r="T351" s="1034"/>
      <c r="U351" s="1066">
        <v>351</v>
      </c>
      <c r="V351" s="1171"/>
    </row>
    <row r="352" spans="1:22" ht="15.75" customHeight="1">
      <c r="A352" s="946" t="s">
        <v>257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3"/>
      <c r="S352" s="1034"/>
      <c r="T352" s="1034"/>
      <c r="U352" s="1066">
        <v>352</v>
      </c>
      <c r="V352" s="472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100" t="s">
        <v>181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2"/>
    </row>
    <row r="356" spans="1:22" ht="15.75" customHeight="1">
      <c r="A356" s="1100" t="s">
        <v>183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3"/>
      <c r="S356" s="1034"/>
      <c r="T356" s="1034"/>
      <c r="U356" s="1066">
        <v>356</v>
      </c>
      <c r="V356" s="472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5"/>
      <c r="I357" s="295"/>
      <c r="J357" s="295"/>
      <c r="K357" s="295"/>
      <c r="L357" s="1106"/>
      <c r="M357" s="968"/>
      <c r="N357" s="968"/>
      <c r="O357" s="968"/>
      <c r="P357" s="968"/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2"/>
    </row>
    <row r="359" spans="1:22" s="1172" customFormat="1" ht="15.75" customHeight="1">
      <c r="A359" s="1162" t="str">
        <f>IF(Data!A359="","",Data!A359)</f>
        <v>Other crop: type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4"/>
      <c r="S359" s="864"/>
      <c r="T359" s="864"/>
      <c r="U359" s="1066">
        <v>359</v>
      </c>
      <c r="V359" s="1171"/>
    </row>
    <row r="360" spans="1:22" s="1172" customFormat="1" ht="15.75" customHeight="1">
      <c r="A360" s="1180" t="s">
        <v>265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3"/>
      <c r="S360" s="1034"/>
      <c r="T360" s="1034"/>
      <c r="U360" s="1066">
        <v>360</v>
      </c>
      <c r="V360" s="1171"/>
    </row>
    <row r="361" spans="1:22" ht="15.75" customHeight="1">
      <c r="A361" s="1099" t="s">
        <v>255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4"/>
      <c r="S361" s="864"/>
      <c r="T361" s="864"/>
      <c r="U361" s="1066">
        <v>361</v>
      </c>
      <c r="V361" s="472"/>
    </row>
    <row r="362" spans="1:22" ht="15.75" customHeight="1">
      <c r="A362" s="946" t="s">
        <v>256</v>
      </c>
      <c r="B362" s="112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3"/>
      <c r="S362" s="1034"/>
      <c r="T362" s="1034"/>
      <c r="U362" s="1066">
        <v>362</v>
      </c>
      <c r="V362" s="472"/>
    </row>
    <row r="363" spans="1:22" ht="15.75" customHeight="1">
      <c r="A363" s="946" t="s">
        <v>257</v>
      </c>
      <c r="B363" s="1106"/>
      <c r="C363" s="1146" t="str">
        <f>IF(C360="","",C360*C362)</f>
        <v/>
      </c>
      <c r="D363" s="1146" t="str">
        <f>IF(D360="","",D360*D362)</f>
        <v/>
      </c>
      <c r="E363" s="1146" t="str">
        <f>IF(E360="","",E360*E362)</f>
        <v/>
      </c>
      <c r="F363" s="1146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tr">
        <f>$Q$1 &amp; " per kg"</f>
        <v>kcal per kg</v>
      </c>
      <c r="B364" s="1103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1099" t="s">
        <v>245</v>
      </c>
      <c r="B365" s="1178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3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3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100" t="s">
        <v>181</v>
      </c>
      <c r="B366" s="1106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2"/>
    </row>
    <row r="367" spans="1:22" ht="15.75" customHeight="1">
      <c r="A367" s="1100" t="s">
        <v>183</v>
      </c>
      <c r="B367" s="1106"/>
      <c r="C367" s="1123" t="str">
        <f>IF(SUM(C365)=0,"",C365*C366)</f>
        <v/>
      </c>
      <c r="D367" s="1123" t="str">
        <f>IF(SUM(D365)=0,"",D365*D366)</f>
        <v/>
      </c>
      <c r="E367" s="1123" t="str">
        <f>IF(SUM(E365)=0,"",E365*E366)</f>
        <v/>
      </c>
      <c r="F367" s="1123" t="str">
        <f>IF(SUM(F365)=0,"",F365*F366)</f>
        <v/>
      </c>
      <c r="G367" s="1106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6"/>
      <c r="M367" s="1123" t="str">
        <f>IF(H367="","",SUM(H367)-SUM(C367))</f>
        <v/>
      </c>
      <c r="N367" s="1123" t="str">
        <f>IF(I367="","",SUM(I367)-SUM(D367))</f>
        <v/>
      </c>
      <c r="O367" s="1123" t="str">
        <f>IF(J367="","",SUM(J367)-SUM(E367))</f>
        <v/>
      </c>
      <c r="P367" s="1123" t="str">
        <f>IF(K367="","",SUM(K367)-SUM(F367))</f>
        <v/>
      </c>
      <c r="Q367" s="1132"/>
      <c r="R367" s="903"/>
      <c r="S367" s="1034"/>
      <c r="T367" s="1034"/>
      <c r="U367" s="1066">
        <v>367</v>
      </c>
      <c r="V367" s="472"/>
    </row>
    <row r="368" spans="1:22" s="1172" customFormat="1" ht="15.75" customHeight="1">
      <c r="A368" s="1100" t="s">
        <v>246</v>
      </c>
      <c r="B368" s="1106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6"/>
      <c r="H368" s="295"/>
      <c r="I368" s="295"/>
      <c r="J368" s="295"/>
      <c r="K368" s="295"/>
      <c r="L368" s="1106"/>
      <c r="M368" s="968"/>
      <c r="N368" s="968"/>
      <c r="O368" s="968"/>
      <c r="P368" s="968"/>
      <c r="Q368" s="1132"/>
      <c r="R368" s="903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 t="str">
        <f>IF(C363="","",(C363-SUM(C365)-SUM(C368))*C364/C$46/365/$P$1)</f>
        <v/>
      </c>
      <c r="D369" s="1150" t="str">
        <f>IF(D363="","",(D363-SUM(D365)-SUM(D368))*D364/D$46/365/$P$1)</f>
        <v/>
      </c>
      <c r="E369" s="1150" t="str">
        <f>IF(E363="","",(E363-SUM(E365)-SUM(E368))*E364/E$46/365/$P$1)</f>
        <v/>
      </c>
      <c r="F369" s="1150" t="str">
        <f>IF(F363="","",(F363-SUM(F365)-SUM(F368))*F364/F$46/365/$P$1)</f>
        <v/>
      </c>
      <c r="G369" s="1115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5"/>
      <c r="M369" s="1151" t="str">
        <f>IF(H369="","",SUM(H369)-SUM(C369))</f>
        <v/>
      </c>
      <c r="N369" s="1151" t="str">
        <f>IF(I369="","",SUM(I369)-SUM(D369))</f>
        <v/>
      </c>
      <c r="O369" s="1151" t="str">
        <f>IF(J369="","",SUM(J369)-SUM(E369))</f>
        <v/>
      </c>
      <c r="P369" s="1151" t="str">
        <f>IF(K369="","",SUM(K369)-SUM(F369))</f>
        <v/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4"/>
      <c r="S370" s="864"/>
      <c r="T370" s="864"/>
      <c r="U370" s="1066">
        <v>370</v>
      </c>
      <c r="V370" s="1171"/>
    </row>
    <row r="371" spans="1:22" s="1172" customFormat="1" ht="15.75" customHeight="1">
      <c r="A371" s="1180" t="s">
        <v>265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3"/>
      <c r="S371" s="1034"/>
      <c r="T371" s="1034"/>
      <c r="U371" s="1066">
        <v>371</v>
      </c>
      <c r="V371" s="1171"/>
    </row>
    <row r="372" spans="1:22" ht="15.75" customHeight="1">
      <c r="A372" s="1099" t="s">
        <v>255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4"/>
      <c r="S372" s="864"/>
      <c r="T372" s="864"/>
      <c r="U372" s="1066">
        <v>372</v>
      </c>
      <c r="V372" s="472"/>
    </row>
    <row r="373" spans="1:22" ht="15.75" customHeight="1">
      <c r="A373" s="946" t="s">
        <v>256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3"/>
      <c r="S373" s="1034"/>
      <c r="T373" s="1034"/>
      <c r="U373" s="1066">
        <v>373</v>
      </c>
      <c r="V373" s="472"/>
    </row>
    <row r="374" spans="1:22" ht="15.75" customHeight="1">
      <c r="A374" s="946" t="s">
        <v>257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100" t="s">
        <v>181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2"/>
    </row>
    <row r="378" spans="1:22" ht="15.75" customHeight="1">
      <c r="A378" s="1100" t="s">
        <v>183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3"/>
      <c r="S378" s="1034"/>
      <c r="T378" s="1034"/>
      <c r="U378" s="1066">
        <v>378</v>
      </c>
      <c r="V378" s="472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5"/>
      <c r="I379" s="295"/>
      <c r="J379" s="295"/>
      <c r="K379" s="295"/>
      <c r="L379" s="1106"/>
      <c r="M379" s="968"/>
      <c r="N379" s="968"/>
      <c r="O379" s="968"/>
      <c r="P379" s="968"/>
      <c r="Q379" s="1132"/>
      <c r="R379" s="903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crop: type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3"/>
      <c r="S381" s="1034"/>
      <c r="T381" s="1034"/>
      <c r="U381" s="1066">
        <v>381</v>
      </c>
      <c r="V381" s="1171"/>
    </row>
    <row r="382" spans="1:22" ht="15.75" customHeight="1">
      <c r="A382" s="1099" t="s">
        <v>255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4"/>
      <c r="S382" s="864"/>
      <c r="T382" s="864"/>
      <c r="U382" s="1066">
        <v>382</v>
      </c>
      <c r="V382" s="472"/>
    </row>
    <row r="383" spans="1:22" ht="15.75" customHeight="1">
      <c r="A383" s="946" t="s">
        <v>256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3"/>
      <c r="S383" s="1034"/>
      <c r="T383" s="1034"/>
      <c r="U383" s="1066">
        <v>383</v>
      </c>
      <c r="V383" s="472"/>
    </row>
    <row r="384" spans="1:22" ht="15.75" customHeight="1">
      <c r="A384" s="946" t="s">
        <v>266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5"/>
      <c r="I386" s="295"/>
      <c r="J386" s="295"/>
      <c r="K386" s="295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100" t="s">
        <v>181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2"/>
    </row>
    <row r="388" spans="1:22" ht="15.75" customHeight="1">
      <c r="A388" s="1100" t="s">
        <v>183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3"/>
      <c r="S388" s="1034"/>
      <c r="T388" s="1034"/>
      <c r="U388" s="1066">
        <v>388</v>
      </c>
      <c r="V388" s="472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5"/>
      <c r="I389" s="295"/>
      <c r="J389" s="295"/>
      <c r="K389" s="295"/>
      <c r="L389" s="1169"/>
      <c r="M389" s="968"/>
      <c r="N389" s="968"/>
      <c r="O389" s="968"/>
      <c r="P389" s="968"/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2"/>
    </row>
    <row r="391" spans="1:22" s="1172" customFormat="1" ht="15.75" customHeight="1">
      <c r="A391" s="1162" t="str">
        <f>IF(Data!A391="","",Data!A391)</f>
        <v>Cotton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3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181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183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6250</v>
      </c>
      <c r="F393" s="1123">
        <f>IF(SUM(F391)=0,"",F391*F392)</f>
        <v>6750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3"/>
      <c r="S393" s="1034"/>
      <c r="T393" s="1034"/>
      <c r="U393" s="1066">
        <v>393</v>
      </c>
      <c r="V393" s="472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00" t="s">
        <v>181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2"/>
    </row>
    <row r="396" spans="1:22" ht="15.75" customHeight="1">
      <c r="A396" s="1182" t="s">
        <v>183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3"/>
      <c r="S396" s="1034"/>
      <c r="T396" s="1034"/>
      <c r="U396" s="1066">
        <v>396</v>
      </c>
      <c r="V396" s="472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3"/>
      <c r="S397" s="1034"/>
      <c r="T397" s="1034"/>
      <c r="U397" s="1066">
        <v>397</v>
      </c>
      <c r="V397" s="1171"/>
    </row>
    <row r="398" spans="1:22" ht="15.75" customHeight="1">
      <c r="A398" s="1183" t="s">
        <v>181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2"/>
    </row>
    <row r="399" spans="1:22" s="1168" customFormat="1" ht="15.75" customHeight="1">
      <c r="A399" s="1099" t="s">
        <v>183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3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3"/>
      <c r="S400" s="1034"/>
      <c r="T400" s="1034"/>
      <c r="U400" s="1066">
        <v>400</v>
      </c>
      <c r="V400" s="472"/>
    </row>
    <row r="401" spans="1:22" s="1149" customFormat="1" ht="15.75" customHeight="1">
      <c r="A401" s="1100" t="s">
        <v>181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183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3"/>
      <c r="S402" s="1034"/>
      <c r="T402" s="1034"/>
      <c r="U402" s="1066">
        <v>402</v>
      </c>
      <c r="V402" s="472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00" t="s">
        <v>181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2"/>
    </row>
    <row r="405" spans="1:22" ht="15.75" customHeight="1">
      <c r="A405" s="1099" t="s">
        <v>183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3"/>
      <c r="S405" s="1034"/>
      <c r="T405" s="1034"/>
      <c r="U405" s="1066">
        <v>405</v>
      </c>
      <c r="V405" s="472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00" t="s">
        <v>181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2"/>
    </row>
    <row r="408" spans="1:22" s="1168" customFormat="1" ht="15.75" customHeight="1">
      <c r="A408" s="1099" t="s">
        <v>183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3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3"/>
      <c r="S409" s="1034"/>
      <c r="T409" s="1034"/>
      <c r="U409" s="1066">
        <v>409</v>
      </c>
      <c r="V409" s="472"/>
    </row>
    <row r="410" spans="1:22" ht="15.75" customHeight="1">
      <c r="A410" s="1100" t="s">
        <v>181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2"/>
    </row>
    <row r="411" spans="1:22" s="1168" customFormat="1" ht="15.75" customHeight="1">
      <c r="A411" s="1099" t="s">
        <v>183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3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5"/>
      <c r="I412" s="295"/>
      <c r="J412" s="295"/>
      <c r="K412" s="295"/>
      <c r="L412" s="1106"/>
      <c r="M412" s="968"/>
      <c r="N412" s="968"/>
      <c r="O412" s="968"/>
      <c r="P412" s="968"/>
      <c r="Q412" s="1132"/>
      <c r="R412" s="903"/>
      <c r="S412" s="1034"/>
      <c r="T412" s="1034"/>
      <c r="U412" s="1066">
        <v>412</v>
      </c>
      <c r="V412" s="472"/>
    </row>
    <row r="413" spans="1:22" ht="15.75" customHeight="1">
      <c r="A413" s="1100" t="s">
        <v>181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2"/>
    </row>
    <row r="414" spans="1:22" s="1168" customFormat="1" ht="15.75" customHeight="1">
      <c r="A414" s="1099" t="s">
        <v>183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3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5"/>
      <c r="I415" s="295"/>
      <c r="J415" s="295"/>
      <c r="K415" s="295"/>
      <c r="L415" s="1106"/>
      <c r="M415" s="968"/>
      <c r="N415" s="968"/>
      <c r="O415" s="968"/>
      <c r="P415" s="968"/>
      <c r="Q415" s="1132"/>
      <c r="R415" s="903"/>
      <c r="S415" s="1034"/>
      <c r="T415" s="1034"/>
      <c r="U415" s="1066">
        <v>415</v>
      </c>
      <c r="V415" s="472"/>
    </row>
    <row r="416" spans="1:22" ht="15.75" customHeight="1">
      <c r="A416" s="1100" t="s">
        <v>181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2"/>
    </row>
    <row r="417" spans="1:22" ht="15.75" customHeight="1">
      <c r="A417" s="1099" t="s">
        <v>183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3"/>
      <c r="S417" s="1034"/>
      <c r="T417" s="1034"/>
      <c r="U417" s="1066">
        <v>417</v>
      </c>
      <c r="V417" s="472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4"/>
      <c r="S418" s="864"/>
      <c r="T418" s="864"/>
      <c r="U418" s="1066">
        <v>418</v>
      </c>
      <c r="V418" s="472"/>
    </row>
    <row r="419" spans="1:22" s="1172" customFormat="1" ht="15.75" customHeight="1">
      <c r="A419" s="1183" t="s">
        <v>271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5"/>
      <c r="I419" s="295"/>
      <c r="J419" s="295"/>
      <c r="K419" s="295"/>
      <c r="L419" s="1179"/>
      <c r="M419" s="1144"/>
      <c r="N419" s="1144"/>
      <c r="O419" s="1144"/>
      <c r="P419" s="1144"/>
      <c r="Q419" s="1145"/>
      <c r="R419" s="903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181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183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3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4"/>
      <c r="S422" s="864"/>
      <c r="T422" s="864"/>
      <c r="U422" s="1066">
        <v>422</v>
      </c>
      <c r="V422" s="472"/>
    </row>
    <row r="423" spans="1:22" s="1172" customFormat="1" ht="15.75" customHeight="1">
      <c r="A423" s="1183" t="s">
        <v>271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5"/>
      <c r="I423" s="295"/>
      <c r="J423" s="295"/>
      <c r="K423" s="295"/>
      <c r="L423" s="1179"/>
      <c r="M423" s="1144"/>
      <c r="N423" s="1144"/>
      <c r="O423" s="1144"/>
      <c r="P423" s="1144"/>
      <c r="Q423" s="1145"/>
      <c r="R423" s="903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181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183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3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272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3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3"/>
      <c r="S427" s="1034"/>
      <c r="T427" s="1034"/>
      <c r="U427" s="1066">
        <v>427</v>
      </c>
      <c r="V427" s="1186"/>
    </row>
    <row r="428" spans="1:22" ht="15.75" hidden="1" customHeight="1">
      <c r="A428" s="1187" t="s">
        <v>255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4"/>
      <c r="S428" s="864"/>
      <c r="T428" s="864"/>
      <c r="U428" s="1066">
        <v>428</v>
      </c>
      <c r="V428" s="46"/>
    </row>
    <row r="429" spans="1:22" ht="15.75" hidden="1" customHeight="1">
      <c r="A429" s="1188" t="s">
        <v>256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3"/>
      <c r="S429" s="1034"/>
      <c r="T429" s="1034"/>
      <c r="U429" s="1066">
        <v>429</v>
      </c>
      <c r="V429" s="46"/>
    </row>
    <row r="430" spans="1:22" ht="15.75" hidden="1" customHeight="1">
      <c r="A430" s="1188" t="s">
        <v>266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5"/>
      <c r="I432" s="295"/>
      <c r="J432" s="295"/>
      <c r="K432" s="295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181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183</v>
      </c>
      <c r="B434" s="1130"/>
      <c r="C434" s="1146">
        <f>IF(Data!BV434="","",Data!BV434)</f>
        <v>3600</v>
      </c>
      <c r="D434" s="1146">
        <f>IF(Data!BW434="","",Data!BW434)</f>
        <v>7340</v>
      </c>
      <c r="E434" s="1146">
        <f>IF(Data!BX434="","",Data!BX434)</f>
        <v>6200</v>
      </c>
      <c r="F434" s="1146">
        <f>IF(Data!BY434="","",Data!BY434)</f>
        <v>8420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-3600</v>
      </c>
      <c r="N434" s="1123">
        <f>IF(I434="","",SUM(I434)-SUM(D434))</f>
        <v>-7340</v>
      </c>
      <c r="O434" s="1123">
        <f>IF(J434="","",SUM(J434)-SUM(E434))</f>
        <v>-6200</v>
      </c>
      <c r="P434" s="1123">
        <f>IF(K434="","",SUM(K434)-SUM(F434))</f>
        <v>-8420</v>
      </c>
      <c r="Q434" s="1132"/>
      <c r="R434" s="903"/>
      <c r="S434" s="1034"/>
      <c r="T434" s="1034"/>
      <c r="U434" s="1066">
        <v>434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7.0444879321591658E-2</v>
      </c>
      <c r="D436" s="1150">
        <f>IF(Data!BW436="","",Data!BW436)</f>
        <v>6.6891715590345735E-2</v>
      </c>
      <c r="E436" s="1150">
        <f>IF(Data!BX436="","",Data!BX436)</f>
        <v>1.9830397912589694E-2</v>
      </c>
      <c r="F436" s="1150">
        <f>IF(Data!BY436="","",Data!BY436)</f>
        <v>3.4427774153801556E-2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-7.0444879321591658E-2</v>
      </c>
      <c r="N436" s="1151">
        <f>IF(I436="","",SUM(I436)-SUM(D436))</f>
        <v>-6.6891715590345735E-2</v>
      </c>
      <c r="O436" s="1151">
        <f>IF(J436="","",SUM(J436)-SUM(E436))</f>
        <v>-1.9830397912589694E-2</v>
      </c>
      <c r="P436" s="1151">
        <f>IF(K436="","",SUM(K436)-SUM(F436))</f>
        <v>-3.4427774153801556E-2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3"/>
      <c r="S437" s="1034"/>
      <c r="T437" s="1034"/>
      <c r="U437" s="1066">
        <v>437</v>
      </c>
      <c r="V437" s="1186"/>
    </row>
    <row r="438" spans="1:22" ht="15.75" hidden="1" customHeight="1">
      <c r="A438" s="1187" t="s">
        <v>255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4"/>
      <c r="S438" s="864"/>
      <c r="T438" s="864"/>
      <c r="U438" s="1066">
        <v>438</v>
      </c>
      <c r="V438" s="46"/>
    </row>
    <row r="439" spans="1:22" ht="15.75" hidden="1" customHeight="1">
      <c r="A439" s="1188" t="s">
        <v>256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3"/>
      <c r="S439" s="1034"/>
      <c r="T439" s="1034"/>
      <c r="U439" s="1066">
        <v>439</v>
      </c>
      <c r="V439" s="46"/>
    </row>
    <row r="440" spans="1:22" ht="15.75" hidden="1" customHeight="1">
      <c r="A440" s="1188" t="s">
        <v>266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5"/>
      <c r="I442" s="295"/>
      <c r="J442" s="295"/>
      <c r="K442" s="295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181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183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3"/>
      <c r="S444" s="1034"/>
      <c r="T444" s="1034"/>
      <c r="U444" s="1066">
        <v>444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0</v>
      </c>
      <c r="D446" s="1150">
        <f>IF(Data!BW446="","",Data!BW446)</f>
        <v>0</v>
      </c>
      <c r="E446" s="1150">
        <f>IF(Data!BX446="","",Data!BX446)</f>
        <v>0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0</v>
      </c>
      <c r="N446" s="1151">
        <f>IF(I446="","",SUM(I446)-SUM(D446))</f>
        <v>0</v>
      </c>
      <c r="O446" s="1151">
        <f>IF(J446="","",SUM(J446)-SUM(E446))</f>
        <v>0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275</v>
      </c>
      <c r="B447" s="1103"/>
      <c r="C447" s="771"/>
      <c r="D447" s="771"/>
      <c r="E447" s="771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4"/>
      <c r="S447" s="864"/>
      <c r="T447" s="864"/>
      <c r="U447" s="1066">
        <v>447</v>
      </c>
      <c r="V447" s="472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946" t="s">
        <v>256</v>
      </c>
      <c r="B449" s="1115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3"/>
      <c r="S449" s="1034"/>
      <c r="T449" s="1034"/>
      <c r="U449" s="1066">
        <v>449</v>
      </c>
      <c r="V449" s="472"/>
    </row>
    <row r="450" spans="1:22" ht="15.75" customHeight="1">
      <c r="A450" s="946" t="s">
        <v>277</v>
      </c>
      <c r="B450" s="1115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1124" t="s">
        <v>278</v>
      </c>
      <c r="B451" s="1103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73" t="s">
        <v>257</v>
      </c>
      <c r="B452" s="1103"/>
      <c r="C452" s="1146">
        <f>IF(C450="","",C449*C450*C451)</f>
        <v>525</v>
      </c>
      <c r="D452" s="1146">
        <f>IF(D450="","",D449*D450*D451)</f>
        <v>360</v>
      </c>
      <c r="E452" s="1146">
        <f>IF(E450="","",E449*E450*E451)</f>
        <v>300</v>
      </c>
      <c r="F452" s="1146">
        <f>IF(F450="","",F449*F450*F451)</f>
        <v>324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0.35225048923679059</v>
      </c>
      <c r="D454" s="1422">
        <f>IF(D452="","",D452*D453/D$46/365/$P$1)</f>
        <v>0.21135029354207438</v>
      </c>
      <c r="E454" s="1422">
        <f>IF(E452="","",E452*E453/E$46/365/$P$1)</f>
        <v>0.14090019569471623</v>
      </c>
      <c r="F454" s="1422">
        <f>IF(F452="","",F452*F453/F$46/365/$P$1)</f>
        <v>0.1690802348336595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2"/>
    </row>
    <row r="455" spans="1:22" ht="15.75" customHeight="1">
      <c r="A455" s="1191" t="s">
        <v>279</v>
      </c>
      <c r="B455" s="1115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2"/>
    </row>
    <row r="456" spans="1:22" ht="15.75" customHeight="1">
      <c r="A456" s="1124" t="s">
        <v>280</v>
      </c>
      <c r="B456" s="1103"/>
      <c r="C456" s="1146">
        <f>IF(C455="","",C450*C451*C455)</f>
        <v>735</v>
      </c>
      <c r="D456" s="1146">
        <f>IF(D455="","",D450*D451*D455)</f>
        <v>630</v>
      </c>
      <c r="E456" s="1146">
        <f>IF(E455="","",E450*E451*E455)</f>
        <v>120</v>
      </c>
      <c r="F456" s="1146">
        <f>IF(F455="","",F450*F451*F455)</f>
        <v>540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3"/>
      <c r="S456" s="1034"/>
      <c r="T456" s="1034"/>
      <c r="U456" s="1066">
        <v>456</v>
      </c>
      <c r="V456" s="472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4"/>
      <c r="S457" s="864"/>
      <c r="T457" s="864"/>
      <c r="U457" s="1066">
        <v>457</v>
      </c>
      <c r="V457" s="472"/>
    </row>
    <row r="458" spans="1:22" ht="15.75" customHeight="1">
      <c r="A458" s="946" t="s">
        <v>256</v>
      </c>
      <c r="B458" s="1103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3"/>
      <c r="S458" s="1034"/>
      <c r="T458" s="1034"/>
      <c r="U458" s="1066">
        <v>458</v>
      </c>
      <c r="V458" s="472"/>
    </row>
    <row r="459" spans="1:22" ht="15.75" customHeight="1">
      <c r="A459" s="946" t="s">
        <v>277</v>
      </c>
      <c r="B459" s="1103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1124" t="s">
        <v>278</v>
      </c>
      <c r="B460" s="1106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s="1168" customFormat="1" ht="15.75" customHeight="1">
      <c r="A461" s="1173" t="s">
        <v>257</v>
      </c>
      <c r="B461" s="1103"/>
      <c r="C461" s="1146">
        <f>IF(C459="","",C458*C459*C460)</f>
        <v>50</v>
      </c>
      <c r="D461" s="1146">
        <f>IF(D459="","",D458*D459*D460)</f>
        <v>50</v>
      </c>
      <c r="E461" s="1146">
        <f>IF(E459="","",E458*E459*E460)</f>
        <v>200</v>
      </c>
      <c r="F461" s="1146">
        <f>IF(F459="","",F458*F459*F460)</f>
        <v>600</v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3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3"/>
      <c r="S462" s="1034"/>
      <c r="T462" s="1034"/>
      <c r="U462" s="1066">
        <v>462</v>
      </c>
      <c r="V462" s="472"/>
    </row>
    <row r="463" spans="1:22" ht="15.75" customHeight="1">
      <c r="A463" s="1124" t="str">
        <f>$Q$1 &amp; " (%)"</f>
        <v>kcal (%)</v>
      </c>
      <c r="B463" s="1103"/>
      <c r="C463" s="1422">
        <f>IF(C461="","",C461*C462/C$46/365/$P$1)</f>
        <v>3.3827229521945765E-2</v>
      </c>
      <c r="D463" s="1422">
        <f>IF(D461="","",D461*D462/D$46/365/$P$1)</f>
        <v>2.9598825831702546E-2</v>
      </c>
      <c r="E463" s="1422">
        <f>IF(E461="","",E461*E462/E$46/365/$P$1)</f>
        <v>9.4716242661448138E-2</v>
      </c>
      <c r="F463" s="1422">
        <f>IF(F461="","",F461*F462/F$46/365/$P$1)</f>
        <v>0.31572080887149384</v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2"/>
    </row>
    <row r="464" spans="1:22" ht="15.75" customHeight="1">
      <c r="A464" s="1192" t="s">
        <v>279</v>
      </c>
      <c r="B464" s="1103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2"/>
    </row>
    <row r="465" spans="1:22" ht="15.75" customHeight="1">
      <c r="A465" s="1124" t="s">
        <v>280</v>
      </c>
      <c r="B465" s="1115"/>
      <c r="C465" s="1146">
        <f>IF(C464="","",C459*C460*C464)</f>
        <v>90</v>
      </c>
      <c r="D465" s="1146">
        <f>IF(D464="","",D459*D460*D464)</f>
        <v>50</v>
      </c>
      <c r="E465" s="1146">
        <f>IF(E464="","",E459*E460*E464)</f>
        <v>560</v>
      </c>
      <c r="F465" s="1146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3"/>
      <c r="S465" s="1034"/>
      <c r="T465" s="1034"/>
      <c r="U465" s="1066">
        <v>465</v>
      </c>
      <c r="V465" s="472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4"/>
      <c r="S466" s="864"/>
      <c r="T466" s="864"/>
      <c r="U466" s="1066">
        <v>466</v>
      </c>
      <c r="V466" s="472"/>
    </row>
    <row r="467" spans="1:22" ht="15.75" customHeight="1">
      <c r="A467" s="946" t="s">
        <v>256</v>
      </c>
      <c r="B467" s="1103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3"/>
      <c r="S467" s="1034"/>
      <c r="T467" s="1034"/>
      <c r="U467" s="1066">
        <v>467</v>
      </c>
      <c r="V467" s="472"/>
    </row>
    <row r="468" spans="1:22" ht="15.75" customHeight="1">
      <c r="A468" s="946" t="s">
        <v>277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30"/>
      <c r="H468" s="1193">
        <f>IF(H$46="","",IF('Exp factors'!$B43="poor",'Exp factors'!$G$43*H$46/$D467/H469,SUM(C468)*'Exp factors'!C$43))</f>
        <v>0</v>
      </c>
      <c r="I468" s="1193">
        <f>IF(I$46="","",IF('Exp factors'!$B43="poor",'Exp factors'!$G$43*I$46/$D467/I469,SUM(D468)*'Exp factors'!D$43))</f>
        <v>0</v>
      </c>
      <c r="J468" s="1193">
        <f>IF(J$46="","",IF('Exp factors'!$B43="poor",'Exp factors'!$G$43*J$46/$D467/J469,SUM(E468)*'Exp factors'!E$43))</f>
        <v>0</v>
      </c>
      <c r="K468" s="1193">
        <f>IF(K$46="","",IF('Exp factors'!$B43="poor",'Exp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1124" t="s">
        <v>278</v>
      </c>
      <c r="B469" s="1103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3"/>
      <c r="S469" s="1034"/>
      <c r="T469" s="1034"/>
      <c r="U469" s="1066">
        <v>469</v>
      </c>
      <c r="V469" s="472"/>
    </row>
    <row r="470" spans="1:22" s="1168" customFormat="1" ht="15.75" customHeight="1">
      <c r="A470" s="1173" t="s">
        <v>257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 t="str">
        <f>IF(E468="","",E467*E468*E469)</f>
        <v/>
      </c>
      <c r="F470" s="1146">
        <f>IF(F468="","",F467*F468*F469)</f>
        <v>48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3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3"/>
      <c r="S471" s="1034"/>
      <c r="T471" s="1034"/>
      <c r="U471" s="1066">
        <v>471</v>
      </c>
      <c r="V471" s="472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 t="str">
        <f>IF(E470="","",E470*E471/E$46/365/$P$1)</f>
        <v/>
      </c>
      <c r="F472" s="1422">
        <f>IF(F470="","",F470*F471/F$46/365/$P$1)</f>
        <v>2.4631441617742989E-2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 t="str">
        <f>IF(SUM(J472)=SUM(E472),"",SUM(J472)-SUM(E472))</f>
        <v/>
      </c>
      <c r="P472" s="1151">
        <f>IF(SUM(K472)=SUM(F472),"",SUM(K472)-SUM(F472))</f>
        <v>-2.4631441617742989E-2</v>
      </c>
      <c r="Q472" s="1132"/>
      <c r="R472" s="1065"/>
      <c r="S472" s="1027"/>
      <c r="T472" s="1027"/>
      <c r="U472" s="1066">
        <v>472</v>
      </c>
      <c r="V472" s="472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2"/>
    </row>
    <row r="474" spans="1:22" ht="15.75" customHeight="1">
      <c r="A474" s="1124" t="s">
        <v>280</v>
      </c>
      <c r="B474" s="1103"/>
      <c r="C474" s="1146" t="str">
        <f t="shared" ref="C474:E474" si="24">IF(C473="","",C470*C473)</f>
        <v/>
      </c>
      <c r="D474" s="1146" t="str">
        <f t="shared" si="24"/>
        <v/>
      </c>
      <c r="E474" s="1146" t="str">
        <f t="shared" si="24"/>
        <v/>
      </c>
      <c r="F474" s="1146">
        <f>IF(F473="","",F470*F473)</f>
        <v>480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2" t="str">
        <f>[1]ExpFactors!$I$52</f>
        <v>fpl</v>
      </c>
      <c r="R474" s="903"/>
      <c r="S474" s="1034"/>
      <c r="T474" s="1034"/>
      <c r="U474" s="1066">
        <v>474</v>
      </c>
      <c r="V474" s="472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4"/>
      <c r="S475" s="864"/>
      <c r="T475" s="864"/>
      <c r="U475" s="1066">
        <v>475</v>
      </c>
      <c r="V475" s="472"/>
    </row>
    <row r="476" spans="1:22" ht="15.75" customHeight="1">
      <c r="A476" s="946" t="s">
        <v>256</v>
      </c>
      <c r="B476" s="1115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3"/>
      <c r="S476" s="1034"/>
      <c r="T476" s="1034"/>
      <c r="U476" s="1066">
        <v>476</v>
      </c>
      <c r="V476" s="472"/>
    </row>
    <row r="477" spans="1:22" ht="15.75" customHeight="1">
      <c r="A477" s="946" t="s">
        <v>277</v>
      </c>
      <c r="B477" s="1115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1124" t="s">
        <v>278</v>
      </c>
      <c r="B478" s="1103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3"/>
      <c r="H478" s="1194">
        <f>I478</f>
        <v>6</v>
      </c>
      <c r="I478" s="1194">
        <f>SUM(D478)</f>
        <v>6</v>
      </c>
      <c r="J478" s="1194">
        <f>I478</f>
        <v>6</v>
      </c>
      <c r="K478" s="1194">
        <f>I478</f>
        <v>6</v>
      </c>
      <c r="L478" s="1103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73" t="s">
        <v>257</v>
      </c>
      <c r="B479" s="1103"/>
      <c r="C479" s="1146" t="str">
        <f>IF(C477="","",C476*C477*C478)</f>
        <v/>
      </c>
      <c r="D479" s="1146">
        <f>IF(D477="","",D476*D477*D478)</f>
        <v>120</v>
      </c>
      <c r="E479" s="1146">
        <f>IF(E477="","",E476*E477*E478)</f>
        <v>20</v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>
        <f>IF(D479="","",D479*D480/D$46/365/$P$1)</f>
        <v>6.947162426614481E-2</v>
      </c>
      <c r="E481" s="1422">
        <f>IF(E479="","",E479*E480/E$46/365/$P$1)</f>
        <v>9.2628832354859757E-3</v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>
        <f>IF(SUM(I481)=SUM(D481),"",SUM(I481)-SUM(D481))</f>
        <v>-6.947162426614481E-2</v>
      </c>
      <c r="O481" s="1151">
        <f>IF(SUM(J481)=SUM(E481),"",SUM(J481)-SUM(E481))</f>
        <v>-9.2628832354859757E-3</v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2"/>
    </row>
    <row r="482" spans="1:22" ht="15.75" customHeight="1">
      <c r="A482" s="1192" t="s">
        <v>279</v>
      </c>
      <c r="B482" s="1115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2"/>
    </row>
    <row r="483" spans="1:22" ht="15.75" customHeight="1">
      <c r="A483" s="1124" t="s">
        <v>280</v>
      </c>
      <c r="B483" s="1103"/>
      <c r="C483" s="1146" t="str">
        <f t="shared" ref="C483:F483" si="25">IF(C482="","",C477*C478*C482)</f>
        <v/>
      </c>
      <c r="D483" s="1146">
        <f>IF(D482="","",D477*D478*D482)</f>
        <v>150</v>
      </c>
      <c r="E483" s="1146">
        <f t="shared" si="25"/>
        <v>15</v>
      </c>
      <c r="F483" s="1146" t="str">
        <f t="shared" si="25"/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2" t="str">
        <f>[1]ExpFactors!$I$54</f>
        <v>fpl</v>
      </c>
      <c r="R483" s="903"/>
      <c r="S483" s="1034"/>
      <c r="T483" s="1034"/>
      <c r="U483" s="1066">
        <v>483</v>
      </c>
      <c r="V483" s="472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4"/>
      <c r="S484" s="864"/>
      <c r="T484" s="864"/>
      <c r="U484" s="1066">
        <v>484</v>
      </c>
      <c r="V484" s="472"/>
    </row>
    <row r="485" spans="1:22" ht="15.75" customHeight="1">
      <c r="A485" s="946" t="s">
        <v>256</v>
      </c>
      <c r="B485" s="1103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3"/>
      <c r="S485" s="1034"/>
      <c r="T485" s="1034"/>
      <c r="U485" s="1066">
        <v>485</v>
      </c>
      <c r="V485" s="472"/>
    </row>
    <row r="486" spans="1:22" ht="15.75" customHeight="1">
      <c r="A486" s="946" t="s">
        <v>277</v>
      </c>
      <c r="B486" s="1103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1124" t="s">
        <v>278</v>
      </c>
      <c r="B487" s="1103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4">
        <f>I487</f>
        <v>6</v>
      </c>
      <c r="I487" s="1194">
        <f>SUM(D487)</f>
        <v>6</v>
      </c>
      <c r="J487" s="1194">
        <f>I487</f>
        <v>6</v>
      </c>
      <c r="K487" s="1194">
        <f>I487</f>
        <v>6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73" t="s">
        <v>257</v>
      </c>
      <c r="B488" s="1103"/>
      <c r="C488" s="1146">
        <f>IF(C486="","",C485*C486*C487)</f>
        <v>120</v>
      </c>
      <c r="D488" s="1146">
        <f>IF(D486="","",D485*D486*D487)</f>
        <v>120</v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24" t="str">
        <f>$Q$1 &amp; " (%)"</f>
        <v>kcal (%)</v>
      </c>
      <c r="B490" s="1103"/>
      <c r="C490" s="1422">
        <f>IF(C488="","",C488*C489/C$46/365/$P$1)</f>
        <v>8.1185350852669827E-2</v>
      </c>
      <c r="D490" s="1422">
        <f>IF(D488="","",D488*D489/D$46/365/$P$1)</f>
        <v>7.1037181996086107E-2</v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>
        <f>IF(SUM(H490)=SUM(C490),"",SUM(H490)-SUM(C490))</f>
        <v>-8.1185350852669827E-2</v>
      </c>
      <c r="N490" s="1151">
        <f>IF(SUM(I490)=SUM(D490),"",SUM(I490)-SUM(D490))</f>
        <v>-7.1037181996086107E-2</v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2"/>
    </row>
    <row r="491" spans="1:22" ht="15.75" customHeight="1">
      <c r="A491" s="1191" t="s">
        <v>279</v>
      </c>
      <c r="B491" s="1103"/>
      <c r="C491" s="1010">
        <f>IF(Data!BV491="","",Data!BV491)</f>
        <v>2</v>
      </c>
      <c r="D491" s="1010">
        <f>IF(Data!BW491="","",Data!BW491)</f>
        <v>2</v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2"/>
    </row>
    <row r="492" spans="1:22" ht="15.75" customHeight="1">
      <c r="A492" s="1124" t="s">
        <v>280</v>
      </c>
      <c r="B492" s="1103"/>
      <c r="C492" s="628">
        <f>IF(C491="","",C488*C491)</f>
        <v>240</v>
      </c>
      <c r="D492" s="628">
        <f t="shared" ref="D492:F492" si="26">IF(D491="","",D488*D491)</f>
        <v>240</v>
      </c>
      <c r="E492" s="628" t="str">
        <f t="shared" si="26"/>
        <v/>
      </c>
      <c r="F492" s="628" t="str">
        <f t="shared" si="26"/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3"/>
      <c r="S492" s="1034"/>
      <c r="T492" s="1034"/>
      <c r="U492" s="1066">
        <v>492</v>
      </c>
      <c r="V492" s="472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4"/>
      <c r="S493" s="864"/>
      <c r="T493" s="864"/>
      <c r="U493" s="1066">
        <v>493</v>
      </c>
      <c r="V493" s="472"/>
    </row>
    <row r="494" spans="1:22" ht="15.75" customHeight="1">
      <c r="A494" s="946" t="s">
        <v>256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3"/>
      <c r="S494" s="1034"/>
      <c r="T494" s="1034"/>
      <c r="U494" s="1066">
        <v>494</v>
      </c>
      <c r="V494" s="472"/>
    </row>
    <row r="495" spans="1:22" ht="15.75" customHeight="1">
      <c r="A495" s="946" t="s">
        <v>277</v>
      </c>
      <c r="B495" s="1106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1124" t="s">
        <v>278</v>
      </c>
      <c r="B496" s="1103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3"/>
      <c r="H496" s="1194">
        <f>I496</f>
        <v>3</v>
      </c>
      <c r="I496" s="1194">
        <f>SUM(D496)</f>
        <v>3</v>
      </c>
      <c r="J496" s="1194">
        <f>I496</f>
        <v>3</v>
      </c>
      <c r="K496" s="1194">
        <f>I496</f>
        <v>3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73" t="s">
        <v>257</v>
      </c>
      <c r="B497" s="1103"/>
      <c r="C497" s="1146">
        <f>IF(C495="","",C494*C495*C496)</f>
        <v>4.1999999999999993</v>
      </c>
      <c r="D497" s="1146">
        <f>IF(D495="","",D494*D495*D496)</f>
        <v>4.1999999999999993</v>
      </c>
      <c r="E497" s="1146">
        <f>IF(E495="","",E494*E495*E496)</f>
        <v>4.1999999999999993</v>
      </c>
      <c r="F497" s="1146">
        <f>IF(F495="","",F494*F495*F496)</f>
        <v>4.1999999999999993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24" t="str">
        <f>$Q$1 &amp; " (%)"</f>
        <v>kcal (%)</v>
      </c>
      <c r="B499" s="1104"/>
      <c r="C499" s="1422">
        <f>IF(C497="","",C497*C498/C$46/365/$P$1)</f>
        <v>2.0665362035225043E-3</v>
      </c>
      <c r="D499" s="1422">
        <f>IF(D497="","",D497*D498/D$46/365/$P$1)</f>
        <v>1.8082191780821914E-3</v>
      </c>
      <c r="E499" s="1422">
        <f>IF(E497="","",E497*E498/E$46/365/$P$1)</f>
        <v>1.4465753424657531E-3</v>
      </c>
      <c r="F499" s="1422">
        <f>IF(F497="","",F497*F498/F$46/365/$P$1)</f>
        <v>1.6073059360730592E-3</v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>
        <f>IF(SUM(H499)=SUM(C499),"",SUM(H499)-SUM(C499))</f>
        <v>-2.0665362035225043E-3</v>
      </c>
      <c r="N499" s="1151">
        <f>IF(SUM(I499)=SUM(D499),"",SUM(I499)-SUM(D499))</f>
        <v>-1.8082191780821914E-3</v>
      </c>
      <c r="O499" s="1151">
        <f>IF(SUM(J499)=SUM(E499),"",SUM(J499)-SUM(E499))</f>
        <v>-1.4465753424657531E-3</v>
      </c>
      <c r="P499" s="1151">
        <f>IF(SUM(K499)=SUM(F499),"",SUM(K499)-SUM(F499))</f>
        <v>-1.6073059360730592E-3</v>
      </c>
      <c r="Q499" s="1132"/>
      <c r="R499" s="1065"/>
      <c r="S499" s="1027"/>
      <c r="T499" s="1027"/>
      <c r="U499" s="1066">
        <v>499</v>
      </c>
      <c r="V499" s="472"/>
    </row>
    <row r="500" spans="1:22" ht="15.75" customHeight="1">
      <c r="A500" s="1191" t="s">
        <v>282</v>
      </c>
      <c r="B500" s="1106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2"/>
    </row>
    <row r="501" spans="1:22" ht="15.75" customHeight="1">
      <c r="A501" s="1124" t="s">
        <v>280</v>
      </c>
      <c r="B501" s="1106"/>
      <c r="C501" s="1146">
        <f>IF(C500="","",C497*C500)</f>
        <v>41.999999999999993</v>
      </c>
      <c r="D501" s="1146">
        <f>IF(D500="","",D497*D500)</f>
        <v>41.999999999999993</v>
      </c>
      <c r="E501" s="1146">
        <f>IF(E500="","",E497*E500)</f>
        <v>41.999999999999993</v>
      </c>
      <c r="F501" s="1146">
        <f>IF(F500="","",F497*F500)</f>
        <v>41.999999999999993</v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2" t="str">
        <f>[1]ExpFactors!$I$51</f>
        <v>fpl</v>
      </c>
      <c r="R501" s="903"/>
      <c r="S501" s="1034"/>
      <c r="T501" s="1034"/>
      <c r="U501" s="1066">
        <v>501</v>
      </c>
      <c r="V501" s="472"/>
    </row>
    <row r="502" spans="1:22" ht="15.75" customHeight="1">
      <c r="A502" s="1421" t="str">
        <f>IF(Data!A502="","",Data!A502)</f>
        <v>Sweet potatoes purchase - per kg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3"/>
      <c r="S502" s="1034"/>
      <c r="T502" s="1034"/>
      <c r="U502" s="1066">
        <v>502</v>
      </c>
      <c r="V502" s="472"/>
    </row>
    <row r="503" spans="1:22" s="1168" customFormat="1" ht="15.75" customHeight="1">
      <c r="A503" s="1124" t="s">
        <v>283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3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3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2"/>
    </row>
    <row r="506" spans="1:22" ht="15.75" customHeight="1">
      <c r="A506" s="1192" t="s">
        <v>282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2"/>
    </row>
    <row r="507" spans="1:22" ht="15.75" customHeight="1">
      <c r="A507" s="1124" t="s">
        <v>280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3"/>
      <c r="S507" s="1034"/>
      <c r="T507" s="1034"/>
      <c r="U507" s="1066">
        <v>507</v>
      </c>
      <c r="V507" s="472"/>
    </row>
    <row r="508" spans="1:22" ht="15.75" customHeight="1">
      <c r="A508" s="1195" t="str">
        <f>IF(Data!A508="","",Data!A508)</f>
        <v>Sugar purchase - per kg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3"/>
      <c r="S508" s="1034"/>
      <c r="T508" s="1034"/>
      <c r="U508" s="1066">
        <v>508</v>
      </c>
      <c r="V508" s="472"/>
    </row>
    <row r="509" spans="1:22" ht="15.75" customHeight="1">
      <c r="A509" s="1124" t="s">
        <v>283</v>
      </c>
      <c r="B509" s="1104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3"/>
      <c r="H509" s="1194">
        <f>I509</f>
        <v>12</v>
      </c>
      <c r="I509" s="1194">
        <f>SUM(D509)</f>
        <v>12</v>
      </c>
      <c r="J509" s="1194">
        <f>I509</f>
        <v>12</v>
      </c>
      <c r="K509" s="1194">
        <f>I509</f>
        <v>12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8.9460441710930948E-3</v>
      </c>
      <c r="D511" s="1426">
        <f>IF(SUM(D508)=0,"",D508*D509*D510/D$46/365/$P$1)</f>
        <v>7.8277886497064592E-3</v>
      </c>
      <c r="E511" s="1426">
        <f>IF(SUM(E508)=0,"",E508*E509*E510/E$46/365/$P$1)</f>
        <v>1.2524461839530331E-2</v>
      </c>
      <c r="F511" s="1426">
        <f>IF(SUM(F508)=0,"",F508*F509*F510/F$46/365/$P$1)</f>
        <v>1.3916068710589258E-2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-8.9460441710930948E-3</v>
      </c>
      <c r="N511" s="1151">
        <f>IF(SUM(I511)=SUM(D511),"",SUM(I511)-SUM(D511))</f>
        <v>-7.8277886497064592E-3</v>
      </c>
      <c r="O511" s="1151">
        <f>IF(SUM(J511)=SUM(E511),"",SUM(J511)-SUM(E511))</f>
        <v>-1.2524461839530331E-2</v>
      </c>
      <c r="P511" s="1151">
        <f>IF(SUM(K511)=SUM(F511),"",SUM(K511)-SUM(F511))</f>
        <v>-1.3916068710589258E-2</v>
      </c>
      <c r="Q511" s="1132"/>
      <c r="R511" s="1065"/>
      <c r="S511" s="1027"/>
      <c r="T511" s="1027"/>
      <c r="U511" s="1066">
        <v>511</v>
      </c>
      <c r="V511" s="472"/>
    </row>
    <row r="512" spans="1:22" ht="15.75" customHeight="1">
      <c r="A512" s="1192" t="s">
        <v>282</v>
      </c>
      <c r="B512" s="1106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2"/>
    </row>
    <row r="513" spans="1:22" s="1168" customFormat="1" ht="15.75" customHeight="1">
      <c r="A513" s="1124" t="s">
        <v>280</v>
      </c>
      <c r="B513" s="1103"/>
      <c r="C513" s="1427">
        <f>IF(C512="","",C508*C509*C512)</f>
        <v>144</v>
      </c>
      <c r="D513" s="1427">
        <f>IF(D512="","",D508*D509*D512)</f>
        <v>144</v>
      </c>
      <c r="E513" s="1427">
        <f>IF(E512="","",E508*E509*E512)</f>
        <v>288</v>
      </c>
      <c r="F513" s="1427">
        <f>IF(F512="","",F508*F509*F512)</f>
        <v>288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2" t="str">
        <f>[1]ExpFactors!$I$62</f>
        <v>fpl</v>
      </c>
      <c r="R513" s="903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3"/>
      <c r="S514" s="1034"/>
      <c r="T514" s="1034"/>
      <c r="U514" s="1066">
        <v>514</v>
      </c>
      <c r="V514" s="472"/>
    </row>
    <row r="515" spans="1:22" ht="15.75" customHeight="1">
      <c r="A515" s="1124" t="s">
        <v>283</v>
      </c>
      <c r="B515" s="1103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2.0128599384959464E-2</v>
      </c>
      <c r="D517" s="1426">
        <f>IF(SUM(D514)=0,"",D514*D515*D516/D$46/365/$P$1)</f>
        <v>1.7612524461839529E-2</v>
      </c>
      <c r="E517" s="1426">
        <f>IF(SUM(E514)=0,"",E514*E515*E516/E$46/365/$P$1)</f>
        <v>4.2270058708414875E-2</v>
      </c>
      <c r="F517" s="1426">
        <f>IF(SUM(F514)=0,"",F514*F515*F516/F$46/365/$P$1)</f>
        <v>7.8277886497064575E-2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-2.0128599384959464E-2</v>
      </c>
      <c r="N517" s="1151">
        <f>IF(SUM(I517)=SUM(D517),"",SUM(I517)-SUM(D517))</f>
        <v>-1.7612524461839529E-2</v>
      </c>
      <c r="O517" s="1151">
        <f>IF(SUM(J517)=SUM(E517),"",SUM(J517)-SUM(E517))</f>
        <v>-4.2270058708414875E-2</v>
      </c>
      <c r="P517" s="1151">
        <f>IF(SUM(K517)=SUM(F517),"",SUM(K517)-SUM(F517))</f>
        <v>-7.8277886497064575E-2</v>
      </c>
      <c r="Q517" s="1132"/>
      <c r="R517" s="1065"/>
      <c r="S517" s="1027"/>
      <c r="T517" s="1027"/>
      <c r="U517" s="1066">
        <v>517</v>
      </c>
      <c r="V517" s="472"/>
    </row>
    <row r="518" spans="1:22" ht="15.75" customHeight="1">
      <c r="A518" s="1192" t="s">
        <v>282</v>
      </c>
      <c r="B518" s="1103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2"/>
    </row>
    <row r="519" spans="1:22" ht="15.75" customHeight="1">
      <c r="A519" s="1124" t="s">
        <v>280</v>
      </c>
      <c r="B519" s="1103"/>
      <c r="C519" s="1427">
        <f>IF(C518="","",C514*C515*C518)</f>
        <v>144</v>
      </c>
      <c r="D519" s="1427">
        <f>IF(D518="","",D514*D515*D518)</f>
        <v>144</v>
      </c>
      <c r="E519" s="1427">
        <f>IF(E518="","",E514*E515*E518)</f>
        <v>432</v>
      </c>
      <c r="F519" s="1427">
        <f>IF(F518="","",F514*F515*F518)</f>
        <v>720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2" t="str">
        <f>[1]ExpFactors!$I$53</f>
        <v>fpl</v>
      </c>
      <c r="R519" s="903"/>
      <c r="S519" s="1034"/>
      <c r="T519" s="1034"/>
      <c r="U519" s="1066">
        <v>519</v>
      </c>
      <c r="V519" s="472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3"/>
      <c r="S520" s="1034"/>
      <c r="T520" s="1034"/>
      <c r="U520" s="1066">
        <v>520</v>
      </c>
      <c r="V520" s="472"/>
    </row>
    <row r="521" spans="1:22" ht="15.75" customHeight="1">
      <c r="A521" s="1124" t="s">
        <v>283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2"/>
    </row>
    <row r="524" spans="1:22" ht="15.75" customHeight="1">
      <c r="A524" s="1192" t="s">
        <v>282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2"/>
    </row>
    <row r="525" spans="1:22" ht="15.75" customHeight="1">
      <c r="A525" s="1124" t="s">
        <v>280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3"/>
      <c r="S525" s="1034"/>
      <c r="T525" s="1034"/>
      <c r="U525" s="1066">
        <v>525</v>
      </c>
      <c r="V525" s="472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3"/>
      <c r="S526" s="1034"/>
      <c r="T526" s="1034"/>
      <c r="U526" s="1066">
        <v>526</v>
      </c>
      <c r="V526" s="472"/>
    </row>
    <row r="527" spans="1:22" ht="15.75" customHeight="1">
      <c r="A527" s="649" t="s">
        <v>286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92" t="s">
        <v>282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24" t="s">
        <v>280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3"/>
      <c r="S531" s="1034"/>
      <c r="T531" s="1034"/>
      <c r="U531" s="1066">
        <v>531</v>
      </c>
      <c r="V531" s="472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3"/>
      <c r="S532" s="1034"/>
      <c r="T532" s="1034"/>
      <c r="U532" s="1066">
        <v>532</v>
      </c>
      <c r="V532" s="472"/>
    </row>
    <row r="533" spans="1:22" ht="15.75" customHeight="1">
      <c r="A533" s="649" t="s">
        <v>286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92" t="s">
        <v>282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24" t="s">
        <v>280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3"/>
      <c r="S537" s="1034"/>
      <c r="T537" s="1034"/>
      <c r="U537" s="1066">
        <v>537</v>
      </c>
      <c r="V537" s="472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3"/>
      <c r="S538" s="1034"/>
      <c r="T538" s="1034"/>
      <c r="U538" s="1066">
        <v>538</v>
      </c>
      <c r="V538" s="472"/>
    </row>
    <row r="539" spans="1:22" ht="15.75" customHeight="1">
      <c r="A539" s="1124" t="s">
        <v>283</v>
      </c>
      <c r="B539" s="1103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426" t="str">
        <f>IF(SUM(D538)=0,"",D538*D539*D540/D$46/365/$P$1)</f>
        <v/>
      </c>
      <c r="E541" s="1426">
        <f>IF(SUM(E538)=0,"",E538*E539*E540/E$46/365/$P$1)</f>
        <v>4.5988258317025445E-3</v>
      </c>
      <c r="F541" s="1426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-4.5988258317025445E-3</v>
      </c>
      <c r="P541" s="1151">
        <f>IF(SUM(K541)=SUM(F541),"",SUM(K541)-SUM(F541))</f>
        <v>-1.0219612959338986E-2</v>
      </c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92" t="s">
        <v>282</v>
      </c>
      <c r="B542" s="1106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24" t="s">
        <v>280</v>
      </c>
      <c r="B543" s="1103"/>
      <c r="C543" s="1427" t="str">
        <f>IF(C542="","",C538*C539*C542)</f>
        <v/>
      </c>
      <c r="D543" s="1427" t="str">
        <f>IF(D542="","",D538*D539*D542)</f>
        <v/>
      </c>
      <c r="E543" s="1427">
        <f>IF(E542="","",E538*E539*E542)</f>
        <v>375</v>
      </c>
      <c r="F543" s="1427">
        <f>IF(F542="","",F538*F539*F542)</f>
        <v>750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2" t="str">
        <f>[1]ExpFactors!$I$63</f>
        <v>fpl</v>
      </c>
      <c r="R543" s="903"/>
      <c r="S543" s="1034"/>
      <c r="T543" s="1034"/>
      <c r="U543" s="1066">
        <v>543</v>
      </c>
      <c r="V543" s="472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3"/>
      <c r="S544" s="1034"/>
      <c r="T544" s="1034"/>
      <c r="U544" s="1066">
        <v>544</v>
      </c>
      <c r="V544" s="472"/>
    </row>
    <row r="545" spans="1:22" ht="15.75" customHeight="1">
      <c r="A545" s="649" t="s">
        <v>286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92" t="s">
        <v>282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24" t="s">
        <v>280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3"/>
      <c r="S549" s="1034"/>
      <c r="T549" s="1034"/>
      <c r="U549" s="1066">
        <v>549</v>
      </c>
      <c r="V549" s="472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3"/>
      <c r="S550" s="1034"/>
      <c r="T550" s="1034"/>
      <c r="U550" s="1066">
        <v>550</v>
      </c>
      <c r="V550" s="472"/>
    </row>
    <row r="551" spans="1:22" ht="15.75" customHeight="1">
      <c r="A551" s="649" t="s">
        <v>286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92" t="s">
        <v>282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24" t="s">
        <v>280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3"/>
      <c r="S555" s="1034"/>
      <c r="T555" s="1034"/>
      <c r="U555" s="1066">
        <v>555</v>
      </c>
      <c r="V555" s="472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3"/>
      <c r="S556" s="1034"/>
      <c r="T556" s="1034"/>
      <c r="U556" s="1066">
        <v>556</v>
      </c>
      <c r="V556" s="472"/>
    </row>
    <row r="557" spans="1:22" ht="15.75" customHeight="1">
      <c r="A557" s="649" t="s">
        <v>286</v>
      </c>
      <c r="B557" s="1103"/>
      <c r="C557" s="1010">
        <f>IF(Data!BV557="","",Data!BV557)</f>
        <v>24</v>
      </c>
      <c r="D557" s="1010">
        <f>IF(Data!BW557="","",Data!BW557)</f>
        <v>24</v>
      </c>
      <c r="E557" s="1126">
        <f>IF(Data!BX557="","",Data!BX557)</f>
        <v>24</v>
      </c>
      <c r="F557" s="1010">
        <f>IF(Data!BY557="","",Data!BY557)</f>
        <v>24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126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24" t="str">
        <f>$Q$1 &amp; " (%)"</f>
        <v>kcal (%)</v>
      </c>
      <c r="B559" s="1103"/>
      <c r="C559" s="1426">
        <f>IF(SUM(C557)=0,"",C557*C558/C$46/365/$P$1)</f>
        <v>8.9460441710930946E-4</v>
      </c>
      <c r="D559" s="1559">
        <f>IF(SUM(D557)=0,"",D557*D558/D$46/365/$P$1)</f>
        <v>7.8277886497064571E-4</v>
      </c>
      <c r="E559" s="1559">
        <f>IF(SUM(E557)=0,"",E557*E558/E$46/365/$P$1)</f>
        <v>6.2622309197651665E-4</v>
      </c>
      <c r="F559" s="1426">
        <f>IF(SUM(F557)=0,"",F557*F558/F$46/365/$P$1)</f>
        <v>6.9580343552946302E-4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>
        <f>IF(SUM(H559)=SUM(C559),"",SUM(H559)-SUM(C559))</f>
        <v>-8.9460441710930946E-4</v>
      </c>
      <c r="N559" s="1151">
        <f>IF(SUM(I559)=SUM(D559),"",SUM(I559)-SUM(D559))</f>
        <v>-7.8277886497064571E-4</v>
      </c>
      <c r="O559" s="1151">
        <f>IF(SUM(J559)=SUM(E559),"",SUM(J559)-SUM(E559))</f>
        <v>-6.2622309197651665E-4</v>
      </c>
      <c r="P559" s="1151">
        <f>IF(SUM(K559)=SUM(F559),"",SUM(K559)-SUM(F559))</f>
        <v>-6.9580343552946302E-4</v>
      </c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92" t="s">
        <v>282</v>
      </c>
      <c r="B560" s="1103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24" t="s">
        <v>280</v>
      </c>
      <c r="B561" s="1103"/>
      <c r="C561" s="1427">
        <f>IF(C560="","",C557*C560)</f>
        <v>480</v>
      </c>
      <c r="D561" s="1427">
        <f>IF(D560="","",D557*D560)</f>
        <v>480</v>
      </c>
      <c r="E561" s="1427">
        <f>IF(E560="","",E557*E560)</f>
        <v>480</v>
      </c>
      <c r="F561" s="1427">
        <f>IF(F560="","",F557*F560)</f>
        <v>480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2" t="str">
        <f>[1]ExpFactors!$I$63</f>
        <v>fpl</v>
      </c>
      <c r="R561" s="903"/>
      <c r="S561" s="1034"/>
      <c r="T561" s="1034"/>
      <c r="U561" s="1066">
        <v>561</v>
      </c>
      <c r="V561" s="472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3"/>
      <c r="S562" s="1034"/>
      <c r="T562" s="1034"/>
      <c r="U562" s="1066">
        <v>562</v>
      </c>
      <c r="V562" s="472"/>
    </row>
    <row r="563" spans="1:22" ht="15.75" customHeight="1">
      <c r="A563" s="649" t="s">
        <v>286</v>
      </c>
      <c r="B563" s="1103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559">
        <f>IF(SUM(D563)=0,"",D563*D564/D$46/365/$P$1)</f>
        <v>1.5655577299412916E-4</v>
      </c>
      <c r="E565" s="1559">
        <f>IF(SUM(E563)=0,"",E563*E564/E$46/365/$P$1)</f>
        <v>7.5146771037181998E-4</v>
      </c>
      <c r="F565" s="1426">
        <f>IF(SUM(F563)=0,"",F563*F564/F$46/365/$P$1)</f>
        <v>1.2524461839530333E-3</v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>
        <f>IF(SUM(I565)=SUM(D565),"",SUM(I565)-SUM(D565))</f>
        <v>-1.5655577299412916E-4</v>
      </c>
      <c r="O565" s="1151">
        <f>IF(SUM(J565)=SUM(E565),"",SUM(J565)-SUM(E565))</f>
        <v>-7.5146771037181998E-4</v>
      </c>
      <c r="P565" s="1151">
        <f>IF(SUM(K565)=SUM(F565),"",SUM(K565)-SUM(F565))</f>
        <v>-1.2524461839530333E-3</v>
      </c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92" t="s">
        <v>282</v>
      </c>
      <c r="B566" s="1103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24" t="s">
        <v>280</v>
      </c>
      <c r="B567" s="1103"/>
      <c r="C567" s="1427" t="str">
        <f>IF(C566="","",C563*C566)</f>
        <v/>
      </c>
      <c r="D567" s="1427">
        <f>IF(D566="","",D563*D566)</f>
        <v>14</v>
      </c>
      <c r="E567" s="1427">
        <f>IF(E566="","",E563*E566)</f>
        <v>120</v>
      </c>
      <c r="F567" s="1427">
        <f>IF(F566="","",F563*F566)</f>
        <v>180</v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2" t="str">
        <f>[1]ExpFactors!$I$63</f>
        <v>fpl</v>
      </c>
      <c r="R567" s="903"/>
      <c r="S567" s="1034"/>
      <c r="T567" s="1034"/>
      <c r="U567" s="1066">
        <v>567</v>
      </c>
      <c r="V567" s="472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3"/>
      <c r="S568" s="1034"/>
      <c r="T568" s="1034"/>
      <c r="U568" s="1066">
        <v>568</v>
      </c>
      <c r="V568" s="472"/>
    </row>
    <row r="569" spans="1:22" ht="15.75" customHeight="1">
      <c r="A569" s="649" t="s">
        <v>286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92" t="s">
        <v>282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24" t="s">
        <v>280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3"/>
      <c r="S573" s="1034"/>
      <c r="T573" s="1034"/>
      <c r="U573" s="1066">
        <v>573</v>
      </c>
      <c r="V573" s="472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3"/>
      <c r="S574" s="1034"/>
      <c r="T574" s="1034"/>
      <c r="U574" s="1066">
        <v>574</v>
      </c>
      <c r="V574" s="472"/>
    </row>
    <row r="575" spans="1:22" ht="15.75" customHeight="1">
      <c r="A575" s="1124" t="s">
        <v>283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92" t="s">
        <v>282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24" t="s">
        <v>280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3"/>
      <c r="S579" s="1034"/>
      <c r="T579" s="1034"/>
      <c r="U579" s="1066">
        <v>579</v>
      </c>
      <c r="V579" s="472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3"/>
      <c r="S580" s="1034"/>
      <c r="T580" s="1034"/>
      <c r="U580" s="1066">
        <v>580</v>
      </c>
      <c r="V580" s="472"/>
    </row>
    <row r="581" spans="1:22" ht="15.75" customHeight="1">
      <c r="A581" s="1124" t="s">
        <v>283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92" t="s">
        <v>282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24" t="s">
        <v>280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3"/>
      <c r="S585" s="1034"/>
      <c r="T585" s="1034"/>
      <c r="U585" s="1066">
        <v>585</v>
      </c>
      <c r="V585" s="472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3"/>
      <c r="S586" s="1034"/>
      <c r="T586" s="1034"/>
      <c r="U586" s="1066">
        <v>586</v>
      </c>
      <c r="V586" s="472"/>
    </row>
    <row r="587" spans="1:22" ht="15.75" customHeight="1">
      <c r="A587" s="1124" t="s">
        <v>283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92" t="s">
        <v>282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24" t="s">
        <v>280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3"/>
      <c r="S591" s="1034"/>
      <c r="T591" s="1034"/>
      <c r="U591" s="1066">
        <v>591</v>
      </c>
      <c r="V591" s="472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4"/>
      <c r="S592" s="864"/>
      <c r="T592" s="864"/>
      <c r="U592" s="1066">
        <v>592</v>
      </c>
      <c r="V592" s="472"/>
    </row>
    <row r="593" spans="1:22" ht="15.75" customHeight="1">
      <c r="A593" s="1124" t="s">
        <v>286</v>
      </c>
      <c r="B593" s="1103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3"/>
      <c r="S593" s="1034"/>
      <c r="T593" s="1034"/>
      <c r="U593" s="1066">
        <v>593</v>
      </c>
      <c r="V593" s="472"/>
    </row>
    <row r="594" spans="1:22" ht="15.75" customHeight="1">
      <c r="A594" s="1124" t="s">
        <v>283</v>
      </c>
      <c r="B594" s="1106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7.3804864411518029E-4</v>
      </c>
      <c r="D596" s="1150">
        <f>IF(D593="","",D593*D594*D595/D$46/365/$P$1)</f>
        <v>3.2289628180039139E-3</v>
      </c>
      <c r="E596" s="1150">
        <f>IF(E593="","",E593*E594*E595/E$46/365/$P$1)</f>
        <v>2.0665362035225047E-3</v>
      </c>
      <c r="F596" s="1150">
        <f>IF(F593="","",F593*F594*F595/F$46/365/$P$1)</f>
        <v>2.8701891715590348E-3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-7.3804864411518029E-4</v>
      </c>
      <c r="N596" s="1151">
        <f>IF(SUM(I596)=SUM(D596),"",SUM(I596)-SUM(D596))</f>
        <v>-3.2289628180039139E-3</v>
      </c>
      <c r="O596" s="1151">
        <f>IF(SUM(J596)=SUM(E596),"",SUM(J596)-SUM(E596))</f>
        <v>-2.0665362035225047E-3</v>
      </c>
      <c r="P596" s="1151">
        <f>IF(SUM(K596)=SUM(F596),"",SUM(K596)-SUM(F596))</f>
        <v>-2.8701891715590348E-3</v>
      </c>
      <c r="Q596" s="1132"/>
      <c r="R596" s="1065"/>
      <c r="S596" s="1027"/>
      <c r="T596" s="1027"/>
      <c r="U596" s="1066">
        <v>596</v>
      </c>
      <c r="V596" s="472"/>
    </row>
    <row r="597" spans="1:22" ht="15.75" customHeight="1">
      <c r="A597" s="1192" t="s">
        <v>282</v>
      </c>
      <c r="B597" s="1103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2"/>
    </row>
    <row r="598" spans="1:22" ht="15.75" customHeight="1">
      <c r="A598" s="1124" t="s">
        <v>280</v>
      </c>
      <c r="B598" s="1103"/>
      <c r="C598" s="1146">
        <f>IF(C597="","",C593*C594*C597)</f>
        <v>12</v>
      </c>
      <c r="D598" s="1146">
        <f>IF(D597="","",D593*D594*D597)</f>
        <v>120</v>
      </c>
      <c r="E598" s="1146">
        <f>IF(E597="","",E593*E594*E597)</f>
        <v>48</v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2" t="str">
        <f>[1]ExpFactors!$I$65</f>
        <v>des</v>
      </c>
      <c r="R598" s="903"/>
      <c r="S598" s="1034"/>
      <c r="T598" s="1034"/>
      <c r="U598" s="1066">
        <v>598</v>
      </c>
      <c r="V598" s="472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3"/>
      <c r="S599" s="1034"/>
      <c r="T599" s="1034"/>
      <c r="U599" s="1066">
        <v>599</v>
      </c>
      <c r="V599" s="472"/>
    </row>
    <row r="600" spans="1:22" ht="15.75" customHeight="1">
      <c r="A600" s="1124" t="s">
        <v>286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>
        <f>IF(E600="","",E600*E601/E$46/365/$P$1)</f>
        <v>1.1898238747553816E-2</v>
      </c>
      <c r="F602" s="1426">
        <f>IF(F600="","",F600*F601/F$46/365/$P$1)</f>
        <v>1.3220265275059796E-2</v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-1.1898238747553816E-2</v>
      </c>
      <c r="P602" s="1151">
        <f>IF(SUM(K602)=SUM(F602),"",SUM(K602)-SUM(F602))</f>
        <v>-1.3220265275059796E-2</v>
      </c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92" t="s">
        <v>282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24" t="s">
        <v>280</v>
      </c>
      <c r="B604" s="1103"/>
      <c r="C604" s="1427" t="str">
        <f>IF(C603="","",C600*C603)</f>
        <v/>
      </c>
      <c r="D604" s="1427" t="str">
        <f>IF(D603="","",D600*D603)</f>
        <v/>
      </c>
      <c r="E604" s="1427">
        <f>IF(E603="","",E600*E603)</f>
        <v>480</v>
      </c>
      <c r="F604" s="1427">
        <f>IF(F603="","",F600*F603)</f>
        <v>480</v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2" t="str">
        <f>[1]ExpFactors!$I$63</f>
        <v>fpl</v>
      </c>
      <c r="R604" s="903"/>
      <c r="S604" s="1034"/>
      <c r="T604" s="1034"/>
      <c r="U604" s="1066">
        <v>604</v>
      </c>
      <c r="V604" s="472"/>
    </row>
    <row r="605" spans="1:22" ht="15.75" customHeight="1">
      <c r="A605" s="1446" t="str">
        <f>IF(Data!A605="","",Data!A605)</f>
        <v>Dried fish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3"/>
      <c r="S605" s="1034"/>
      <c r="T605" s="1034"/>
      <c r="U605" s="1066">
        <v>605</v>
      </c>
      <c r="V605" s="472"/>
    </row>
    <row r="606" spans="1:22" ht="15.75" customHeight="1">
      <c r="A606" s="1124" t="s">
        <v>286</v>
      </c>
      <c r="B606" s="1103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2.7643276488677662E-2</v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-2.7643276488677662E-2</v>
      </c>
      <c r="N608" s="1151" t="str">
        <f>IF(SUM(I608)=SUM(D608),"",SUM(I608)-SUM(D608))</f>
        <v/>
      </c>
      <c r="O608" s="1151" t="str">
        <f>IF(SUM(J608)=SUM(E608),"",SUM(J608)-SUM(E608))</f>
        <v/>
      </c>
      <c r="P608" s="1151" t="str">
        <f>IF(SUM(K608)=SUM(F608),"",SUM(K608)-SUM(F608))</f>
        <v/>
      </c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92" t="s">
        <v>282</v>
      </c>
      <c r="B609" s="1103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24" t="s">
        <v>280</v>
      </c>
      <c r="B610" s="1103"/>
      <c r="C610" s="1427">
        <f>IF(C609="","",C606*C609)</f>
        <v>240</v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2" t="str">
        <f>[1]ExpFactors!$I$64</f>
        <v>fpl</v>
      </c>
      <c r="R610" s="903"/>
      <c r="S610" s="1034"/>
      <c r="T610" s="1034"/>
      <c r="U610" s="1066">
        <v>610</v>
      </c>
      <c r="V610" s="472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3"/>
      <c r="S611" s="1034"/>
      <c r="T611" s="1034"/>
      <c r="U611" s="1066">
        <v>611</v>
      </c>
      <c r="V611" s="472"/>
    </row>
    <row r="612" spans="1:22" ht="15.75" customHeight="1">
      <c r="A612" s="1124" t="s">
        <v>286</v>
      </c>
      <c r="B612" s="1103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24" t="str">
        <f>$Q$1 &amp; " (%)"</f>
        <v>kcal (%)</v>
      </c>
      <c r="B614" s="1103"/>
      <c r="C614" s="1150">
        <f>IF(C612="","",C612*C613/C$46/365/$P$1)</f>
        <v>1.5655577299412918E-2</v>
      </c>
      <c r="D614" s="1150">
        <f>IF(D612="","",D612*D613/D$46/365/$P$1)</f>
        <v>1.3698630136986301E-2</v>
      </c>
      <c r="E614" s="1150">
        <f>IF(E612="","",E612*E613/E$46/365/$P$1)</f>
        <v>6.5753424657534251E-3</v>
      </c>
      <c r="F614" s="1150">
        <f>IF(F612="","",F612*F613/F$46/365/$P$1)</f>
        <v>7.3059360730593605E-3</v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>
        <f>IF(SUM(H614)=SUM(C614),"",SUM(H614)-SUM(C614))</f>
        <v>-1.5655577299412918E-2</v>
      </c>
      <c r="N614" s="1151">
        <f>IF(SUM(I614)=SUM(D614),"",SUM(I614)-SUM(D614))</f>
        <v>-1.3698630136986301E-2</v>
      </c>
      <c r="O614" s="1151">
        <f>IF(SUM(J614)=SUM(E614),"",SUM(J614)-SUM(E614))</f>
        <v>-6.5753424657534251E-3</v>
      </c>
      <c r="P614" s="1151">
        <f>IF(SUM(K614)=SUM(F614),"",SUM(K614)-SUM(F614))</f>
        <v>-7.3059360730593605E-3</v>
      </c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92" t="s">
        <v>282</v>
      </c>
      <c r="B615" s="1103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24" t="s">
        <v>280</v>
      </c>
      <c r="B616" s="1103"/>
      <c r="C616" s="1146">
        <f>IF(C615="","",C612*C615)</f>
        <v>800</v>
      </c>
      <c r="D616" s="1146">
        <f>IF(D615="","",D612*D615)</f>
        <v>800</v>
      </c>
      <c r="E616" s="1146">
        <f>IF(E615="","",E612*E615)</f>
        <v>480</v>
      </c>
      <c r="F616" s="1146">
        <f>IF(F615="","",F612*F615)</f>
        <v>480</v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2" t="str">
        <f>[1]ExpFactors!$I$68</f>
        <v>des</v>
      </c>
      <c r="R616" s="903"/>
      <c r="S616" s="1034"/>
      <c r="T616" s="1034"/>
      <c r="U616" s="1066">
        <v>616</v>
      </c>
      <c r="V616" s="472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3"/>
      <c r="S617" s="1034"/>
      <c r="T617" s="1034"/>
      <c r="U617" s="1066">
        <v>617</v>
      </c>
      <c r="V617" s="472"/>
    </row>
    <row r="618" spans="1:22" ht="15.75" customHeight="1">
      <c r="A618" s="1124" t="s">
        <v>286</v>
      </c>
      <c r="B618" s="1103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>
        <f>IF(D618="","",D618*D619/D$46/365/$P$1)</f>
        <v>1.1330724070450097E-2</v>
      </c>
      <c r="E620" s="1426">
        <f>IF(E618="","",E618*E619/E$46/365/$P$1)</f>
        <v>7.5538160469667322E-3</v>
      </c>
      <c r="F620" s="1426">
        <f>IF(F618="","",F618*F619/F$46/365/$P$1)</f>
        <v>5.8751902587519025E-3</v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>
        <f>IF(SUM(I620)=SUM(D620),"",SUM(I620)-SUM(D620))</f>
        <v>-1.1330724070450097E-2</v>
      </c>
      <c r="O620" s="1151">
        <f>IF(SUM(J620)=SUM(E620),"",SUM(J620)-SUM(E620))</f>
        <v>-7.5538160469667322E-3</v>
      </c>
      <c r="P620" s="1151">
        <f>IF(SUM(K620)=SUM(F620),"",SUM(K620)-SUM(F620))</f>
        <v>-5.8751902587519025E-3</v>
      </c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92" t="s">
        <v>282</v>
      </c>
      <c r="B621" s="1103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24" t="s">
        <v>280</v>
      </c>
      <c r="B622" s="1103"/>
      <c r="C622" s="1427" t="str">
        <f>IF(C621="","",C618*C621)</f>
        <v/>
      </c>
      <c r="D622" s="1427">
        <f>IF(D621="","",D618*D621)</f>
        <v>60</v>
      </c>
      <c r="E622" s="1427">
        <f>IF(E621="","",E618*E621)</f>
        <v>50</v>
      </c>
      <c r="F622" s="1427">
        <f>IF(F621="","",F618*F621)</f>
        <v>35</v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2" t="str">
        <f>[1]ExpFactors!$I$43</f>
        <v>fpl</v>
      </c>
      <c r="R622" s="903"/>
      <c r="S622" s="1034"/>
      <c r="T622" s="1034"/>
      <c r="U622" s="1066">
        <v>622</v>
      </c>
      <c r="V622" s="472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3"/>
      <c r="S623" s="1034"/>
      <c r="T623" s="1034"/>
      <c r="U623" s="1066">
        <v>623</v>
      </c>
      <c r="V623" s="472"/>
    </row>
    <row r="624" spans="1:22" ht="15.75" customHeight="1">
      <c r="A624" s="1124" t="s">
        <v>286</v>
      </c>
      <c r="B624" s="1103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3.5381604696673195E-2</v>
      </c>
      <c r="D626" s="1150">
        <f>IF(D624="","",D624*D625/D$46/365/$P$1)</f>
        <v>2.6536203522504891E-2</v>
      </c>
      <c r="E626" s="1150">
        <f>IF(E624="","",E624*E625/E$46/365/$P$1)</f>
        <v>2.6536203522504891E-2</v>
      </c>
      <c r="F626" s="1150">
        <f>IF(F624="","",F624*F625/F$46/365/$P$1)</f>
        <v>5.8969341161121985E-2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-3.5381604696673195E-2</v>
      </c>
      <c r="N626" s="1151">
        <f>IF(SUM(I626)=SUM(D626),"",SUM(I626)-SUM(D626))</f>
        <v>-2.6536203522504891E-2</v>
      </c>
      <c r="O626" s="1151">
        <f>IF(SUM(J626)=SUM(E626),"",SUM(J626)-SUM(E626))</f>
        <v>-2.6536203522504891E-2</v>
      </c>
      <c r="P626" s="1151">
        <f>IF(SUM(K626)=SUM(F626),"",SUM(K626)-SUM(F626))</f>
        <v>-5.8969341161121985E-2</v>
      </c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92" t="s">
        <v>282</v>
      </c>
      <c r="B627" s="1103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24" t="s">
        <v>280</v>
      </c>
      <c r="B628" s="1103"/>
      <c r="C628" s="1146">
        <f>IF(C627="","",C624*C627)</f>
        <v>336</v>
      </c>
      <c r="D628" s="1146">
        <f>IF(D627="","",D624*D627)</f>
        <v>288</v>
      </c>
      <c r="E628" s="1146">
        <f>IF(E627="","",E624*E627)</f>
        <v>360</v>
      </c>
      <c r="F628" s="1146">
        <f>IF(F627="","",F624*F627)</f>
        <v>720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2" t="str">
        <f>[1]ExpFactors!$I$66</f>
        <v>des</v>
      </c>
      <c r="R628" s="903"/>
      <c r="S628" s="1034"/>
      <c r="T628" s="1034"/>
      <c r="U628" s="1066">
        <v>628</v>
      </c>
      <c r="V628" s="472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3"/>
      <c r="S629" s="1034"/>
      <c r="T629" s="1034"/>
      <c r="U629" s="1066">
        <v>629</v>
      </c>
      <c r="V629" s="472"/>
    </row>
    <row r="630" spans="1:22" ht="15.75" customHeight="1">
      <c r="A630" s="1124" t="s">
        <v>286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92" t="s">
        <v>282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24" t="s">
        <v>280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3"/>
      <c r="S634" s="1034"/>
      <c r="T634" s="1034"/>
      <c r="U634" s="1066">
        <v>634</v>
      </c>
      <c r="V634" s="472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4"/>
      <c r="S635" s="864"/>
      <c r="T635" s="864"/>
      <c r="U635" s="1066">
        <v>635</v>
      </c>
      <c r="V635" s="472"/>
    </row>
    <row r="636" spans="1:22" ht="15.75" customHeight="1">
      <c r="A636" s="1124" t="s">
        <v>286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3"/>
      <c r="S636" s="1034"/>
      <c r="T636" s="1034"/>
      <c r="U636" s="1066">
        <v>636</v>
      </c>
      <c r="V636" s="472"/>
    </row>
    <row r="637" spans="1:22" ht="15.75" customHeight="1">
      <c r="A637" s="1124" t="s">
        <v>283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24" t="str">
        <f>$Q$1 &amp; " (%)"</f>
        <v>kcal (%)</v>
      </c>
      <c r="B639" s="1103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 t="str">
        <f>IF(SUM(K639)=SUM(F639),"",SUM(K639)-SUM(F639))</f>
        <v/>
      </c>
      <c r="Q639" s="1132"/>
      <c r="R639" s="1065"/>
      <c r="S639" s="1027"/>
      <c r="T639" s="1027"/>
      <c r="U639" s="1066">
        <v>639</v>
      </c>
      <c r="V639" s="472"/>
    </row>
    <row r="640" spans="1:22" ht="15.75" customHeight="1">
      <c r="A640" s="1192" t="s">
        <v>282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2"/>
    </row>
    <row r="641" spans="1:22" ht="15.75" customHeight="1">
      <c r="A641" s="1124" t="s">
        <v>280</v>
      </c>
      <c r="B641" s="1104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2" t="str">
        <f>[1]ExpFactors!$I$69</f>
        <v>dis</v>
      </c>
      <c r="R641" s="903"/>
      <c r="S641" s="1034"/>
      <c r="T641" s="1034"/>
      <c r="U641" s="1066">
        <v>641</v>
      </c>
      <c r="V641" s="472"/>
    </row>
    <row r="642" spans="1:22" ht="15.75" customHeight="1">
      <c r="A642" s="1197" t="s">
        <v>288</v>
      </c>
      <c r="B642" s="1106"/>
      <c r="C642" s="1198"/>
      <c r="D642" s="1198"/>
      <c r="E642" s="1198"/>
      <c r="F642" s="891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4"/>
      <c r="S642" s="864"/>
      <c r="T642" s="864"/>
      <c r="U642" s="1066">
        <v>642</v>
      </c>
      <c r="V642" s="472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24" t="s">
        <v>290</v>
      </c>
      <c r="B644" s="1106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 t="str">
        <f>IF(SUM(C644)&gt;0,C644*'Exp factors'!C$28,"")</f>
        <v/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2"/>
    </row>
    <row r="645" spans="1:22" s="1168" customFormat="1" ht="15.75" customHeight="1">
      <c r="A645" s="1124" t="s">
        <v>291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 t="str">
        <f t="shared" ref="H645:K646" si="27">IF(C645&gt;0,C645,"")</f>
        <v/>
      </c>
      <c r="I645" s="1199">
        <f t="shared" si="27"/>
        <v>1</v>
      </c>
      <c r="J645" s="1199" t="str">
        <f t="shared" si="27"/>
        <v/>
      </c>
      <c r="K645" s="1199" t="str">
        <f t="shared" si="27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278</v>
      </c>
      <c r="B646" s="1169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si="27"/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2"/>
    </row>
    <row r="647" spans="1:22" s="1149" customFormat="1" ht="15.75" customHeight="1">
      <c r="A647" s="1124" t="s">
        <v>292</v>
      </c>
      <c r="B647" s="1106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 t="str">
        <f>IF(C645="","",((C644*C645*C646*C647)*3630*$O$2)/C$46/365/$P$1)</f>
        <v/>
      </c>
      <c r="D648" s="1150">
        <f>IF(D645="","",((D644*D645*D646*D647)*3630*$O$2)/D$46/365/$P$1)</f>
        <v>1.4207436399217222E-2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 t="str">
        <f>IF(H645="","",((H644*H645*H646*C647)*3630*$O$2)/H$46/365/$P$1)</f>
        <v/>
      </c>
      <c r="I648" s="1150">
        <f>IF(I645="","",((I644*I645*I646*D647)*3630*$O$2)/I$46/365/$P$1)</f>
        <v>1.7048923679060662E-2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 t="str">
        <f>IF(H648="","",SUM(H648)-SUM(C648))</f>
        <v/>
      </c>
      <c r="N648" s="1151">
        <f>IF(I648="","",SUM(I648)-SUM(D648))</f>
        <v>2.8414872798434403E-3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2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4"/>
      <c r="S649" s="864"/>
      <c r="T649" s="864"/>
      <c r="U649" s="1066">
        <v>649</v>
      </c>
      <c r="V649" s="472"/>
    </row>
    <row r="650" spans="1:22" ht="15.75" customHeight="1">
      <c r="A650" s="1124" t="s">
        <v>290</v>
      </c>
      <c r="B650" s="1106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2"/>
    </row>
    <row r="651" spans="1:22" ht="15.75" customHeight="1">
      <c r="A651" s="1124" t="s">
        <v>291</v>
      </c>
      <c r="B651" s="1169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8">IF(C651&gt;0,C651,"")</f>
        <v>1</v>
      </c>
      <c r="I651" s="1199">
        <f t="shared" si="28"/>
        <v>1</v>
      </c>
      <c r="J651" s="1199" t="str">
        <f t="shared" si="28"/>
        <v/>
      </c>
      <c r="K651" s="1199" t="str">
        <f t="shared" si="28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278</v>
      </c>
      <c r="B652" s="1106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8"/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292</v>
      </c>
      <c r="B653" s="1103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1.3530891808778304E-2</v>
      </c>
      <c r="D654" s="1150">
        <f>IF(D651="","",((D650*D651*D652*D653)*3630*$O$2)/D$46/365/$P$1)</f>
        <v>1.4207436399217222E-2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1.6237070170533968E-2</v>
      </c>
      <c r="I654" s="1150">
        <f>IF(I651="","",((I650*I651*I652*D653)*3630*$O$2)/I$46/365/$P$1)</f>
        <v>1.7048923679060662E-2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2.7061783617556637E-3</v>
      </c>
      <c r="N654" s="1151">
        <f>IF(I654="","",SUM(I654)-SUM(D654))</f>
        <v>2.8414872798434403E-3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2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4"/>
      <c r="S655" s="864"/>
      <c r="T655" s="864"/>
      <c r="U655" s="1066">
        <v>655</v>
      </c>
      <c r="V655" s="472"/>
    </row>
    <row r="656" spans="1:22" ht="15.75" customHeight="1">
      <c r="A656" s="1124" t="s">
        <v>290</v>
      </c>
      <c r="B656" s="1103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 t="str">
        <f>IF(SUM(C656)&gt;0,C656*'Exp factors'!C$28,"")</f>
        <v/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2"/>
    </row>
    <row r="657" spans="1:22" ht="15.75" customHeight="1">
      <c r="A657" s="1124" t="s">
        <v>291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 t="shared" ref="H657:K658" si="29">IF(C657&gt;0,C657,"")</f>
        <v/>
      </c>
      <c r="I657" s="1199">
        <f t="shared" si="29"/>
        <v>1</v>
      </c>
      <c r="J657" s="1199" t="str">
        <f t="shared" si="29"/>
        <v/>
      </c>
      <c r="K657" s="1199" t="str">
        <f t="shared" si="29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278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si="29"/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292</v>
      </c>
      <c r="B659" s="1103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00" t="str">
        <f>$Q$1 &amp; " (%)"</f>
        <v>kcal (%)</v>
      </c>
      <c r="B660" s="1103"/>
      <c r="C660" s="1150" t="str">
        <f>IF(C657="","",((C656*C657*C658*C659)*3630*$O$2)/C$46/365/$P$1)</f>
        <v/>
      </c>
      <c r="D660" s="1150">
        <f>IF(D657="","",((D656*D657*D658*D659)*3630*$O$2)/D$46/365/$P$1)</f>
        <v>1.0655577299412916E-2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 t="str">
        <f>IF(H657="","",((H656*H657*H658*C659)*3630*$O$2)/H$46/365/$P$1)</f>
        <v/>
      </c>
      <c r="I660" s="1150">
        <f>IF(I657="","",((I656*I657*I658*D659)*3630*$O$2)/I$46/365/$P$1)</f>
        <v>1.2786692759295497E-2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 t="str">
        <f>IF(H660="","",SUM(H660)-SUM(C660))</f>
        <v/>
      </c>
      <c r="N660" s="1151">
        <f>IF(I660="","",SUM(I660)-SUM(D660))</f>
        <v>2.1311154598825811E-3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2"/>
    </row>
    <row r="662" spans="1:22" ht="15.75" customHeight="1">
      <c r="A662" s="1124" t="s">
        <v>278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2"/>
    </row>
    <row r="664" spans="1:22" ht="15.75" customHeight="1">
      <c r="A664" s="1200" t="s">
        <v>296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4"/>
      <c r="S664" s="864"/>
      <c r="T664" s="864"/>
      <c r="U664" s="1066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3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2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>
        <f>IF(D665="","",D665/D$46*8/12*5/7*0.5)</f>
        <v>2.976190476190476E-2</v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3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3"/>
      <c r="S667" s="1034"/>
      <c r="T667" s="1034"/>
      <c r="U667" s="1066">
        <v>667</v>
      </c>
      <c r="V667" s="472"/>
    </row>
    <row r="668" spans="1:22" ht="15.75" customHeight="1">
      <c r="A668" s="1124" t="s">
        <v>283</v>
      </c>
      <c r="B668" s="1103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2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3.261578604044358E-2</v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3"/>
      <c r="S670" s="1034"/>
      <c r="T670" s="1034"/>
      <c r="U670" s="1066">
        <v>670</v>
      </c>
      <c r="V670" s="472"/>
    </row>
    <row r="671" spans="1:22" ht="15.75" customHeight="1">
      <c r="A671" s="1124" t="s">
        <v>283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2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3"/>
      <c r="S673" s="1034"/>
      <c r="T673" s="1034"/>
      <c r="U673" s="1066">
        <v>673</v>
      </c>
      <c r="V673" s="472"/>
    </row>
    <row r="674" spans="1:22" ht="15.75" customHeight="1">
      <c r="A674" s="1124" t="s">
        <v>283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2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2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4"/>
      <c r="S676" s="864"/>
      <c r="T676" s="864"/>
      <c r="U676" s="1066">
        <v>676</v>
      </c>
      <c r="V676" s="472"/>
    </row>
    <row r="677" spans="1:22" ht="15.75" customHeight="1">
      <c r="A677" s="1124" t="s">
        <v>286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5"/>
      <c r="I677" s="295"/>
      <c r="J677" s="295"/>
      <c r="K677" s="295"/>
      <c r="L677" s="1103"/>
      <c r="M677" s="968"/>
      <c r="N677" s="968"/>
      <c r="O677" s="968"/>
      <c r="P677" s="968"/>
      <c r="Q677" s="1132"/>
      <c r="R677" s="903"/>
      <c r="S677" s="1034"/>
      <c r="T677" s="1034"/>
      <c r="U677" s="1066">
        <v>677</v>
      </c>
      <c r="V677" s="472"/>
    </row>
    <row r="678" spans="1:22" ht="15.75" customHeight="1">
      <c r="A678" s="1124" t="s">
        <v>283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2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3"/>
      <c r="S679" s="1034"/>
      <c r="T679" s="1034"/>
      <c r="U679" s="1066">
        <v>679</v>
      </c>
      <c r="V679" s="472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2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4"/>
      <c r="S681" s="864"/>
      <c r="T681" s="864"/>
      <c r="U681" s="1066">
        <v>681</v>
      </c>
      <c r="V681" s="472"/>
    </row>
    <row r="682" spans="1:22" ht="15.75" customHeight="1">
      <c r="A682" s="1124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5"/>
      <c r="I682" s="295"/>
      <c r="J682" s="295"/>
      <c r="K682" s="295"/>
      <c r="L682" s="1103"/>
      <c r="M682" s="968"/>
      <c r="N682" s="968"/>
      <c r="O682" s="968"/>
      <c r="P682" s="968"/>
      <c r="Q682" s="1132"/>
      <c r="R682" s="903"/>
      <c r="S682" s="1034"/>
      <c r="T682" s="1034"/>
      <c r="U682" s="1066">
        <v>682</v>
      </c>
      <c r="V682" s="472"/>
    </row>
    <row r="683" spans="1:22" ht="15.75" customHeight="1">
      <c r="A683" s="1124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2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3"/>
      <c r="S684" s="1034"/>
      <c r="T684" s="1034"/>
      <c r="U684" s="1066">
        <v>684</v>
      </c>
      <c r="V684" s="472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4"/>
      <c r="S686" s="864"/>
      <c r="T686" s="864"/>
      <c r="U686" s="1066">
        <v>686</v>
      </c>
      <c r="V686" s="472"/>
    </row>
    <row r="687" spans="1:22" ht="15.75" customHeight="1">
      <c r="A687" s="1124" t="s">
        <v>286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3"/>
      <c r="S687" s="1034"/>
      <c r="T687" s="1034"/>
      <c r="U687" s="1066">
        <v>687</v>
      </c>
      <c r="V687" s="472"/>
    </row>
    <row r="688" spans="1:22" ht="15.75" customHeight="1">
      <c r="A688" s="1124" t="s">
        <v>283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2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3"/>
      <c r="S689" s="1034"/>
      <c r="T689" s="1034"/>
      <c r="U689" s="1066">
        <v>689</v>
      </c>
      <c r="V689" s="472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2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4"/>
      <c r="S691" s="864"/>
      <c r="T691" s="864"/>
      <c r="U691" s="1066">
        <v>691</v>
      </c>
      <c r="V691" s="472"/>
    </row>
    <row r="692" spans="1:22" ht="15.75" customHeight="1">
      <c r="A692" s="1124" t="s">
        <v>286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5"/>
      <c r="I692" s="295"/>
      <c r="J692" s="295"/>
      <c r="K692" s="295"/>
      <c r="L692" s="1103"/>
      <c r="M692" s="968"/>
      <c r="N692" s="968"/>
      <c r="O692" s="968"/>
      <c r="P692" s="968"/>
      <c r="Q692" s="1132"/>
      <c r="R692" s="903"/>
      <c r="S692" s="1034"/>
      <c r="T692" s="1034"/>
      <c r="U692" s="1066">
        <v>692</v>
      </c>
      <c r="V692" s="472"/>
    </row>
    <row r="693" spans="1:22" ht="15.75" customHeight="1">
      <c r="A693" s="1124" t="s">
        <v>283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2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3"/>
      <c r="S694" s="1034"/>
      <c r="T694" s="1034"/>
      <c r="U694" s="1066">
        <v>694</v>
      </c>
      <c r="V694" s="472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2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4"/>
      <c r="S696" s="864"/>
      <c r="T696" s="864"/>
      <c r="U696" s="1066">
        <v>696</v>
      </c>
      <c r="V696" s="472"/>
    </row>
    <row r="697" spans="1:22" ht="15.75" customHeight="1">
      <c r="A697" s="1124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5"/>
      <c r="I697" s="295"/>
      <c r="J697" s="295"/>
      <c r="K697" s="295"/>
      <c r="L697" s="1103"/>
      <c r="M697" s="968"/>
      <c r="N697" s="968"/>
      <c r="O697" s="968"/>
      <c r="P697" s="968"/>
      <c r="Q697" s="1132"/>
      <c r="R697" s="903"/>
      <c r="S697" s="1034"/>
      <c r="T697" s="1034"/>
      <c r="U697" s="1066">
        <v>697</v>
      </c>
      <c r="V697" s="472"/>
    </row>
    <row r="698" spans="1:22" ht="15.75" customHeight="1">
      <c r="A698" s="1124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2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3"/>
      <c r="S699" s="1034"/>
      <c r="T699" s="1034"/>
      <c r="U699" s="1066">
        <v>699</v>
      </c>
      <c r="V699" s="472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2"/>
    </row>
    <row r="701" spans="1:22" ht="15.75" customHeight="1">
      <c r="A701" s="1200" t="s">
        <v>306</v>
      </c>
      <c r="B701" s="954"/>
      <c r="C701" s="891"/>
      <c r="D701" s="891"/>
      <c r="E701" s="891"/>
      <c r="F701" s="891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4"/>
      <c r="S701" s="864"/>
      <c r="T701" s="864"/>
      <c r="U701" s="1066">
        <v>701</v>
      </c>
      <c r="V701" s="472"/>
    </row>
    <row r="702" spans="1:22" ht="15.75" customHeight="1">
      <c r="A702" s="1204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124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2"/>
    </row>
    <row r="704" spans="1:22" ht="15.75" customHeight="1">
      <c r="A704" s="1124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30">IF(C704&gt;0,C704,"")</f>
        <v/>
      </c>
      <c r="I704" s="1199" t="str">
        <f t="shared" si="30"/>
        <v/>
      </c>
      <c r="J704" s="1199" t="str">
        <f t="shared" si="30"/>
        <v/>
      </c>
      <c r="K704" s="1199" t="str">
        <f t="shared" si="30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30"/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70" t="s">
        <v>309</v>
      </c>
      <c r="B707" s="954"/>
      <c r="C707" s="1146">
        <f>IF(Data!BV707="","",Data!BV707)</f>
        <v>710</v>
      </c>
      <c r="D707" s="1146">
        <f>IF(Data!BW707="","",Data!BW707)</f>
        <v>450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852</v>
      </c>
      <c r="I707" s="1199">
        <f>IF(D707="","",D707*'Exp factors'!D$28)</f>
        <v>540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142</v>
      </c>
      <c r="N707" s="1123">
        <f>IF(I707="","",SUM(I707)-SUM(D707))</f>
        <v>90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3"/>
      <c r="S707" s="1034"/>
      <c r="T707" s="1034"/>
      <c r="U707" s="1066">
        <v>707</v>
      </c>
      <c r="V707" s="472"/>
    </row>
    <row r="708" spans="1:22" ht="15.75" customHeight="1">
      <c r="A708" s="1204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4"/>
      <c r="S708" s="864"/>
      <c r="T708" s="864"/>
      <c r="U708" s="1066">
        <v>708</v>
      </c>
      <c r="V708" s="472"/>
    </row>
    <row r="709" spans="1:22" ht="15.75" customHeight="1">
      <c r="A709" s="1124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2"/>
    </row>
    <row r="710" spans="1:22" ht="15.75" customHeight="1">
      <c r="A710" s="1124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31">IF(C710&gt;0,C710,"")</f>
        <v/>
      </c>
      <c r="I710" s="1199" t="str">
        <f t="shared" si="31"/>
        <v/>
      </c>
      <c r="J710" s="1199" t="str">
        <f t="shared" si="31"/>
        <v/>
      </c>
      <c r="K710" s="1199" t="str">
        <f t="shared" si="31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31"/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70" t="s">
        <v>309</v>
      </c>
      <c r="B713" s="954"/>
      <c r="C713" s="1146">
        <f>IF(Data!BV713="","",Data!BV713)</f>
        <v>0</v>
      </c>
      <c r="D713" s="1146">
        <f>IF(Data!BW713="","",Data!BW713)</f>
        <v>950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1140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190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3"/>
      <c r="S713" s="1034"/>
      <c r="T713" s="1034"/>
      <c r="U713" s="1066">
        <v>713</v>
      </c>
      <c r="V713" s="472"/>
    </row>
    <row r="714" spans="1:22" ht="15.75" customHeight="1">
      <c r="A714" s="1204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4"/>
      <c r="S714" s="864"/>
      <c r="T714" s="864"/>
      <c r="U714" s="1066">
        <v>714</v>
      </c>
      <c r="V714" s="472"/>
    </row>
    <row r="715" spans="1:22" ht="15.75" customHeight="1">
      <c r="A715" s="1124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2"/>
    </row>
    <row r="716" spans="1:22" ht="15.75" customHeight="1">
      <c r="A716" s="1124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32">IF(C716&gt;0,C716,"")</f>
        <v/>
      </c>
      <c r="I716" s="1199" t="str">
        <f t="shared" si="32"/>
        <v/>
      </c>
      <c r="J716" s="1199" t="str">
        <f t="shared" si="32"/>
        <v/>
      </c>
      <c r="K716" s="1199" t="str">
        <f t="shared" si="32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32"/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70" t="s">
        <v>309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3"/>
      <c r="S719" s="1034"/>
      <c r="T719" s="1034"/>
      <c r="U719" s="1066">
        <v>719</v>
      </c>
      <c r="V719" s="472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2"/>
    </row>
    <row r="721" spans="1:22" ht="15.75" customHeight="1">
      <c r="A721" s="1124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33">IF(C721&gt;0,C721,"")</f>
        <v/>
      </c>
      <c r="I721" s="1199" t="str">
        <f t="shared" si="33"/>
        <v/>
      </c>
      <c r="J721" s="1199" t="str">
        <f t="shared" si="33"/>
        <v/>
      </c>
      <c r="K721" s="1199" t="str">
        <f t="shared" si="33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33"/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903"/>
      <c r="S722" s="1034"/>
      <c r="T722" s="1034"/>
      <c r="U722" s="1066">
        <v>722</v>
      </c>
      <c r="V722" s="472"/>
    </row>
    <row r="723" spans="1:22" ht="15.75" customHeight="1">
      <c r="A723" s="1170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2"/>
    </row>
    <row r="725" spans="1:22" ht="15.75" customHeight="1">
      <c r="A725" s="1100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3"/>
      <c r="S725" s="1034"/>
      <c r="T725" s="1034"/>
      <c r="U725" s="1066">
        <v>725</v>
      </c>
      <c r="V725" s="472"/>
    </row>
    <row r="726" spans="1:22" ht="15.75" customHeight="1">
      <c r="A726" s="1100" t="s">
        <v>309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2"/>
    </row>
    <row r="728" spans="1:22" ht="15.75" customHeight="1">
      <c r="A728" s="1124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34">IF(C728&gt;0,C728,"")</f>
        <v/>
      </c>
      <c r="I728" s="1199" t="str">
        <f t="shared" si="34"/>
        <v/>
      </c>
      <c r="J728" s="1199" t="str">
        <f t="shared" si="34"/>
        <v/>
      </c>
      <c r="K728" s="1199" t="str">
        <f t="shared" si="34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34"/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70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3"/>
      <c r="S731" s="1034"/>
      <c r="T731" s="1034"/>
      <c r="U731" s="1066">
        <v>731</v>
      </c>
      <c r="V731" s="472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2"/>
    </row>
    <row r="733" spans="1:22" ht="15.75" customHeight="1">
      <c r="A733" s="1124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35">IF(C733&gt;0,C733,"")</f>
        <v/>
      </c>
      <c r="I733" s="1199" t="str">
        <f t="shared" si="35"/>
        <v/>
      </c>
      <c r="J733" s="1199" t="str">
        <f t="shared" si="35"/>
        <v/>
      </c>
      <c r="K733" s="1199" t="str">
        <f t="shared" si="35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35"/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00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3"/>
      <c r="S736" s="1034"/>
      <c r="T736" s="1034"/>
      <c r="U736" s="1066">
        <v>736</v>
      </c>
      <c r="V736" s="472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4"/>
      <c r="S737" s="864"/>
      <c r="T737" s="864"/>
      <c r="U737" s="1066">
        <v>737</v>
      </c>
      <c r="V737" s="472"/>
    </row>
    <row r="738" spans="1:22" ht="15.75" hidden="1" customHeight="1">
      <c r="A738" s="1205" t="s">
        <v>290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2"/>
    </row>
    <row r="739" spans="1:22" ht="15.75" hidden="1" customHeight="1">
      <c r="A739" s="1205" t="s">
        <v>291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36">IF(C739&gt;0,C739,"")</f>
        <v/>
      </c>
      <c r="I739" s="1199" t="str">
        <f t="shared" si="36"/>
        <v/>
      </c>
      <c r="J739" s="1199" t="str">
        <f t="shared" si="36"/>
        <v/>
      </c>
      <c r="K739" s="1199" t="str">
        <f t="shared" si="36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278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36"/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308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customHeight="1">
      <c r="A742" s="1100" t="s">
        <v>309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3"/>
      <c r="S742" s="1034"/>
      <c r="T742" s="1034"/>
      <c r="U742" s="1066">
        <v>742</v>
      </c>
      <c r="V742" s="472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4"/>
      <c r="S743" s="864"/>
      <c r="T743" s="864"/>
      <c r="U743" s="1066">
        <v>743</v>
      </c>
      <c r="V743" s="472"/>
    </row>
    <row r="744" spans="1:22" ht="15.75" hidden="1" customHeight="1">
      <c r="A744" s="1205" t="s">
        <v>290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2"/>
    </row>
    <row r="745" spans="1:22" ht="15.75" hidden="1" customHeight="1">
      <c r="A745" s="1205" t="s">
        <v>291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37">IF(C745&gt;0,C745,"")</f>
        <v/>
      </c>
      <c r="I745" s="1199" t="str">
        <f t="shared" si="37"/>
        <v/>
      </c>
      <c r="J745" s="1199" t="str">
        <f t="shared" si="37"/>
        <v/>
      </c>
      <c r="K745" s="1199" t="str">
        <f t="shared" si="37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278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37"/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308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customHeight="1">
      <c r="A748" s="1100" t="s">
        <v>309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3"/>
      <c r="S748" s="1034"/>
      <c r="T748" s="1034"/>
      <c r="U748" s="1066">
        <v>748</v>
      </c>
      <c r="V748" s="472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4"/>
      <c r="S749" s="864"/>
      <c r="T749" s="864"/>
      <c r="U749" s="1066">
        <v>749</v>
      </c>
      <c r="V749" s="472"/>
    </row>
    <row r="750" spans="1:22" ht="15.75" hidden="1" customHeight="1">
      <c r="A750" s="1205" t="s">
        <v>290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2"/>
    </row>
    <row r="751" spans="1:22" ht="15.75" hidden="1" customHeight="1">
      <c r="A751" s="1205" t="s">
        <v>291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8">IF(C751&gt;0,C751,"")</f>
        <v/>
      </c>
      <c r="I751" s="1199" t="str">
        <f t="shared" si="38"/>
        <v/>
      </c>
      <c r="J751" s="1199" t="str">
        <f t="shared" si="38"/>
        <v/>
      </c>
      <c r="K751" s="1199" t="str">
        <f t="shared" si="38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278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8"/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308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customHeight="1">
      <c r="A754" s="1100" t="s">
        <v>309</v>
      </c>
      <c r="B754" s="954"/>
      <c r="C754" s="1146">
        <f>IF(Data!BV754="","",Data!BV754)</f>
        <v>880</v>
      </c>
      <c r="D754" s="1146">
        <f>IF(Data!BW754="","",Data!BW754)</f>
        <v>125</v>
      </c>
      <c r="E754" s="1146">
        <f>IF(Data!BX754="","",Data!BX754)</f>
        <v>0</v>
      </c>
      <c r="F754" s="1146">
        <f>IF(Data!BY754="","",Data!BY754)</f>
        <v>0</v>
      </c>
      <c r="G754" s="1106"/>
      <c r="H754" s="1199">
        <f>IF(C754="","",C754*'Exp factors'!C$36)</f>
        <v>1056</v>
      </c>
      <c r="I754" s="1199">
        <f>IF(D754="","",D754*'Exp factors'!D$36)</f>
        <v>150</v>
      </c>
      <c r="J754" s="1199">
        <f>IF(E754="","",E754*'Exp factors'!E$36)</f>
        <v>0</v>
      </c>
      <c r="K754" s="1199">
        <f>IF(F754="","",F754*'Exp factors'!F$36)</f>
        <v>0</v>
      </c>
      <c r="L754" s="1104"/>
      <c r="M754" s="1123">
        <f>IF(H754="","",SUM(H754)-SUM(C754))</f>
        <v>176</v>
      </c>
      <c r="N754" s="1123">
        <f>IF(I754="","",SUM(I754)-SUM(D754))</f>
        <v>25</v>
      </c>
      <c r="O754" s="1123">
        <f>IF(J754="","",SUM(J754)-SUM(E754))</f>
        <v>0</v>
      </c>
      <c r="P754" s="1123">
        <f>IF(K754="","",SUM(K754)-SUM(F754))</f>
        <v>0</v>
      </c>
      <c r="Q754" s="1132"/>
      <c r="R754" s="903"/>
      <c r="S754" s="1034"/>
      <c r="T754" s="1034"/>
      <c r="U754" s="1066">
        <v>754</v>
      </c>
      <c r="V754" s="472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2"/>
    </row>
    <row r="756" spans="1:22" ht="15.75" hidden="1" customHeight="1">
      <c r="A756" s="1205" t="s">
        <v>291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9">IF(C756&gt;0,C756,"")</f>
        <v/>
      </c>
      <c r="I756" s="1199" t="str">
        <f t="shared" si="39"/>
        <v/>
      </c>
      <c r="J756" s="1199" t="str">
        <f t="shared" si="39"/>
        <v/>
      </c>
      <c r="K756" s="1199" t="str">
        <f t="shared" si="39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278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9"/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322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customHeight="1">
      <c r="A759" s="1170" t="s">
        <v>309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601.19999999999993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3"/>
      <c r="S759" s="1034"/>
      <c r="T759" s="1034"/>
      <c r="U759" s="1066">
        <v>759</v>
      </c>
      <c r="V759" s="472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4"/>
      <c r="S760" s="864"/>
      <c r="T760" s="864"/>
      <c r="U760" s="1066">
        <v>760</v>
      </c>
      <c r="V760" s="472"/>
    </row>
    <row r="761" spans="1:22" ht="15.75" customHeight="1">
      <c r="A761" s="1124" t="s">
        <v>291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2"/>
    </row>
    <row r="762" spans="1:22" ht="15.75" customHeight="1">
      <c r="A762" s="1124" t="s">
        <v>278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40">IF(C762&gt;0,C762,"")</f>
        <v/>
      </c>
      <c r="I762" s="1199" t="str">
        <f t="shared" si="40"/>
        <v/>
      </c>
      <c r="J762" s="1199" t="str">
        <f t="shared" si="40"/>
        <v/>
      </c>
      <c r="K762" s="1199" t="str">
        <f t="shared" si="40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308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40"/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00" t="s">
        <v>309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3"/>
      <c r="S764" s="1034"/>
      <c r="T764" s="1034"/>
      <c r="U764" s="1066">
        <v>764</v>
      </c>
      <c r="V764" s="472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4"/>
      <c r="S765" s="864"/>
      <c r="T765" s="864"/>
      <c r="U765" s="1066">
        <v>765</v>
      </c>
      <c r="V765" s="472"/>
    </row>
    <row r="766" spans="1:22" ht="15.75" customHeight="1">
      <c r="A766" s="1205" t="s">
        <v>291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6"/>
      <c r="H766" s="295"/>
      <c r="I766" s="295"/>
      <c r="J766" s="295"/>
      <c r="K766" s="295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2"/>
    </row>
    <row r="767" spans="1:22" ht="15.75" customHeight="1">
      <c r="A767" s="1205" t="s">
        <v>278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308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100" t="s">
        <v>309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>
        <f>IF(SUM(F766)=0,"",F766*F767*F768)</f>
        <v>100</v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3"/>
      <c r="S769" s="1034"/>
      <c r="T769" s="1034"/>
      <c r="U769" s="1066">
        <v>769</v>
      </c>
      <c r="V769" s="472"/>
    </row>
    <row r="770" spans="1:22" ht="15.75" customHeight="1">
      <c r="A770" s="1190" t="s">
        <v>325</v>
      </c>
      <c r="B770" s="1206"/>
      <c r="C770" s="771"/>
      <c r="D770" s="771"/>
      <c r="E770" s="771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4"/>
      <c r="S770" s="864"/>
      <c r="T770" s="864"/>
      <c r="U770" s="1066">
        <v>770</v>
      </c>
      <c r="V770" s="472"/>
    </row>
    <row r="771" spans="1:22" ht="15.75" customHeight="1">
      <c r="A771" s="913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30</v>
      </c>
      <c r="F771" s="1126">
        <f>IF(Data!BY771="","",Data!BY771)</f>
        <v>100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41">IF(H771="","",SUM(H771)-SUM(C771))</f>
        <v>0</v>
      </c>
      <c r="N771" s="1432">
        <f t="shared" si="41"/>
        <v>0</v>
      </c>
      <c r="O771" s="1432">
        <f t="shared" si="41"/>
        <v>-30</v>
      </c>
      <c r="P771" s="1432">
        <f t="shared" si="41"/>
        <v>-100</v>
      </c>
      <c r="Q771" s="1132" t="str">
        <f>'Exp factors'!I71</f>
        <v>lbpl</v>
      </c>
      <c r="R771" s="1116"/>
      <c r="S771" s="1117"/>
      <c r="T771" s="1117"/>
      <c r="U771" s="1066">
        <v>771</v>
      </c>
      <c r="V771" s="472"/>
    </row>
    <row r="772" spans="1:22" ht="15.75" customHeight="1">
      <c r="A772" s="913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60</v>
      </c>
      <c r="E772" s="1126">
        <f>IF(Data!BX772="","",Data!BX772)</f>
        <v>60</v>
      </c>
      <c r="F772" s="1126">
        <f>IF(Data!BY772="","",Data!BY772)</f>
        <v>120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41"/>
        <v>-30</v>
      </c>
      <c r="N772" s="1432">
        <f t="shared" si="41"/>
        <v>-60</v>
      </c>
      <c r="O772" s="1432">
        <f t="shared" si="41"/>
        <v>-60</v>
      </c>
      <c r="P772" s="1432">
        <f t="shared" si="41"/>
        <v>-120</v>
      </c>
      <c r="Q772" s="1132" t="str">
        <f>'Exp factors'!I72</f>
        <v>lbpl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Soap</v>
      </c>
      <c r="B773" s="1206"/>
      <c r="C773" s="1126">
        <f>IF(Data!BV773="","",Data!BV773)</f>
        <v>63</v>
      </c>
      <c r="D773" s="1126">
        <f>IF(Data!BW773="","",Data!BW773)</f>
        <v>72</v>
      </c>
      <c r="E773" s="1126">
        <f>IF(Data!BX773="","",Data!BX773)</f>
        <v>128</v>
      </c>
      <c r="F773" s="1126">
        <f>IF(Data!BY773="","",Data!BY773)</f>
        <v>240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41"/>
        <v>-63</v>
      </c>
      <c r="N773" s="1432">
        <f t="shared" si="41"/>
        <v>-72</v>
      </c>
      <c r="O773" s="1432">
        <f t="shared" si="41"/>
        <v>-128</v>
      </c>
      <c r="P773" s="1432">
        <f t="shared" si="41"/>
        <v>-240</v>
      </c>
      <c r="Q773" s="1132" t="str">
        <f>'Exp factors'!I73</f>
        <v>lbpl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41"/>
        <v>0</v>
      </c>
      <c r="N774" s="1432">
        <f t="shared" si="41"/>
        <v>0</v>
      </c>
      <c r="O774" s="1432">
        <f t="shared" si="41"/>
        <v>0</v>
      </c>
      <c r="P774" s="1432">
        <f t="shared" si="41"/>
        <v>0</v>
      </c>
      <c r="Q774" s="1132" t="str">
        <f>'Exp factors'!I74</f>
        <v>lbpl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Grinding</v>
      </c>
      <c r="B775" s="1206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6"/>
      <c r="H775" s="1193">
        <f>IF(H$46="","",IF('Exp factors'!$B75="poor",'Exp factors'!$G$75*H$46,SUM(C775)*'Exp factors'!C$75))</f>
        <v>128</v>
      </c>
      <c r="I775" s="1193">
        <f>IF(I$46="","",IF('Exp factors'!$B75="poor",'Exp factors'!$G$75*I$46,SUM(D775)*'Exp factors'!D$75))</f>
        <v>180</v>
      </c>
      <c r="J775" s="1193">
        <f>IF(J$46="","",IF('Exp factors'!$B75="poor",'Exp factors'!$G$75*J$46,SUM(E775)*'Exp factors'!E$75))</f>
        <v>180</v>
      </c>
      <c r="K775" s="1193">
        <f>IF(K$46="","",IF('Exp factors'!$B75="poor",'Exp factors'!$G$75*K$46,SUM(F775)*'Exp factors'!F$75))</f>
        <v>350</v>
      </c>
      <c r="L775" s="1431"/>
      <c r="M775" s="1432">
        <f t="shared" si="41"/>
        <v>0</v>
      </c>
      <c r="N775" s="1432">
        <f t="shared" si="41"/>
        <v>0</v>
      </c>
      <c r="O775" s="1432">
        <f t="shared" si="41"/>
        <v>0</v>
      </c>
      <c r="P775" s="1432">
        <f t="shared" si="41"/>
        <v>0</v>
      </c>
      <c r="Q775" s="1132" t="str">
        <f>'Exp factors'!I75</f>
        <v>des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4"/>
      <c r="S776" s="864"/>
      <c r="T776" s="864"/>
      <c r="U776" s="1066">
        <v>776</v>
      </c>
      <c r="V776" s="472"/>
    </row>
    <row r="777" spans="1:22" ht="15.75" customHeight="1">
      <c r="A777" s="1124" t="s">
        <v>277</v>
      </c>
      <c r="B777" s="1206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777</v>
      </c>
      <c r="V777" s="472"/>
    </row>
    <row r="778" spans="1:22" ht="15.75" customHeight="1">
      <c r="A778" s="1124" t="s">
        <v>278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333</v>
      </c>
      <c r="B779" s="1206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280</v>
      </c>
      <c r="B780" s="1206"/>
      <c r="C780" s="1123">
        <f>IF(SUM(C777)=0,"",C777*C778*C779)</f>
        <v>60</v>
      </c>
      <c r="D780" s="1123">
        <f>IF(SUM(D777)=0,"",D777*D778*D779)</f>
        <v>60</v>
      </c>
      <c r="E780" s="1123">
        <f>IF(SUM(E777)=0,"",E777*E778*E779)</f>
        <v>120</v>
      </c>
      <c r="F780" s="1123">
        <f>IF(SUM(F777)=0,"",F777*F778*F779)</f>
        <v>120</v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42">IF(H780="","",SUM(H780)-SUM(C780))</f>
        <v>-60</v>
      </c>
      <c r="N780" s="1432">
        <f t="shared" si="42"/>
        <v>-60</v>
      </c>
      <c r="O780" s="1432">
        <f t="shared" si="42"/>
        <v>-120</v>
      </c>
      <c r="P780" s="1432">
        <f t="shared" si="42"/>
        <v>-120</v>
      </c>
      <c r="Q780" s="1132" t="str">
        <f>'Exp factors'!I90</f>
        <v>lbpl</v>
      </c>
      <c r="R780" s="1116"/>
      <c r="S780" s="1117"/>
      <c r="T780" s="1117"/>
      <c r="U780" s="1066">
        <v>780</v>
      </c>
      <c r="V780" s="472"/>
    </row>
    <row r="781" spans="1:22" ht="15.75" customHeight="1">
      <c r="A781" s="913" t="str">
        <f>IF(Data!A781="","",Data!A781)</f>
        <v>Firewood</v>
      </c>
      <c r="B781" s="1206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42"/>
        <v>-90</v>
      </c>
      <c r="N781" s="1432">
        <f t="shared" si="42"/>
        <v>-150</v>
      </c>
      <c r="O781" s="1432">
        <f t="shared" si="42"/>
        <v>-180</v>
      </c>
      <c r="P781" s="1432">
        <f t="shared" si="42"/>
        <v>-360</v>
      </c>
      <c r="Q781" s="1132" t="str">
        <f>'Exp factors'!I76</f>
        <v>lbpl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42"/>
        <v>0</v>
      </c>
      <c r="N782" s="1432">
        <f t="shared" si="42"/>
        <v>0</v>
      </c>
      <c r="O782" s="1432">
        <f t="shared" si="42"/>
        <v>0</v>
      </c>
      <c r="P782" s="1432">
        <f t="shared" si="42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360</v>
      </c>
      <c r="K783" s="1193">
        <f>IF(K$46="","",IF('Exp factors'!$B96="poor",'Exp factors'!$G$96*K$46,SUM(F783)*'Exp factors'!F$96))</f>
        <v>1440</v>
      </c>
      <c r="L783" s="1431"/>
      <c r="M783" s="1432">
        <f t="shared" si="42"/>
        <v>0</v>
      </c>
      <c r="N783" s="1432">
        <f t="shared" si="42"/>
        <v>0</v>
      </c>
      <c r="O783" s="1432">
        <f t="shared" si="42"/>
        <v>0</v>
      </c>
      <c r="P783" s="1432">
        <f t="shared" si="42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42"/>
        <v>0</v>
      </c>
      <c r="N784" s="1432">
        <f t="shared" si="42"/>
        <v>0</v>
      </c>
      <c r="O784" s="1432">
        <f t="shared" si="42"/>
        <v>0</v>
      </c>
      <c r="P784" s="1432">
        <f t="shared" si="42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4"/>
      <c r="S785" s="864"/>
      <c r="T785" s="864"/>
      <c r="U785" s="1066">
        <v>785</v>
      </c>
      <c r="V785" s="472"/>
    </row>
    <row r="786" spans="1:22" ht="15.75" customHeight="1">
      <c r="A786" s="1124" t="s">
        <v>277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786</v>
      </c>
      <c r="V786" s="472"/>
    </row>
    <row r="787" spans="1:22" ht="15.75" customHeight="1">
      <c r="A787" s="1124" t="s">
        <v>278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333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280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43">IF(H789="","",SUM(H789)-SUM(C789))</f>
        <v/>
      </c>
      <c r="N789" s="1432" t="str">
        <f t="shared" ref="N789:P809" si="44">IF(I789="","",SUM(I789)-SUM(D789))</f>
        <v/>
      </c>
      <c r="O789" s="1432" t="str">
        <f t="shared" si="44"/>
        <v/>
      </c>
      <c r="P789" s="1432" t="str">
        <f t="shared" si="44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2"/>
    </row>
    <row r="790" spans="1:22" ht="15.75" customHeight="1">
      <c r="A790" s="913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43"/>
        <v>0</v>
      </c>
      <c r="N790" s="1432">
        <f t="shared" si="44"/>
        <v>0</v>
      </c>
      <c r="O790" s="1432">
        <f t="shared" si="44"/>
        <v>0</v>
      </c>
      <c r="P790" s="1432">
        <f t="shared" si="44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Seeds</v>
      </c>
      <c r="B791" s="1206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3"/>
      <c r="H791" s="1193">
        <f>IF(H$46="","",IF('Exp factors'!$B99="poor",'Exp factors'!$G$99*H$46,SUM(C791)*'Exp factors'!C$99))</f>
        <v>140</v>
      </c>
      <c r="I791" s="1193">
        <f>IF(I$46="","",IF('Exp factors'!$B99="poor",'Exp factors'!$G$99*I$46,SUM(D791)*'Exp factors'!D$99))</f>
        <v>140</v>
      </c>
      <c r="J791" s="1193">
        <f>IF(J$46="","",IF('Exp factors'!$B99="poor",'Exp factors'!$G$99*J$46,SUM(E791)*'Exp factors'!E$99))</f>
        <v>140</v>
      </c>
      <c r="K791" s="1193">
        <f>IF(K$46="","",IF('Exp factors'!$B99="poor",'Exp factors'!$G$99*K$46,SUM(F791)*'Exp factors'!F$99))</f>
        <v>260</v>
      </c>
      <c r="L791" s="1435"/>
      <c r="M791" s="1432">
        <f t="shared" si="43"/>
        <v>0</v>
      </c>
      <c r="N791" s="1432">
        <f t="shared" si="44"/>
        <v>0</v>
      </c>
      <c r="O791" s="1432">
        <f t="shared" si="44"/>
        <v>0</v>
      </c>
      <c r="P791" s="1432">
        <f t="shared" si="44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Fertilizer</v>
      </c>
      <c r="B792" s="1206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600</v>
      </c>
      <c r="J792" s="1193">
        <f>IF(J$46="","",IF('Exp factors'!$B100="poor",'Exp factors'!$G$100*J$46,SUM(E792)*'Exp factors'!E$100))</f>
        <v>750</v>
      </c>
      <c r="K792" s="1193">
        <f>IF(K$46="","",IF('Exp factors'!$B100="poor",'Exp factors'!$G$100*K$46,SUM(F792)*'Exp factors'!F$100))</f>
        <v>900</v>
      </c>
      <c r="L792" s="1435"/>
      <c r="M792" s="1432">
        <f t="shared" si="43"/>
        <v>0</v>
      </c>
      <c r="N792" s="1432">
        <f t="shared" si="44"/>
        <v>0</v>
      </c>
      <c r="O792" s="1432">
        <f t="shared" si="44"/>
        <v>0</v>
      </c>
      <c r="P792" s="1432">
        <f t="shared" si="44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43"/>
        <v>0</v>
      </c>
      <c r="N793" s="1432">
        <f t="shared" si="44"/>
        <v>0</v>
      </c>
      <c r="O793" s="1432">
        <f t="shared" si="44"/>
        <v>0</v>
      </c>
      <c r="P793" s="1432">
        <f t="shared" si="44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Labour</v>
      </c>
      <c r="B794" s="1206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500</v>
      </c>
      <c r="J794" s="1193">
        <f>IF(J$46="","",IF('Exp factors'!$B102="poor",'Exp factors'!$G$102*J$46,SUM(E794)*'Exp factors'!E$102))</f>
        <v>1800</v>
      </c>
      <c r="K794" s="1193">
        <f>IF(K$46="","",IF('Exp factors'!$B102="poor",'Exp factors'!$G$102*K$46,SUM(F794)*'Exp factors'!F$102))</f>
        <v>3300</v>
      </c>
      <c r="L794" s="1435"/>
      <c r="M794" s="1432">
        <f t="shared" si="43"/>
        <v>0</v>
      </c>
      <c r="N794" s="1432">
        <f t="shared" si="44"/>
        <v>0</v>
      </c>
      <c r="O794" s="1432">
        <f t="shared" si="44"/>
        <v>0</v>
      </c>
      <c r="P794" s="1432">
        <f t="shared" si="44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43"/>
        <v>0</v>
      </c>
      <c r="N795" s="1432">
        <f t="shared" si="44"/>
        <v>0</v>
      </c>
      <c r="O795" s="1432">
        <f t="shared" si="44"/>
        <v>0</v>
      </c>
      <c r="P795" s="1432">
        <f t="shared" si="44"/>
        <v>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6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180</v>
      </c>
      <c r="J796" s="1193">
        <f>IF(J$46="","",IF('Exp factors'!$B104="poor",'Exp factors'!$G$104*J$46,SUM(E796)*'Exp factors'!E$104))</f>
        <v>460</v>
      </c>
      <c r="K796" s="1193">
        <f>IF(K$46="","",IF('Exp factors'!$B104="poor",'Exp factors'!$G$104*K$46,SUM(F796)*'Exp factors'!F$104))</f>
        <v>0</v>
      </c>
      <c r="L796" s="1435"/>
      <c r="M796" s="1432">
        <f t="shared" si="43"/>
        <v>0</v>
      </c>
      <c r="N796" s="1432">
        <f t="shared" si="44"/>
        <v>0</v>
      </c>
      <c r="O796" s="1432">
        <f t="shared" si="44"/>
        <v>0</v>
      </c>
      <c r="P796" s="1432">
        <f t="shared" si="44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6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1250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0</v>
      </c>
      <c r="L797" s="1435"/>
      <c r="M797" s="1432">
        <f t="shared" si="43"/>
        <v>0</v>
      </c>
      <c r="N797" s="1432">
        <f t="shared" si="44"/>
        <v>0</v>
      </c>
      <c r="O797" s="1432">
        <f t="shared" si="44"/>
        <v>0</v>
      </c>
      <c r="P797" s="1432">
        <f t="shared" si="44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School</v>
      </c>
      <c r="B798" s="1206"/>
      <c r="C798" s="1126">
        <f>IF(Data!BV798="","",Data!BV798)</f>
        <v>120</v>
      </c>
      <c r="D798" s="1126">
        <f>IF(Data!BW798="","",Data!BW798)</f>
        <v>500</v>
      </c>
      <c r="E798" s="1126">
        <f>IF(Data!BX798="","",Data!BX798)</f>
        <v>1200</v>
      </c>
      <c r="F798" s="1126">
        <f>IF(Data!BY798="","",Data!BY798)</f>
        <v>2700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43"/>
        <v>-120</v>
      </c>
      <c r="N798" s="1432">
        <f t="shared" si="44"/>
        <v>-500</v>
      </c>
      <c r="O798" s="1432">
        <f t="shared" si="44"/>
        <v>-1200</v>
      </c>
      <c r="P798" s="1432">
        <f t="shared" si="44"/>
        <v>-2700</v>
      </c>
      <c r="Q798" s="1132" t="str">
        <f>'Exp factors'!I93</f>
        <v>lbpl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43"/>
        <v>0</v>
      </c>
      <c r="N799" s="1432">
        <f t="shared" si="44"/>
        <v>0</v>
      </c>
      <c r="O799" s="1432">
        <f t="shared" si="44"/>
        <v>0</v>
      </c>
      <c r="P799" s="1432">
        <f t="shared" si="44"/>
        <v>0</v>
      </c>
      <c r="Q799" s="1132" t="str">
        <f>'Exp factors'!I94</f>
        <v>lbpl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Clothing</v>
      </c>
      <c r="B800" s="1206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43"/>
        <v>-100</v>
      </c>
      <c r="N800" s="1432">
        <f t="shared" si="44"/>
        <v>-200</v>
      </c>
      <c r="O800" s="1432">
        <f t="shared" si="44"/>
        <v>-300</v>
      </c>
      <c r="P800" s="1432">
        <f t="shared" si="44"/>
        <v>-400</v>
      </c>
      <c r="Q800" s="1132" t="str">
        <f>'Exp factors'!I78</f>
        <v>lbpl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">
        <v>505</v>
      </c>
      <c r="B801" s="1206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43"/>
        <v>-90</v>
      </c>
      <c r="N801" s="1432">
        <f t="shared" si="44"/>
        <v>-180</v>
      </c>
      <c r="O801" s="1432">
        <f t="shared" si="44"/>
        <v>-240</v>
      </c>
      <c r="P801" s="1432">
        <f t="shared" si="44"/>
        <v>-360</v>
      </c>
      <c r="Q801" s="1132" t="str">
        <f>'Exp factors'!I80</f>
        <v>lbpl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tr">
        <f>IF(Data!A802="","",Data!A802)</f>
        <v>Transport</v>
      </c>
      <c r="B802" s="1206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43"/>
        <v>-100</v>
      </c>
      <c r="N802" s="1432">
        <f t="shared" si="44"/>
        <v>-200</v>
      </c>
      <c r="O802" s="1432">
        <f t="shared" si="44"/>
        <v>-320</v>
      </c>
      <c r="P802" s="1432">
        <f t="shared" si="44"/>
        <v>-720</v>
      </c>
      <c r="Q802" s="1132" t="str">
        <f>'Exp factors'!I79</f>
        <v>lbpl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43"/>
        <v>0</v>
      </c>
      <c r="N803" s="1432">
        <f t="shared" si="44"/>
        <v>0</v>
      </c>
      <c r="O803" s="1432">
        <f t="shared" si="44"/>
        <v>0</v>
      </c>
      <c r="P803" s="1432">
        <f t="shared" si="44"/>
        <v>0</v>
      </c>
      <c r="Q803" s="1132" t="str">
        <f>'Exp factors'!I81</f>
        <v>des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6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43"/>
        <v>-120</v>
      </c>
      <c r="N804" s="1432">
        <f t="shared" si="44"/>
        <v>-300</v>
      </c>
      <c r="O804" s="1432">
        <f t="shared" si="44"/>
        <v>-400</v>
      </c>
      <c r="P804" s="1432">
        <f t="shared" si="44"/>
        <v>-720</v>
      </c>
      <c r="Q804" s="1132" t="str">
        <f>'Exp factors'!I88</f>
        <v>dis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43"/>
        <v>0</v>
      </c>
      <c r="N805" s="1432">
        <f t="shared" si="44"/>
        <v>0</v>
      </c>
      <c r="O805" s="1432">
        <f t="shared" si="44"/>
        <v>0</v>
      </c>
      <c r="P805" s="1432">
        <f t="shared" si="44"/>
        <v>0</v>
      </c>
      <c r="Q805" s="1132" t="str">
        <f>'Exp factors'!I82</f>
        <v>lbpl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43"/>
        <v>0</v>
      </c>
      <c r="N806" s="1432">
        <f t="shared" si="44"/>
        <v>0</v>
      </c>
      <c r="O806" s="1432">
        <f t="shared" si="44"/>
        <v>0</v>
      </c>
      <c r="P806" s="1432">
        <f t="shared" si="44"/>
        <v>0</v>
      </c>
      <c r="Q806" s="1132" t="str">
        <f>'Exp factors'!I84</f>
        <v>lbpl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43"/>
        <v>0</v>
      </c>
      <c r="N807" s="1432">
        <f t="shared" si="44"/>
        <v>0</v>
      </c>
      <c r="O807" s="1432">
        <f t="shared" si="44"/>
        <v>0</v>
      </c>
      <c r="P807" s="1432">
        <f t="shared" si="44"/>
        <v>0</v>
      </c>
      <c r="Q807" s="1132" t="str">
        <f>'Exp factors'!I85</f>
        <v>ubpl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43"/>
        <v>0</v>
      </c>
      <c r="N808" s="1432">
        <f t="shared" si="44"/>
        <v>0</v>
      </c>
      <c r="O808" s="1432">
        <f t="shared" si="44"/>
        <v>0</v>
      </c>
      <c r="P808" s="1432">
        <f t="shared" si="44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Other items</v>
      </c>
      <c r="B809" s="1206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43"/>
        <v>-416</v>
      </c>
      <c r="N809" s="1432">
        <f t="shared" si="44"/>
        <v>-280</v>
      </c>
      <c r="O809" s="1432">
        <f t="shared" si="44"/>
        <v>-350</v>
      </c>
      <c r="P809" s="1432">
        <f t="shared" si="44"/>
        <v>0</v>
      </c>
      <c r="Q809" s="1132" t="str">
        <f>'Exp factors'!I88</f>
        <v>dis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1207" t="s">
        <v>368</v>
      </c>
      <c r="B810" s="1206"/>
      <c r="C810" s="1208">
        <f>C20-C31</f>
        <v>725</v>
      </c>
      <c r="D810" s="1208">
        <f>D20-D31</f>
        <v>2316</v>
      </c>
      <c r="E810" s="1208">
        <f>E20-E31</f>
        <v>6214.2000000000007</v>
      </c>
      <c r="F810" s="1208">
        <f>F20-F31</f>
        <v>8920</v>
      </c>
      <c r="G810" s="1201"/>
      <c r="H810" s="1209">
        <f>C810*'Exp factors'!$D$71</f>
        <v>725</v>
      </c>
      <c r="I810" s="1209">
        <f>D810*'Exp factors'!$D$71</f>
        <v>2316</v>
      </c>
      <c r="J810" s="1209">
        <f>E810*'Exp factors'!$D$71</f>
        <v>6214.2000000000007</v>
      </c>
      <c r="K810" s="1209">
        <f>F810*'Exp factors'!$D$71</f>
        <v>8920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369</v>
      </c>
      <c r="B811" s="1206"/>
      <c r="C811" s="1121">
        <f>SUM(C771:C775,C780:C784,C789:C809)</f>
        <v>1457</v>
      </c>
      <c r="D811" s="1121">
        <f>SUM(D771:D775,D780:D784,D789:D809)</f>
        <v>4852</v>
      </c>
      <c r="E811" s="1121">
        <f>SUM(E771:E775,E780:E784,E789:E809)</f>
        <v>8518</v>
      </c>
      <c r="F811" s="1121">
        <f>SUM(F771:F775,F780:F784,F789:F809)</f>
        <v>12090</v>
      </c>
      <c r="G811" s="1202"/>
      <c r="H811" s="1210">
        <f>SUM(H771:H775,H780:H784,H789:H809)</f>
        <v>268</v>
      </c>
      <c r="I811" s="1210">
        <f>SUM(I771:I775,I780:I784,I789:I809)</f>
        <v>2850</v>
      </c>
      <c r="J811" s="1210">
        <f>SUM(J771:J775,J780:J784,J789:J809)</f>
        <v>5190</v>
      </c>
      <c r="K811" s="1210">
        <f>SUM(K771:K775,K780:K784,K789:K809)</f>
        <v>6250</v>
      </c>
      <c r="L811" s="1202"/>
      <c r="M811" s="1210">
        <f>SUM(M771:M775,M780:M784,M789:M809)</f>
        <v>-1189</v>
      </c>
      <c r="N811" s="1210">
        <f>SUM(N771:N775,N780:N784,N789:N809)</f>
        <v>-2002</v>
      </c>
      <c r="O811" s="1210">
        <f>SUM(O771:O775,O780:O784,O789:O809)</f>
        <v>-3328</v>
      </c>
      <c r="P811" s="1210">
        <f>SUM(P771:P775,P780:P784,P789:P809)</f>
        <v>-5840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370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371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506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400" t="s">
        <v>372</v>
      </c>
      <c r="B819" s="1206"/>
      <c r="C819" s="1134">
        <f>SUM($C$89)</f>
        <v>0</v>
      </c>
      <c r="D819" s="1134">
        <f>SUM($D$89)</f>
        <v>0</v>
      </c>
      <c r="E819" s="1134">
        <f>SUM(E$89)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6">
        <v>819</v>
      </c>
      <c r="V819" s="46"/>
    </row>
    <row r="820" spans="1:22" ht="15.75" customHeight="1">
      <c r="A820" s="44" t="s">
        <v>373</v>
      </c>
      <c r="B820" s="1206"/>
      <c r="C820" s="1134">
        <f>SUM($C$90)</f>
        <v>0</v>
      </c>
      <c r="D820" s="1134">
        <f>SUM($D$90)</f>
        <v>0</v>
      </c>
      <c r="E820" s="1134">
        <f>SUM(E$90)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6">
        <v>820</v>
      </c>
      <c r="V820" s="46"/>
    </row>
    <row r="821" spans="1:22" ht="15.75" customHeight="1">
      <c r="A821" s="1400" t="s">
        <v>374</v>
      </c>
      <c r="B821" s="1206"/>
      <c r="C821" s="1134">
        <f>SUM($C$116)</f>
        <v>0</v>
      </c>
      <c r="D821" s="1134">
        <f>SUM($D$116)</f>
        <v>7.0450097847358124E-3</v>
      </c>
      <c r="E821" s="1134">
        <f>SUM(E$116)</f>
        <v>5.0682322243966085E-2</v>
      </c>
      <c r="F821" s="1134">
        <f>SUM($F$116)</f>
        <v>0.18925853446401392</v>
      </c>
      <c r="G821" s="954"/>
      <c r="H821" s="1134">
        <f>SUM($H$116)</f>
        <v>0</v>
      </c>
      <c r="I821" s="1134">
        <f>SUM($I$116)</f>
        <v>0</v>
      </c>
      <c r="J821" s="1134">
        <f>SUM($J$116)</f>
        <v>8.3913894324853227E-3</v>
      </c>
      <c r="K821" s="1134">
        <f>SUM($K$116)</f>
        <v>0.13359425962165689</v>
      </c>
      <c r="L821" s="954"/>
      <c r="M821" s="1134">
        <f>SUM($M$116)</f>
        <v>0</v>
      </c>
      <c r="N821" s="1134">
        <f>SUM($N$116)</f>
        <v>-7.0450097847358124E-3</v>
      </c>
      <c r="O821" s="1134">
        <f>SUM($O$116)</f>
        <v>-4.2290932811480761E-2</v>
      </c>
      <c r="P821" s="1134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6">
        <v>821</v>
      </c>
      <c r="V821" s="46"/>
    </row>
    <row r="822" spans="1:22" ht="15.75" customHeight="1">
      <c r="A822" s="44" t="s">
        <v>375</v>
      </c>
      <c r="B822" s="1206"/>
      <c r="C822" s="1134">
        <f>SUM($C$117)</f>
        <v>0</v>
      </c>
      <c r="D822" s="1134">
        <f>SUM($D$117)</f>
        <v>9.3933463796477493E-3</v>
      </c>
      <c r="E822" s="1134">
        <f>SUM(E$117)</f>
        <v>3.3816046966731898E-2</v>
      </c>
      <c r="F822" s="1134">
        <f>SUM($F$117)</f>
        <v>7.5146771037181995E-2</v>
      </c>
      <c r="G822" s="954"/>
      <c r="H822" s="1134">
        <f>SUM($H$117)</f>
        <v>0</v>
      </c>
      <c r="I822" s="1134">
        <f>SUM($I$117)</f>
        <v>9.3933463796477493E-3</v>
      </c>
      <c r="J822" s="1134">
        <f>SUM($J$117)</f>
        <v>3.3816046966731898E-2</v>
      </c>
      <c r="K822" s="1134">
        <f>SUM($K$117)</f>
        <v>7.5146771037181995E-2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6">
        <v>822</v>
      </c>
      <c r="V822" s="46"/>
    </row>
    <row r="823" spans="1:22" ht="15.75" customHeight="1">
      <c r="A823" s="1400" t="s">
        <v>376</v>
      </c>
      <c r="B823" s="1206"/>
      <c r="C823" s="1134">
        <f>SUM($C$144)</f>
        <v>0</v>
      </c>
      <c r="D823" s="1134">
        <f>SUM($D$144)</f>
        <v>0</v>
      </c>
      <c r="E823" s="1134">
        <f>SUM(E$144)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6">
        <v>823</v>
      </c>
      <c r="V823" s="46"/>
    </row>
    <row r="824" spans="1:22" ht="15.75" customHeight="1">
      <c r="A824" s="44" t="s">
        <v>377</v>
      </c>
      <c r="B824" s="1206"/>
      <c r="C824" s="1134">
        <f>SUM($C$145)</f>
        <v>0</v>
      </c>
      <c r="D824" s="1134">
        <f>SUM($D$145)</f>
        <v>0</v>
      </c>
      <c r="E824" s="1134">
        <f>SUM(E$145)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1400" t="s">
        <v>378</v>
      </c>
      <c r="B825" s="1206"/>
      <c r="C825" s="1134">
        <f>SUM($C$172)</f>
        <v>0</v>
      </c>
      <c r="D825" s="1134">
        <f>SUM($D$172)</f>
        <v>0</v>
      </c>
      <c r="E825" s="1134">
        <f>SUM(E$172)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44" t="s">
        <v>379</v>
      </c>
      <c r="B826" s="1206"/>
      <c r="C826" s="1134">
        <f>SUM($C$173)</f>
        <v>0</v>
      </c>
      <c r="D826" s="1134">
        <f>SUM($D$173)</f>
        <v>0</v>
      </c>
      <c r="E826" s="1134">
        <f>SUM(E$173)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1400" t="s">
        <v>380</v>
      </c>
      <c r="B827" s="1206"/>
      <c r="C827" s="1134">
        <f>SUM($C$183,$C$180,$C$177)</f>
        <v>0</v>
      </c>
      <c r="D827" s="1134">
        <f>SUM($D$183,$D$180,$D$177)</f>
        <v>5.9116112198303985E-3</v>
      </c>
      <c r="E827" s="1134">
        <f>SUM(E$177,E$180,E$183)</f>
        <v>5.0717547292889763E-2</v>
      </c>
      <c r="F827" s="1134">
        <f>SUM($F$183,$F$180,$F$177)</f>
        <v>2.7832137421178519E-2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8.3333333333333332E-3</v>
      </c>
      <c r="D829" s="1134">
        <f>SUM($D$229)</f>
        <v>4.1666666666666664E-2</v>
      </c>
      <c r="E829" s="1134">
        <f>SUM($E$229)</f>
        <v>0</v>
      </c>
      <c r="F829" s="1134">
        <f>SUM($F$229)</f>
        <v>0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0.16913614760972884</v>
      </c>
      <c r="D831" s="1134">
        <f>SUM($D$242)</f>
        <v>0.35518590998043054</v>
      </c>
      <c r="E831" s="1134">
        <f>SUM($E$242)</f>
        <v>0.43806262230919762</v>
      </c>
      <c r="F831" s="1134">
        <f>SUM($F$242)</f>
        <v>0.35255490323983468</v>
      </c>
      <c r="G831" s="954"/>
      <c r="H831" s="1134">
        <f>SUM($H$242)</f>
        <v>0</v>
      </c>
      <c r="I831" s="1134">
        <f>SUM($I$242)</f>
        <v>0</v>
      </c>
      <c r="J831" s="1134">
        <f>SUM($J$242)</f>
        <v>0.55645792563600782</v>
      </c>
      <c r="K831" s="1134">
        <f>SUM($K$242)</f>
        <v>0.74720591432920203</v>
      </c>
      <c r="L831" s="954"/>
      <c r="M831" s="1134">
        <f>SUM($M$242)</f>
        <v>0</v>
      </c>
      <c r="N831" s="1134">
        <f>SUM($N$242)</f>
        <v>0</v>
      </c>
      <c r="O831" s="1134">
        <f>SUM($O$242)</f>
        <v>0.1183953033268102</v>
      </c>
      <c r="P831" s="1134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9.9245177523064013E-2</v>
      </c>
      <c r="D832" s="1134">
        <f>SUM($D$249)</f>
        <v>9.8418134377038488E-2</v>
      </c>
      <c r="E832" s="1134">
        <f>SUM($E$249)</f>
        <v>0.11578604044357468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6">
        <v>832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9.5051719317864131E-2</v>
      </c>
      <c r="D835" s="1134">
        <f>SUM($D$270)</f>
        <v>8.3170254403131125E-2</v>
      </c>
      <c r="E835" s="1134">
        <f>SUM($E$270)</f>
        <v>8.6497064579256364E-2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4.4357469015003259E-2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-4.2139595564253104E-2</v>
      </c>
      <c r="P835" s="1134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7.1037181996086107E-2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9.4716242661448138E-2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2.3679060665362031E-2</v>
      </c>
      <c r="P837" s="1134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9.393346379647749E-2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6">
        <v>839</v>
      </c>
      <c r="V839" s="46"/>
    </row>
    <row r="840" spans="1:22" ht="15.75" customHeight="1">
      <c r="A840" s="1216" t="str">
        <f>$A$299</f>
        <v>Cassava: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$A$329</f>
        <v>Other root crops: no. local meas</v>
      </c>
      <c r="B843" s="1206"/>
      <c r="C843" s="1134">
        <f>SUM($C$338)</f>
        <v>0</v>
      </c>
      <c r="D843" s="1134">
        <f>SUM($D$338)</f>
        <v>0</v>
      </c>
      <c r="E843" s="1134">
        <f>SUM($E$338)</f>
        <v>0</v>
      </c>
      <c r="F843" s="1134">
        <f>SUM($F$338)</f>
        <v>0</v>
      </c>
      <c r="G843" s="954"/>
      <c r="H843" s="1134">
        <f>SUM($H$338)</f>
        <v>0</v>
      </c>
      <c r="I843" s="1134">
        <f>SUM($I$338)</f>
        <v>0</v>
      </c>
      <c r="J843" s="1134">
        <f>SUM($J$338)</f>
        <v>0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0</v>
      </c>
      <c r="P843" s="1134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</v>
      </c>
      <c r="D844" s="1134">
        <f>SUM($D$348)</f>
        <v>0</v>
      </c>
      <c r="E844" s="1134">
        <f>SUM($E$348)</f>
        <v>0</v>
      </c>
      <c r="F844" s="1134">
        <f>SUM($F$348)</f>
        <v>0</v>
      </c>
      <c r="G844" s="954"/>
      <c r="H844" s="1134">
        <f>SUM($H$348)</f>
        <v>0</v>
      </c>
      <c r="I844" s="1134">
        <f>SUM($I$348)</f>
        <v>0</v>
      </c>
      <c r="J844" s="1134">
        <f>SUM($J$348)</f>
        <v>0</v>
      </c>
      <c r="K844" s="1134">
        <f>SUM($K$348)</f>
        <v>0</v>
      </c>
      <c r="L844" s="954"/>
      <c r="M844" s="1134">
        <f>SUM($M$348)</f>
        <v>0</v>
      </c>
      <c r="N844" s="1134">
        <f>SUM($N$348)</f>
        <v>0</v>
      </c>
      <c r="O844" s="1134">
        <f>SUM($O$348)</f>
        <v>0</v>
      </c>
      <c r="P844" s="1134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$A$359</f>
        <v>Other crop: type</v>
      </c>
      <c r="B846" s="1206"/>
      <c r="C846" s="1134">
        <f>SUM($C$369)</f>
        <v>0</v>
      </c>
      <c r="D846" s="1134">
        <f>SUM($D$369)</f>
        <v>0</v>
      </c>
      <c r="E846" s="1134">
        <f>SUM($E$369)</f>
        <v>0</v>
      </c>
      <c r="F846" s="1134">
        <f>SUM($F$369)</f>
        <v>0</v>
      </c>
      <c r="G846" s="954"/>
      <c r="H846" s="1134">
        <f>SUM($H$369)</f>
        <v>0</v>
      </c>
      <c r="I846" s="1134">
        <f>SUM($I$369)</f>
        <v>0</v>
      </c>
      <c r="J846" s="1134">
        <f>SUM($J$369)</f>
        <v>0</v>
      </c>
      <c r="K846" s="1134">
        <f>SUM($K$369)</f>
        <v>0</v>
      </c>
      <c r="L846" s="954"/>
      <c r="M846" s="1134">
        <f>SUM($M$369)</f>
        <v>0</v>
      </c>
      <c r="N846" s="1134">
        <f>SUM($N$369)</f>
        <v>0</v>
      </c>
      <c r="O846" s="1134">
        <f>SUM($O$369)</f>
        <v>0</v>
      </c>
      <c r="P846" s="1134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$A$381</f>
        <v>Other crop: type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1401" t="s">
        <v>676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7.0444879321591658E-2</v>
      </c>
      <c r="D850" s="1134">
        <f>SUM($D$436)</f>
        <v>6.6891715590345735E-2</v>
      </c>
      <c r="E850" s="1134">
        <f>SUM($E$436)</f>
        <v>1.9830397912589694E-2</v>
      </c>
      <c r="F850" s="1134">
        <f>SUM($F$436)</f>
        <v>3.4427774153801556E-2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-7.0444879321591658E-2</v>
      </c>
      <c r="N850" s="1134">
        <f>SUM($N$436)</f>
        <v>-6.6891715590345735E-2</v>
      </c>
      <c r="O850" s="1134">
        <f>SUM($O$436)</f>
        <v>-1.9830397912589694E-2</v>
      </c>
      <c r="P850" s="1134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0</v>
      </c>
      <c r="D851" s="1134">
        <f>SUM($D$446)</f>
        <v>0</v>
      </c>
      <c r="E851" s="1134">
        <f>SUM($E$446)</f>
        <v>0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0</v>
      </c>
      <c r="N851" s="1134">
        <f>SUM($N$446)</f>
        <v>0</v>
      </c>
      <c r="O851" s="1134">
        <f>SUM($O$446)</f>
        <v>0</v>
      </c>
      <c r="P851" s="1134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6">
        <v>851</v>
      </c>
      <c r="V851" s="46"/>
    </row>
    <row r="852" spans="1:22" ht="15.75" customHeight="1">
      <c r="A852" s="826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</v>
      </c>
      <c r="D853" s="1134">
        <f>SUM($D$648)</f>
        <v>1.4207436399217222E-2</v>
      </c>
      <c r="E853" s="1134">
        <f>SUM($E$648)</f>
        <v>0</v>
      </c>
      <c r="F853" s="1134">
        <f>SUM($F$648)</f>
        <v>0</v>
      </c>
      <c r="G853" s="954"/>
      <c r="H853" s="1134">
        <f>SUM($H$648)</f>
        <v>0</v>
      </c>
      <c r="I853" s="1134">
        <f>SUM($I$648)</f>
        <v>1.7048923679060662E-2</v>
      </c>
      <c r="J853" s="1134">
        <f>SUM($J$648)</f>
        <v>0</v>
      </c>
      <c r="K853" s="1134">
        <f>SUM($K$648)</f>
        <v>0</v>
      </c>
      <c r="L853" s="954"/>
      <c r="M853" s="1134">
        <f>SUM($M$648)</f>
        <v>0</v>
      </c>
      <c r="N853" s="1134">
        <f>SUM($N$648)</f>
        <v>2.8414872798434403E-3</v>
      </c>
      <c r="O853" s="1134">
        <f>SUM($O$648)</f>
        <v>0</v>
      </c>
      <c r="P853" s="1134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1.3530891808778304E-2</v>
      </c>
      <c r="D854" s="1134">
        <f>SUM($D$654)</f>
        <v>1.4207436399217222E-2</v>
      </c>
      <c r="E854" s="1134">
        <f>SUM($E$654)</f>
        <v>0</v>
      </c>
      <c r="F854" s="1134">
        <f>SUM($F$654)</f>
        <v>0</v>
      </c>
      <c r="G854" s="954"/>
      <c r="H854" s="1134">
        <f>SUM($H$654)</f>
        <v>1.6237070170533968E-2</v>
      </c>
      <c r="I854" s="1134">
        <f>SUM($I$654)</f>
        <v>1.7048923679060662E-2</v>
      </c>
      <c r="J854" s="1134">
        <f>SUM($J$654)</f>
        <v>0</v>
      </c>
      <c r="K854" s="1134">
        <f>SUM($K$654)</f>
        <v>0</v>
      </c>
      <c r="L854" s="954"/>
      <c r="M854" s="1134">
        <f>SUM($M$654)</f>
        <v>2.7061783617556637E-3</v>
      </c>
      <c r="N854" s="1134">
        <f>SUM($N$654)</f>
        <v>2.8414872798434403E-3</v>
      </c>
      <c r="O854" s="1134">
        <f>SUM($O$654)</f>
        <v>0</v>
      </c>
      <c r="P854" s="1134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</v>
      </c>
      <c r="D855" s="1134">
        <f>SUM($D$660)</f>
        <v>1.0655577299412916E-2</v>
      </c>
      <c r="E855" s="1134">
        <f>SUM($E$660)</f>
        <v>0</v>
      </c>
      <c r="F855" s="1134">
        <f>SUM($F$660)</f>
        <v>0</v>
      </c>
      <c r="G855" s="954"/>
      <c r="H855" s="1134">
        <f>SUM($H$660)</f>
        <v>0</v>
      </c>
      <c r="I855" s="1134">
        <f>SUM($I$660)</f>
        <v>1.2786692759295497E-2</v>
      </c>
      <c r="J855" s="1134">
        <f>SUM($J$660)</f>
        <v>0</v>
      </c>
      <c r="K855" s="1134">
        <f>SUM($K$660)</f>
        <v>0</v>
      </c>
      <c r="L855" s="954"/>
      <c r="M855" s="1134">
        <f>SUM($M$660)</f>
        <v>0</v>
      </c>
      <c r="N855" s="1134">
        <f>SUM($N$660)</f>
        <v>2.1311154598825811E-3</v>
      </c>
      <c r="O855" s="1134">
        <f>SUM($O$660)</f>
        <v>0</v>
      </c>
      <c r="P855" s="1134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6">
        <v>856</v>
      </c>
      <c r="V856" s="46"/>
    </row>
    <row r="857" spans="1:22" ht="15.75" customHeight="1">
      <c r="A857" s="826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0.35225048923679059</v>
      </c>
      <c r="D858" s="1134">
        <f>SUM(D$454)</f>
        <v>0.21135029354207438</v>
      </c>
      <c r="E858" s="1134">
        <f>SUM(E$454)</f>
        <v>0.14090019569471623</v>
      </c>
      <c r="F858" s="1134">
        <f>SUM(F$454)</f>
        <v>0.1690802348336595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3.3827229521945765E-2</v>
      </c>
      <c r="D859" s="1134">
        <f>SUM(D$463)</f>
        <v>2.9598825831702546E-2</v>
      </c>
      <c r="E859" s="1134">
        <f>SUM(E$463)</f>
        <v>9.4716242661448138E-2</v>
      </c>
      <c r="F859" s="1134">
        <f>SUM(F$463)</f>
        <v>0.31572080887149384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0</v>
      </c>
      <c r="F860" s="1134">
        <f>SUM(F$472)</f>
        <v>2.4631441617742989E-2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0</v>
      </c>
      <c r="P860" s="1134">
        <f>SUM(P$472)</f>
        <v>-2.4631441617742989E-2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6.947162426614481E-2</v>
      </c>
      <c r="E861" s="1134">
        <f>SUM(E$481)</f>
        <v>9.2628832354859757E-3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-6.947162426614481E-2</v>
      </c>
      <c r="O861" s="1134">
        <f>SUM(O$481)</f>
        <v>-9.2628832354859757E-3</v>
      </c>
      <c r="P861" s="1134">
        <f>SUM(P$481)</f>
        <v>0</v>
      </c>
      <c r="Q861" s="1039" t="str">
        <f>$Q$483</f>
        <v>fpl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8.1185350852669827E-2</v>
      </c>
      <c r="D862" s="1134">
        <f>SUM(D$490)</f>
        <v>7.1037181996086107E-2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-8.1185350852669827E-2</v>
      </c>
      <c r="N862" s="1134">
        <f>SUM(N$490)</f>
        <v>-7.1037181996086107E-2</v>
      </c>
      <c r="O862" s="1134">
        <f>SUM(O$490)</f>
        <v>0</v>
      </c>
      <c r="P862" s="1134">
        <f>SUM(P$490)</f>
        <v>0</v>
      </c>
      <c r="Q862" s="1039" t="str">
        <f>$Q$492</f>
        <v>fpl</v>
      </c>
      <c r="R862" s="44" t="str">
        <f t="shared" ref="R862:R886" si="47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2.0665362035225043E-3</v>
      </c>
      <c r="D863" s="1134">
        <f>SUM(D$499)</f>
        <v>1.8082191780821914E-3</v>
      </c>
      <c r="E863" s="1134">
        <f>SUM(E$499)</f>
        <v>1.4465753424657531E-3</v>
      </c>
      <c r="F863" s="1134">
        <f>SUM(F$499)</f>
        <v>1.6073059360730592E-3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-2.0665362035225043E-3</v>
      </c>
      <c r="N863" s="1134">
        <f>SUM(N$499)</f>
        <v>-1.8082191780821914E-3</v>
      </c>
      <c r="O863" s="1134">
        <f>SUM(O$499)</f>
        <v>-1.4465753424657531E-3</v>
      </c>
      <c r="P863" s="1134">
        <f>SUM(P$499)</f>
        <v>-1.6073059360730592E-3</v>
      </c>
      <c r="Q863" s="1039" t="str">
        <f>$Q$501</f>
        <v>fpl</v>
      </c>
      <c r="R863" s="44" t="str">
        <f t="shared" si="47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per kg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fpl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per kg</v>
      </c>
      <c r="B865" s="1206"/>
      <c r="C865" s="1556">
        <f>SUM(C$511)</f>
        <v>8.9460441710930948E-3</v>
      </c>
      <c r="D865" s="1134">
        <f>SUM(D$511)</f>
        <v>7.8277886497064592E-3</v>
      </c>
      <c r="E865" s="1134">
        <f>SUM(E$511)</f>
        <v>1.2524461839530331E-2</v>
      </c>
      <c r="F865" s="1134">
        <f>SUM(F$511)</f>
        <v>1.3916068710589258E-2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-8.9460441710930948E-3</v>
      </c>
      <c r="N865" s="1134">
        <f>SUM(N$511)</f>
        <v>-7.8277886497064592E-3</v>
      </c>
      <c r="O865" s="1134">
        <f>SUM(O$511)</f>
        <v>-1.2524461839530331E-2</v>
      </c>
      <c r="P865" s="1134">
        <f>SUM(P$511)</f>
        <v>-1.3916068710589258E-2</v>
      </c>
      <c r="Q865" s="1218" t="str">
        <f>$Q$513</f>
        <v>fpl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556">
        <f>SUM(C$517)</f>
        <v>2.0128599384959464E-2</v>
      </c>
      <c r="D866" s="1134">
        <f>SUM(D$517)</f>
        <v>1.7612524461839529E-2</v>
      </c>
      <c r="E866" s="1134">
        <f>SUM(E$517)</f>
        <v>4.2270058708414875E-2</v>
      </c>
      <c r="F866" s="1134">
        <f>SUM(F$517)</f>
        <v>7.8277886497064575E-2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-2.0128599384959464E-2</v>
      </c>
      <c r="N866" s="1134">
        <f>SUM(N$517)</f>
        <v>-1.7612524461839529E-2</v>
      </c>
      <c r="O866" s="1134">
        <f>SUM(O$517)</f>
        <v>-4.2270058708414875E-2</v>
      </c>
      <c r="P866" s="1134">
        <f>SUM(P$517)</f>
        <v>-7.8277886497064575E-2</v>
      </c>
      <c r="Q866" s="1039" t="str">
        <f>$Q$519</f>
        <v>fpl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556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fpl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556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556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fpl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556">
        <f>SUM(C$541)</f>
        <v>0</v>
      </c>
      <c r="D870" s="1134">
        <f>SUM(D$541)</f>
        <v>0</v>
      </c>
      <c r="E870" s="1134">
        <f>SUM(E$541)</f>
        <v>4.5988258317025445E-3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0</v>
      </c>
      <c r="O870" s="1134">
        <f>SUM(O$541)</f>
        <v>-4.5988258317025445E-3</v>
      </c>
      <c r="P870" s="1134">
        <f>SUM(P$541)</f>
        <v>-1.0219612959338986E-2</v>
      </c>
      <c r="Q870" s="1039" t="str">
        <f>$Q$543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556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556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556">
        <f>SUM(C$559)</f>
        <v>8.9460441710930946E-4</v>
      </c>
      <c r="D873" s="1134">
        <f>SUM(D$559)</f>
        <v>7.8277886497064571E-4</v>
      </c>
      <c r="E873" s="1134">
        <f>SUM(E$559)</f>
        <v>6.2622309197651665E-4</v>
      </c>
      <c r="F873" s="1134">
        <f>SUM(F$559)</f>
        <v>6.9580343552946302E-4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-8.9460441710930946E-4</v>
      </c>
      <c r="N873" s="1134">
        <f>SUM(N$559)</f>
        <v>-7.8277886497064571E-4</v>
      </c>
      <c r="O873" s="1134">
        <f>SUM(O$559)</f>
        <v>-6.2622309197651665E-4</v>
      </c>
      <c r="P873" s="1134">
        <f>SUM(P$559)</f>
        <v>-6.9580343552946302E-4</v>
      </c>
      <c r="Q873" s="1039" t="str">
        <f>$Q$561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556">
        <f>SUM(C$565)</f>
        <v>0</v>
      </c>
      <c r="D874" s="1134">
        <f>SUM(D$565)</f>
        <v>1.5655577299412916E-4</v>
      </c>
      <c r="E874" s="1134">
        <f>SUM(E$565)</f>
        <v>7.5146771037181998E-4</v>
      </c>
      <c r="F874" s="1134">
        <f>SUM(F$565)</f>
        <v>1.2524461839530333E-3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-1.5655577299412916E-4</v>
      </c>
      <c r="O874" s="1134">
        <f>SUM(O$565)</f>
        <v>-7.5146771037181998E-4</v>
      </c>
      <c r="P874" s="1134">
        <f>SUM(P$565)</f>
        <v>-1.2524461839530333E-3</v>
      </c>
      <c r="Q874" s="1039" t="str">
        <f>$Q$567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556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556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556">
        <f>SUM(C$596)</f>
        <v>7.3804864411518029E-4</v>
      </c>
      <c r="D879" s="1134">
        <f>SUM(D$596)</f>
        <v>3.2289628180039139E-3</v>
      </c>
      <c r="E879" s="1134">
        <f>SUM(E$596)</f>
        <v>2.0665362035225047E-3</v>
      </c>
      <c r="F879" s="1134">
        <f>SUM(F$596)</f>
        <v>2.8701891715590348E-3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-7.3804864411518029E-4</v>
      </c>
      <c r="N879" s="1134">
        <f>SUM(N$596)</f>
        <v>-3.2289628180039139E-3</v>
      </c>
      <c r="O879" s="1134">
        <f>SUM(O$596)</f>
        <v>-2.0665362035225047E-3</v>
      </c>
      <c r="P879" s="1134">
        <f>SUM(P$596)</f>
        <v>-2.8701891715590348E-3</v>
      </c>
      <c r="Q879" s="1039" t="str">
        <f>$Q$598</f>
        <v>des</v>
      </c>
      <c r="R879" s="44" t="str">
        <f t="shared" si="47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556">
        <f>SUM(C$602)</f>
        <v>0</v>
      </c>
      <c r="D880" s="1134">
        <f>SUM(D$602)</f>
        <v>0</v>
      </c>
      <c r="E880" s="1134">
        <f>SUM(E$602)</f>
        <v>1.1898238747553816E-2</v>
      </c>
      <c r="F880" s="1134">
        <f>SUM(F$602)</f>
        <v>1.3220265275059796E-2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-1.1898238747553816E-2</v>
      </c>
      <c r="P880" s="1134">
        <f>SUM(P$602)</f>
        <v>-1.3220265275059796E-2</v>
      </c>
      <c r="Q880" s="1039" t="str">
        <f>$Q$604</f>
        <v>fpl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purchase - unit</v>
      </c>
      <c r="B881" s="1206"/>
      <c r="C881" s="1556">
        <f>SUM(C$608)</f>
        <v>2.7643276488677662E-2</v>
      </c>
      <c r="D881" s="1134">
        <f>SUM(D$608)</f>
        <v>0</v>
      </c>
      <c r="E881" s="1134">
        <f>SUM(E$608)</f>
        <v>0</v>
      </c>
      <c r="F881" s="1134">
        <f>SUM(F$608)</f>
        <v>0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-2.7643276488677662E-2</v>
      </c>
      <c r="N881" s="1134">
        <f>SUM(N$608)</f>
        <v>0</v>
      </c>
      <c r="O881" s="1134">
        <f>SUM(O$608)</f>
        <v>0</v>
      </c>
      <c r="P881" s="1134">
        <f>SUM(P$608)</f>
        <v>0</v>
      </c>
      <c r="Q881" s="1039" t="str">
        <f>$Q$610</f>
        <v>fpl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556">
        <f>SUM(C$614)</f>
        <v>1.5655577299412918E-2</v>
      </c>
      <c r="D882" s="1134">
        <f>SUM(D$614)</f>
        <v>1.3698630136986301E-2</v>
      </c>
      <c r="E882" s="1134">
        <f>SUM(E$614)</f>
        <v>6.5753424657534251E-3</v>
      </c>
      <c r="F882" s="1134">
        <f>SUM(F$614)</f>
        <v>7.3059360730593605E-3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-1.5655577299412918E-2</v>
      </c>
      <c r="N882" s="1134">
        <f>SUM(N$614)</f>
        <v>-1.3698630136986301E-2</v>
      </c>
      <c r="O882" s="1134">
        <f>SUM(O$614)</f>
        <v>-6.5753424657534251E-3</v>
      </c>
      <c r="P882" s="1134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556">
        <f>SUM(C$620)</f>
        <v>0</v>
      </c>
      <c r="D883" s="1134">
        <f>SUM(D$620)</f>
        <v>1.1330724070450097E-2</v>
      </c>
      <c r="E883" s="1134">
        <f>SUM(E$620)</f>
        <v>7.5538160469667322E-3</v>
      </c>
      <c r="F883" s="1134">
        <f>SUM(F$620)</f>
        <v>5.8751902587519025E-3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-1.1330724070450097E-2</v>
      </c>
      <c r="O883" s="1134">
        <f>SUM(O$620)</f>
        <v>-7.5538160469667322E-3</v>
      </c>
      <c r="P883" s="1134">
        <f>SUM(P$620)</f>
        <v>-5.8751902587519025E-3</v>
      </c>
      <c r="Q883" s="1039" t="str">
        <f>$Q$622</f>
        <v>fpl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556">
        <f>SUM(C$626)</f>
        <v>3.5381604696673195E-2</v>
      </c>
      <c r="D884" s="1134">
        <f>SUM(D$626)</f>
        <v>2.6536203522504891E-2</v>
      </c>
      <c r="E884" s="1134">
        <f>SUM(E$626)</f>
        <v>2.6536203522504891E-2</v>
      </c>
      <c r="F884" s="1134">
        <f>SUM(F$626)</f>
        <v>5.8969341161121985E-2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-3.5381604696673195E-2</v>
      </c>
      <c r="N884" s="1134">
        <f>SUM(N$626)</f>
        <v>-2.6536203522504891E-2</v>
      </c>
      <c r="O884" s="1134">
        <f>SUM(O$626)</f>
        <v>-2.6536203522504891E-2</v>
      </c>
      <c r="P884" s="1134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556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556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0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0</v>
      </c>
      <c r="Q886" s="1039" t="str">
        <f>$Q$641</f>
        <v>dis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826" t="s">
        <v>521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2.976190476190476E-2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3.261578604044358E-2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382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1.1610087596682508</v>
      </c>
      <c r="D899" s="1134">
        <f>SUM($D$819:$D$898)</f>
        <v>1.2009553163731246</v>
      </c>
      <c r="E899" s="1134">
        <f>SUM($E$819:$E$898)</f>
        <v>1.2281562948467057</v>
      </c>
      <c r="F899" s="1134">
        <f>SUM($F$819:$F$898)</f>
        <v>1.3828626513010076</v>
      </c>
      <c r="G899" s="954"/>
      <c r="H899" s="1134">
        <f>SUM($H$819:$H$898)</f>
        <v>1.6237070170533968E-2</v>
      </c>
      <c r="I899" s="1134">
        <f>SUM($I$819:$I$898)</f>
        <v>5.6277886497064569E-2</v>
      </c>
      <c r="J899" s="1134">
        <f>SUM($J$819:$J$898)</f>
        <v>0.73773907371167646</v>
      </c>
      <c r="K899" s="1134">
        <f>SUM($K$819:$K$898)</f>
        <v>0.95594694498804089</v>
      </c>
      <c r="L899" s="954"/>
      <c r="M899" s="1134">
        <f>SUM($M$819:$M$898)</f>
        <v>-0.26037834311806918</v>
      </c>
      <c r="N899" s="1134">
        <f>SUM($N$819:$N$898)</f>
        <v>-0.28961382909328115</v>
      </c>
      <c r="O899" s="1134">
        <f>SUM($O$819:$O$898)</f>
        <v>-8.8297195042400523E-2</v>
      </c>
      <c r="P899" s="1134">
        <f>SUM($P$819:$P$898)</f>
        <v>8.5717474813365307E-2</v>
      </c>
      <c r="R899" s="44"/>
      <c r="S899" s="46"/>
      <c r="T899" s="46"/>
      <c r="U899" s="1066">
        <v>899</v>
      </c>
      <c r="V899" s="46"/>
    </row>
    <row r="900" spans="1:22" ht="15.75" customHeight="1">
      <c r="A900" s="864" t="s">
        <v>508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383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384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6">
        <v>903</v>
      </c>
      <c r="V903" s="46"/>
    </row>
    <row r="904" spans="1:22" ht="15.75" customHeight="1">
      <c r="A904" s="44" t="s">
        <v>385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6">
        <v>904</v>
      </c>
      <c r="V904" s="46"/>
    </row>
    <row r="905" spans="1:22" ht="15.75" customHeight="1">
      <c r="A905" s="44" t="s">
        <v>386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1400" t="s">
        <v>387</v>
      </c>
      <c r="B906" s="1206"/>
      <c r="C906" s="1121">
        <f>SUM($C$99)</f>
        <v>0</v>
      </c>
      <c r="D906" s="1121">
        <f>SUM($D$99)</f>
        <v>405</v>
      </c>
      <c r="E906" s="1121">
        <f>SUM($E$99)</f>
        <v>2026</v>
      </c>
      <c r="F906" s="1121">
        <f>SUM($F$99)</f>
        <v>2400</v>
      </c>
      <c r="G906" s="1206"/>
      <c r="H906" s="1121">
        <f>SUM($H$99)</f>
        <v>0</v>
      </c>
      <c r="I906" s="1121">
        <f>SUM($I$99)</f>
        <v>540</v>
      </c>
      <c r="J906" s="1121">
        <f>SUM($J$99)</f>
        <v>3039</v>
      </c>
      <c r="K906" s="1121">
        <f>SUM($K$99)</f>
        <v>3600</v>
      </c>
      <c r="L906" s="1206"/>
      <c r="M906" s="1121">
        <f>SUM($M$99)</f>
        <v>0</v>
      </c>
      <c r="N906" s="1121">
        <f>SUM($N$99)</f>
        <v>135</v>
      </c>
      <c r="O906" s="1121">
        <f>SUM($O$99)</f>
        <v>1013</v>
      </c>
      <c r="P906" s="1121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6">
        <v>906</v>
      </c>
      <c r="V906" s="46"/>
    </row>
    <row r="907" spans="1:22" ht="15.75" customHeight="1">
      <c r="A907" s="44" t="s">
        <v>388</v>
      </c>
      <c r="B907" s="1206"/>
      <c r="C907" s="1121">
        <f>SUM($C$107)</f>
        <v>0</v>
      </c>
      <c r="D907" s="1121">
        <f>SUM($D$107)</f>
        <v>0</v>
      </c>
      <c r="E907" s="1121">
        <f>SUM($E$107)</f>
        <v>0</v>
      </c>
      <c r="F907" s="1121">
        <f>SUM($F$107)</f>
        <v>0</v>
      </c>
      <c r="G907" s="1206"/>
      <c r="H907" s="1121">
        <f>SUM($H$107)</f>
        <v>0</v>
      </c>
      <c r="I907" s="1121">
        <f>SUM($I$107)</f>
        <v>0</v>
      </c>
      <c r="J907" s="1121">
        <f>SUM($J$107)</f>
        <v>0</v>
      </c>
      <c r="K907" s="1121">
        <f>SUM($K$107)</f>
        <v>0</v>
      </c>
      <c r="L907" s="1206"/>
      <c r="M907" s="1121">
        <f>SUM($M$107)</f>
        <v>0</v>
      </c>
      <c r="N907" s="1121">
        <f>SUM($N$107)</f>
        <v>0</v>
      </c>
      <c r="O907" s="1121">
        <f>SUM($O$107)</f>
        <v>0</v>
      </c>
      <c r="P907" s="1121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6">
        <v>907</v>
      </c>
      <c r="V907" s="46"/>
    </row>
    <row r="908" spans="1:22" ht="15.75" customHeight="1">
      <c r="A908" s="44" t="s">
        <v>389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1400" t="s">
        <v>390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44" t="s">
        <v>391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392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1400" t="s">
        <v>393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44" t="s">
        <v>394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395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A$184</f>
        <v>Pork sales: kg sold</v>
      </c>
      <c r="B916" s="1206"/>
      <c r="C916" s="1121">
        <f>SUM(C$186)</f>
        <v>0</v>
      </c>
      <c r="D916" s="1121">
        <f t="shared" ref="D916:F916" si="50">SUM(D$186)</f>
        <v>0</v>
      </c>
      <c r="E916" s="1121">
        <f t="shared" si="50"/>
        <v>0</v>
      </c>
      <c r="F916" s="1121">
        <f t="shared" si="50"/>
        <v>0</v>
      </c>
      <c r="G916" s="1206"/>
      <c r="H916" s="1121">
        <f>SUM(H$186)</f>
        <v>0</v>
      </c>
      <c r="I916" s="1121">
        <f t="shared" ref="I916:K916" si="51">SUM(I$186)</f>
        <v>0</v>
      </c>
      <c r="J916" s="1121">
        <f t="shared" si="51"/>
        <v>0</v>
      </c>
      <c r="K916" s="1121">
        <f t="shared" si="51"/>
        <v>0</v>
      </c>
      <c r="L916" s="1206"/>
      <c r="M916" s="1121">
        <f>SUM(M$186)</f>
        <v>0</v>
      </c>
      <c r="N916" s="1121">
        <f t="shared" ref="N916:P916" si="52">SUM(N$186)</f>
        <v>0</v>
      </c>
      <c r="O916" s="1121">
        <f t="shared" si="52"/>
        <v>0</v>
      </c>
      <c r="P916" s="1121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53">SUM(D$189)</f>
        <v>0</v>
      </c>
      <c r="E917" s="1121">
        <f t="shared" si="53"/>
        <v>0</v>
      </c>
      <c r="F917" s="1121">
        <f t="shared" si="53"/>
        <v>0</v>
      </c>
      <c r="G917" s="1206"/>
      <c r="H917" s="1121">
        <f>SUM(H$189)</f>
        <v>0</v>
      </c>
      <c r="I917" s="1121">
        <f t="shared" ref="I917:K917" si="54">SUM(I$189)</f>
        <v>0</v>
      </c>
      <c r="J917" s="1121">
        <f t="shared" si="54"/>
        <v>0</v>
      </c>
      <c r="K917" s="1121">
        <f t="shared" si="54"/>
        <v>0</v>
      </c>
      <c r="L917" s="1206"/>
      <c r="M917" s="1121">
        <f>SUM(M$189)</f>
        <v>0</v>
      </c>
      <c r="N917" s="1121">
        <f t="shared" ref="N917:P917" si="55">SUM(N$189)</f>
        <v>0</v>
      </c>
      <c r="O917" s="1121">
        <f t="shared" si="55"/>
        <v>0</v>
      </c>
      <c r="P917" s="1121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9"/>
        <v>1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400" t="str">
        <f>$A220</f>
        <v>Pig sales: no sold</v>
      </c>
      <c r="B919" s="1206"/>
      <c r="C919" s="1121">
        <f>SUM(C$222)</f>
        <v>0</v>
      </c>
      <c r="D919" s="1121">
        <f t="shared" ref="D919:F919" si="56">SUM(D$222)</f>
        <v>0</v>
      </c>
      <c r="E919" s="1121">
        <f t="shared" si="56"/>
        <v>400</v>
      </c>
      <c r="F919" s="1121">
        <f t="shared" si="56"/>
        <v>0</v>
      </c>
      <c r="G919" s="1206"/>
      <c r="H919" s="1121">
        <f>SUM(H$222)</f>
        <v>0</v>
      </c>
      <c r="I919" s="1121">
        <f t="shared" ref="I919:K919" si="57">SUM(I$222)</f>
        <v>0</v>
      </c>
      <c r="J919" s="1121">
        <f t="shared" si="57"/>
        <v>0</v>
      </c>
      <c r="K919" s="1121">
        <f t="shared" si="57"/>
        <v>0</v>
      </c>
      <c r="L919" s="1206"/>
      <c r="M919" s="1121">
        <f>SUM(M$222)</f>
        <v>0</v>
      </c>
      <c r="N919" s="1121">
        <f t="shared" ref="N919:P919" si="58">SUM(N$222)</f>
        <v>0</v>
      </c>
      <c r="O919" s="1121">
        <f t="shared" si="58"/>
        <v>0</v>
      </c>
      <c r="P919" s="1121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6">
        <v>919</v>
      </c>
      <c r="V919" s="46"/>
    </row>
    <row r="920" spans="1:22" ht="15.75" customHeight="1">
      <c r="A920" s="44" t="str">
        <f>A$223</f>
        <v>Other sales: kg or number</v>
      </c>
      <c r="B920" s="1206"/>
      <c r="C920" s="1121">
        <f>SUM(C$225)</f>
        <v>0</v>
      </c>
      <c r="D920" s="1121">
        <f t="shared" ref="D920:F920" si="59">SUM(D$225)</f>
        <v>0</v>
      </c>
      <c r="E920" s="1121">
        <f t="shared" si="59"/>
        <v>0</v>
      </c>
      <c r="F920" s="1121">
        <f t="shared" si="59"/>
        <v>0</v>
      </c>
      <c r="G920" s="1206"/>
      <c r="H920" s="1121">
        <f>SUM(H$225)</f>
        <v>0</v>
      </c>
      <c r="I920" s="1121">
        <f t="shared" ref="I920:K920" si="60">SUM(I$225)</f>
        <v>0</v>
      </c>
      <c r="J920" s="1121">
        <f t="shared" si="60"/>
        <v>0</v>
      </c>
      <c r="K920" s="1121">
        <f t="shared" si="60"/>
        <v>0</v>
      </c>
      <c r="L920" s="1206"/>
      <c r="M920" s="1121">
        <f>SUM(M$225)</f>
        <v>0</v>
      </c>
      <c r="N920" s="1121">
        <f t="shared" ref="N920:P920" si="61">SUM(N$225)</f>
        <v>0</v>
      </c>
      <c r="O920" s="1121">
        <f t="shared" si="61"/>
        <v>0</v>
      </c>
      <c r="P920" s="1121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750</v>
      </c>
      <c r="E923" s="1121">
        <f>SUM($E$199)</f>
        <v>2250</v>
      </c>
      <c r="F923" s="1121">
        <f>SUM($F$199)</f>
        <v>8400</v>
      </c>
      <c r="G923" s="1206"/>
      <c r="H923" s="1121">
        <f>SUM($H$199)</f>
        <v>0</v>
      </c>
      <c r="I923" s="1121">
        <f>SUM($I$199)</f>
        <v>750</v>
      </c>
      <c r="J923" s="1121">
        <f>SUM($J$199)</f>
        <v>2250</v>
      </c>
      <c r="K923" s="1121">
        <f>SUM($K$199)</f>
        <v>8400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75</v>
      </c>
      <c r="D925" s="1121">
        <f>SUM($D$206)</f>
        <v>150</v>
      </c>
      <c r="E925" s="1121">
        <f>SUM($E$206)</f>
        <v>300</v>
      </c>
      <c r="F925" s="1121">
        <f>SUM($F$206)</f>
        <v>960</v>
      </c>
      <c r="G925" s="1206"/>
      <c r="H925" s="1121">
        <f>SUM($H$206)</f>
        <v>75</v>
      </c>
      <c r="I925" s="1121">
        <f>SUM($I$206)</f>
        <v>150</v>
      </c>
      <c r="J925" s="1121">
        <f>SUM($J$206)</f>
        <v>450</v>
      </c>
      <c r="K925" s="1121">
        <f>SUM($K$206)</f>
        <v>1200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6">
        <v>926</v>
      </c>
      <c r="V926" s="46"/>
    </row>
    <row r="927" spans="1:22" ht="15.75" customHeight="1">
      <c r="A927" s="44" t="str">
        <f>$A$210</f>
        <v>Sheep sales - local: no.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0</v>
      </c>
      <c r="D928" s="1121">
        <f>SUM($D$216)</f>
        <v>0</v>
      </c>
      <c r="E928" s="1121">
        <f>SUM($E$216)</f>
        <v>60</v>
      </c>
      <c r="F928" s="1121">
        <f>SUM($F$216)</f>
        <v>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9"/>
        <v>5</v>
      </c>
      <c r="T929" s="46" t="str">
        <f t="shared" si="48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180</v>
      </c>
      <c r="D930" s="1121">
        <f>SUM($D$235)</f>
        <v>160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325</v>
      </c>
      <c r="F931" s="1121">
        <f>SUM($F$240)</f>
        <v>975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-325</v>
      </c>
      <c r="P931" s="1121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6">
        <v>932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20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400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380</v>
      </c>
      <c r="P935" s="1121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150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-150</v>
      </c>
      <c r="P937" s="1121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1216" t="str">
        <f>$A$299</f>
        <v>Cassava: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$A$329</f>
        <v>Other root crops: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0</v>
      </c>
      <c r="P943" s="1121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0</v>
      </c>
      <c r="F944" s="1121">
        <f>SUM($F$346)</f>
        <v>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0</v>
      </c>
      <c r="P944" s="1121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$A$359</f>
        <v>Other crop: type</v>
      </c>
      <c r="B946" s="1206"/>
      <c r="C946" s="1121">
        <f>SUM($C$367)</f>
        <v>0</v>
      </c>
      <c r="D946" s="1121">
        <f>SUM($D$367)</f>
        <v>0</v>
      </c>
      <c r="E946" s="1121">
        <f>SUM($E$367)</f>
        <v>0</v>
      </c>
      <c r="F946" s="1121">
        <f>SUM($F$367)</f>
        <v>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0</v>
      </c>
      <c r="O946" s="1121">
        <f>SUM($O$367)</f>
        <v>0</v>
      </c>
      <c r="P946" s="1121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$A$381</f>
        <v>Other crop: type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1216" t="str">
        <f>$A$391</f>
        <v>Cotton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6250</v>
      </c>
      <c r="F949" s="1121">
        <f>SUM($F$393)</f>
        <v>6750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1401" t="s">
        <v>676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3600</v>
      </c>
      <c r="D961" s="1404">
        <f>D434</f>
        <v>7340</v>
      </c>
      <c r="E961" s="1404">
        <f>E434</f>
        <v>6200</v>
      </c>
      <c r="F961" s="1404">
        <f>F434</f>
        <v>8420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-3600</v>
      </c>
      <c r="N961" s="1404">
        <f>N434</f>
        <v>-7340</v>
      </c>
      <c r="O961" s="1404">
        <f>O434</f>
        <v>-6200</v>
      </c>
      <c r="P961" s="1404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6">
        <v>962</v>
      </c>
      <c r="V962" s="46"/>
    </row>
    <row r="963" spans="1:22" ht="15.75" customHeight="1">
      <c r="A963" s="1222" t="s">
        <v>397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710</v>
      </c>
      <c r="D964" s="1121">
        <f>SUM($D$707)</f>
        <v>450</v>
      </c>
      <c r="E964" s="1121">
        <f>SUM($E$707)</f>
        <v>0</v>
      </c>
      <c r="F964" s="1121">
        <f>SUM($F$707)</f>
        <v>0</v>
      </c>
      <c r="G964" s="1206"/>
      <c r="H964" s="1121">
        <f>SUM($H$707)</f>
        <v>852</v>
      </c>
      <c r="I964" s="1121">
        <f>SUM($I$707)</f>
        <v>540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142</v>
      </c>
      <c r="N964" s="1121">
        <f>SUM($N$707)</f>
        <v>90</v>
      </c>
      <c r="O964" s="1121">
        <f>SUM($O$707)</f>
        <v>0</v>
      </c>
      <c r="P964" s="1121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950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1140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190</v>
      </c>
      <c r="O965" s="1121">
        <f>SUM($O$713)</f>
        <v>0</v>
      </c>
      <c r="P965" s="1121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6">
        <v>966</v>
      </c>
      <c r="V966" s="46"/>
    </row>
    <row r="967" spans="1:22" ht="15.75" customHeight="1">
      <c r="A967" s="826" t="s">
        <v>674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9"/>
        <v>13</v>
      </c>
      <c r="T967" s="46" t="str">
        <f t="shared" ref="T967:T982" si="62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6">
        <v>969</v>
      </c>
      <c r="V969" s="46"/>
    </row>
    <row r="970" spans="1:22" ht="15.75" customHeight="1">
      <c r="A970" s="1222" t="s">
        <v>399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63"/>
        <v>13</v>
      </c>
      <c r="T970" s="46" t="str">
        <f t="shared" si="62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880</v>
      </c>
      <c r="D972" s="1121">
        <f>SUM($D$754)</f>
        <v>125</v>
      </c>
      <c r="E972" s="1121">
        <f>SUM($E$754)</f>
        <v>0</v>
      </c>
      <c r="F972" s="1121">
        <f>SUM($F$754)</f>
        <v>0</v>
      </c>
      <c r="G972" s="1206"/>
      <c r="H972" s="1121">
        <f>SUM($H$754)</f>
        <v>1056</v>
      </c>
      <c r="I972" s="1121">
        <f>SUM($I$754)</f>
        <v>150</v>
      </c>
      <c r="J972" s="1121">
        <f>SUM($J$754)</f>
        <v>0</v>
      </c>
      <c r="K972" s="1121">
        <f>SUM($K$754)</f>
        <v>0</v>
      </c>
      <c r="L972" s="1206"/>
      <c r="M972" s="1121">
        <f>SUM($M$754)</f>
        <v>176</v>
      </c>
      <c r="N972" s="1121">
        <f>SUM($N$754)</f>
        <v>25</v>
      </c>
      <c r="O972" s="1121">
        <f>SUM($O$754)</f>
        <v>0</v>
      </c>
      <c r="P972" s="1121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6">
        <v>972</v>
      </c>
      <c r="V972" s="46"/>
    </row>
    <row r="973" spans="1:22" ht="15.75" customHeight="1">
      <c r="A973" s="1222" t="s">
        <v>400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63"/>
        <v>14</v>
      </c>
      <c r="T973" s="46" t="str">
        <f t="shared" si="62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601.19999999999993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6">
        <v>974</v>
      </c>
      <c r="V974" s="46"/>
    </row>
    <row r="975" spans="1:22" ht="15.75" customHeight="1">
      <c r="A975" s="1401" t="s">
        <v>677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63"/>
        <v>15</v>
      </c>
      <c r="T975" s="46" t="str">
        <f t="shared" si="62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6">
        <v>976</v>
      </c>
      <c r="V976" s="46"/>
    </row>
    <row r="977" spans="1:22" ht="15.75" customHeight="1">
      <c r="A977" s="826" t="s">
        <v>401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63"/>
        <v>15</v>
      </c>
      <c r="T977" s="46" t="str">
        <f t="shared" si="62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6">
        <v>978</v>
      </c>
      <c r="V978" s="46"/>
    </row>
    <row r="979" spans="1:22" ht="15.75" customHeight="1">
      <c r="A979" s="1222" t="s">
        <v>509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63"/>
        <v>15</v>
      </c>
      <c r="T979" s="46" t="str">
        <f t="shared" si="62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100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5445</v>
      </c>
      <c r="D984" s="1121">
        <f>SUM($D$903:$D$983)</f>
        <v>10330</v>
      </c>
      <c r="E984" s="1121">
        <f>SUM($E$903:$E$983)</f>
        <v>18582.2</v>
      </c>
      <c r="F984" s="1121">
        <f>SUM($F$903:$F$983)</f>
        <v>28005</v>
      </c>
      <c r="G984" s="1206"/>
      <c r="H984" s="1121">
        <f>SUM($H$903:$H$983)</f>
        <v>1983</v>
      </c>
      <c r="I984" s="1121">
        <f>SUM($I$903:$I$983)</f>
        <v>3270</v>
      </c>
      <c r="J984" s="1121">
        <f>SUM($J$903:$J$983)</f>
        <v>6139</v>
      </c>
      <c r="K984" s="1121">
        <f>SUM($K$903:$K$983)</f>
        <v>13200</v>
      </c>
      <c r="L984" s="1206"/>
      <c r="M984" s="1121">
        <f>SUM($M$903:$M$983)</f>
        <v>-3282</v>
      </c>
      <c r="N984" s="1121">
        <f>SUM($N$903:$N$983)</f>
        <v>-6900</v>
      </c>
      <c r="O984" s="1121">
        <f>SUM($O$903:$O$983)</f>
        <v>-5132</v>
      </c>
      <c r="P984" s="1121">
        <f>SUM($P$903:$P$983)</f>
        <v>-7955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404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143</v>
      </c>
      <c r="B987" s="1206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6"/>
      <c r="H987" s="1210">
        <f>C1064*(365*C1037*C1038*C1039)</f>
        <v>1006.9791666666667</v>
      </c>
      <c r="I987" s="1210">
        <f>E1064*(365*E1037*E1038*E1039)</f>
        <v>718.22916666666674</v>
      </c>
      <c r="J987" s="1210">
        <f>H1064*(365*H1037*H1038*H1039)</f>
        <v>877.91666666666663</v>
      </c>
      <c r="K987" s="1210">
        <f>J1064*(365*J1037*J1038*J1039)</f>
        <v>1625.7500000000002</v>
      </c>
      <c r="L987" s="1206"/>
      <c r="M987" s="1210">
        <f>H987-C987</f>
        <v>-100.02083333333326</v>
      </c>
      <c r="N987" s="1210">
        <f>I987-D987</f>
        <v>-393.77083333333326</v>
      </c>
      <c r="O987" s="1210">
        <f>J987-E987</f>
        <v>140.91666666666663</v>
      </c>
      <c r="P987" s="1210">
        <f>K987-F987</f>
        <v>-1236.2499999999998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707</v>
      </c>
      <c r="B988" s="1206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6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6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6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6"/>
      <c r="H989" s="1121">
        <f>SUM(H598,H616,H628,H634)</f>
        <v>0</v>
      </c>
      <c r="I989" s="1121">
        <f>SUM(I598,I616,I628,I634)</f>
        <v>0</v>
      </c>
      <c r="J989" s="1121">
        <f>SUM(J598,J616,J628,J634)</f>
        <v>0</v>
      </c>
      <c r="K989" s="1121">
        <f>SUM(K598,K616,K628,K634)</f>
        <v>0</v>
      </c>
      <c r="L989" s="1206"/>
      <c r="M989" s="1121">
        <f>SUM(M598,M616,M628,M634)</f>
        <v>-1148</v>
      </c>
      <c r="N989" s="1121">
        <f>SUM(N598,N616,N628,N634)</f>
        <v>-1208</v>
      </c>
      <c r="O989" s="1121">
        <f>SUM(O598,O616,O628,O634)</f>
        <v>-888</v>
      </c>
      <c r="P989" s="1121">
        <f>SUM(P598,P616,P628,P634)</f>
        <v>-1200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6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6"/>
      <c r="H990" s="1121">
        <f>SUM(H641)</f>
        <v>0</v>
      </c>
      <c r="I990" s="1121">
        <f>SUM(I641)</f>
        <v>0</v>
      </c>
      <c r="J990" s="1121">
        <f>SUM(J641)</f>
        <v>0</v>
      </c>
      <c r="K990" s="1121">
        <f>SUM(K641)</f>
        <v>0</v>
      </c>
      <c r="L990" s="1206"/>
      <c r="M990" s="1121">
        <f>SUM(M641)</f>
        <v>0</v>
      </c>
      <c r="N990" s="1121">
        <f>SUM(N641)</f>
        <v>0</v>
      </c>
      <c r="O990" s="1121">
        <f>SUM(O641)</f>
        <v>0</v>
      </c>
      <c r="P990" s="1121">
        <f>SUM(P641)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145</v>
      </c>
      <c r="B991" s="1206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2"/>
      <c r="H991" s="1121">
        <f>SUM(H771,H772,H773,H774,H775,H781:H782,H805)</f>
        <v>128</v>
      </c>
      <c r="I991" s="1121">
        <f>SUM(I771,I772,I773,I774,I775,I781:I782,I805)</f>
        <v>180</v>
      </c>
      <c r="J991" s="1121">
        <f>SUM(J771,J772,J773,J774,J775,J781:J782,J805)</f>
        <v>180</v>
      </c>
      <c r="K991" s="1121">
        <f>SUM(K771,K772,K773,K774,K775,K781:K782,K805)</f>
        <v>350</v>
      </c>
      <c r="L991" s="1202"/>
      <c r="M991" s="1121">
        <f>SUM(M771,M772,M773,M774,M775,M781:M782,M805)</f>
        <v>-183</v>
      </c>
      <c r="N991" s="1121">
        <f>SUM(N771,N772,N773,N774,N775,N781:N782,N805)</f>
        <v>-282</v>
      </c>
      <c r="O991" s="1121">
        <f>SUM(O771,O772,O773,O774,O775,O781:O782,O805)</f>
        <v>-398</v>
      </c>
      <c r="P991" s="1121">
        <f>SUM(P771,P772,P773,P774,P775,P781:P782,P805)</f>
        <v>-820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-60</v>
      </c>
      <c r="N992" s="1210">
        <f>SUM(N780,N789)</f>
        <v>-60</v>
      </c>
      <c r="O992" s="1210">
        <f>SUM(O780,O789)</f>
        <v>-120</v>
      </c>
      <c r="P992" s="1210">
        <f>SUM(P780,P789)</f>
        <v>-120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146</v>
      </c>
      <c r="B993" s="1206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2"/>
      <c r="H993" s="1210">
        <f>SUM(H783:H784,H790:H797)</f>
        <v>140</v>
      </c>
      <c r="I993" s="1210">
        <f>SUM(I783:I784,I790:I797)</f>
        <v>2670</v>
      </c>
      <c r="J993" s="1210">
        <f>SUM(J783:J784,J790:J797)</f>
        <v>5010</v>
      </c>
      <c r="K993" s="1210">
        <f>SUM(K783:K784,K790:K797)</f>
        <v>5900</v>
      </c>
      <c r="L993" s="1202"/>
      <c r="M993" s="1210">
        <f>SUM(M783:M784,M790:M797)</f>
        <v>0</v>
      </c>
      <c r="N993" s="1210">
        <f>SUM(N783:N784,N790:N797)</f>
        <v>0</v>
      </c>
      <c r="O993" s="1210">
        <f>SUM(O783:O784,O790:O797)</f>
        <v>0</v>
      </c>
      <c r="P993" s="1210">
        <f>SUM(P783:P784,P790:P797)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6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-120</v>
      </c>
      <c r="N994" s="1210">
        <f>SUM(N798,N799)</f>
        <v>-500</v>
      </c>
      <c r="O994" s="1210">
        <f>SUM(O798,O799)</f>
        <v>-1200</v>
      </c>
      <c r="P994" s="1210">
        <f>SUM(P798,P799)</f>
        <v>-2700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6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-100</v>
      </c>
      <c r="N995" s="1210">
        <f>SUM(N800)</f>
        <v>-200</v>
      </c>
      <c r="O995" s="1210">
        <f>SUM(O800)</f>
        <v>-300</v>
      </c>
      <c r="P995" s="1210">
        <f>SUM(P800)</f>
        <v>-400</v>
      </c>
      <c r="R995" s="44"/>
      <c r="S995" s="46"/>
      <c r="T995" s="46"/>
      <c r="U995" s="1066">
        <v>995</v>
      </c>
      <c r="V995" s="46"/>
    </row>
    <row r="996" spans="1:22" ht="15.75" customHeight="1">
      <c r="A996" s="483" t="s">
        <v>405</v>
      </c>
      <c r="B996" s="1206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6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6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150</v>
      </c>
      <c r="B997" s="1206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6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6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406</v>
      </c>
      <c r="B998" s="1206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6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6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710</v>
      </c>
      <c r="B999" s="1206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6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6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711</v>
      </c>
      <c r="B1000" s="1206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6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6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407</v>
      </c>
      <c r="B1001" s="1206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6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6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5445</v>
      </c>
      <c r="D1003" s="1121">
        <f>SUM(D987:D1001)</f>
        <v>10330</v>
      </c>
      <c r="E1003" s="1121">
        <f>SUM(E987:E1002)</f>
        <v>18582.2</v>
      </c>
      <c r="F1003" s="1121">
        <f>SUM(F987:F1002)</f>
        <v>28005</v>
      </c>
      <c r="G1003" s="1206"/>
      <c r="H1003" s="1210">
        <f>SUM(H987:H1002)</f>
        <v>1983</v>
      </c>
      <c r="I1003" s="1210">
        <f>SUM(I987:I1002)</f>
        <v>3270</v>
      </c>
      <c r="J1003" s="1210">
        <f>SUM(J987:J1002)</f>
        <v>6139</v>
      </c>
      <c r="K1003" s="1210">
        <f>SUM(K987:K1002)</f>
        <v>13200</v>
      </c>
      <c r="L1003" s="1206"/>
      <c r="M1003" s="1121">
        <f>SUM(M987:M1002)</f>
        <v>-3282</v>
      </c>
      <c r="N1003" s="1121">
        <f>SUM(N987:N1002)</f>
        <v>-6900</v>
      </c>
      <c r="O1003" s="1121">
        <f>SUM(O987:O1002)</f>
        <v>-5132</v>
      </c>
      <c r="P1003" s="1121">
        <f>SUM(P987:P1002)</f>
        <v>-7955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409</v>
      </c>
      <c r="B1009" s="1223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410</v>
      </c>
      <c r="B1010" s="1223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411</v>
      </c>
      <c r="B1011" s="1223"/>
      <c r="C1011" s="1126">
        <f>SUM(C964:C966)</f>
        <v>710</v>
      </c>
      <c r="D1011" s="1126">
        <f>SUM(D964:D966)</f>
        <v>1400</v>
      </c>
      <c r="E1011" s="1126">
        <f>SUM(E964:E966)</f>
        <v>0</v>
      </c>
      <c r="F1011" s="1126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412</v>
      </c>
      <c r="B1012" s="1223"/>
      <c r="C1012" s="1126">
        <f>C1010*C1011*100</f>
        <v>24849.999999999996</v>
      </c>
      <c r="D1012" s="1126">
        <f>D1010*D1011*100</f>
        <v>56000</v>
      </c>
      <c r="E1012" s="1126">
        <f>E1010*E1011*100</f>
        <v>0</v>
      </c>
      <c r="F1012" s="1126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413</v>
      </c>
      <c r="B1013" s="1223"/>
      <c r="C1013" s="1126">
        <f>SUM(C1012:F1012)</f>
        <v>80850</v>
      </c>
      <c r="D1013" s="1224"/>
      <c r="E1013" s="1224"/>
      <c r="F1013" s="1224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414</v>
      </c>
      <c r="B1014" s="1223"/>
      <c r="C1014" s="1126">
        <f>SUM(C794)</f>
        <v>0</v>
      </c>
      <c r="D1014" s="1126">
        <f>SUM(D794)</f>
        <v>500</v>
      </c>
      <c r="E1014" s="1126">
        <f>SUM(E794)</f>
        <v>1800</v>
      </c>
      <c r="F1014" s="1126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415</v>
      </c>
      <c r="B1015" s="1223"/>
      <c r="C1015" s="1126">
        <f>C1010*C1014*100</f>
        <v>0</v>
      </c>
      <c r="D1015" s="1126">
        <f>D1010*D1014*100</f>
        <v>20000</v>
      </c>
      <c r="E1015" s="1126">
        <f>E1010*E1014*100</f>
        <v>27000</v>
      </c>
      <c r="F1015" s="1126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416</v>
      </c>
      <c r="B1016" s="1223"/>
      <c r="C1016" s="1126">
        <f>SUM(C1015:F1015)</f>
        <v>80000</v>
      </c>
      <c r="D1016" s="1224"/>
      <c r="E1016" s="1224"/>
      <c r="F1016" s="1224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4"/>
      <c r="B1017" s="1223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417</v>
      </c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0.36231478892927033</v>
      </c>
      <c r="D1019" s="1225">
        <f>D11</f>
        <v>0.45360404435746904</v>
      </c>
      <c r="E1019" s="1225">
        <f>E11</f>
        <v>0.62488584474885844</v>
      </c>
      <c r="F1019" s="1225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418</v>
      </c>
      <c r="B1020" s="1223"/>
      <c r="C1020" s="1226">
        <f>C21</f>
        <v>180</v>
      </c>
      <c r="D1020" s="1226">
        <f>D21</f>
        <v>160</v>
      </c>
      <c r="E1020" s="1226">
        <f>E21</f>
        <v>6745</v>
      </c>
      <c r="F1020" s="1226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2608.2291666666665</v>
      </c>
      <c r="D1021" s="1126">
        <f>IF(OR(D453=0,D453="",D449=0,D449=""),0,365*$P$1*D455*D46/D453/D449)</f>
        <v>2980.833333333333</v>
      </c>
      <c r="E1021" s="1126">
        <f>IF(E46="",0,$D1021*E46/$D46)</f>
        <v>3726.0416666666661</v>
      </c>
      <c r="F1021" s="1126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6.9012340748432446E-2</v>
      </c>
      <c r="D1022" s="1229">
        <f>D1020/D1021</f>
        <v>5.3676265026558576E-2</v>
      </c>
      <c r="E1022" s="1229">
        <f>E1020/E1021</f>
        <v>1.810232038020688</v>
      </c>
      <c r="F1022" s="1229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0.43132712967770276</v>
      </c>
      <c r="D1023" s="1229">
        <f>D1019+D1022</f>
        <v>0.50728030938402757</v>
      </c>
      <c r="E1023" s="1229">
        <f>E1019+E1022</f>
        <v>2.4351178827695463</v>
      </c>
      <c r="F1023" s="1229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0.50321498462398651</v>
      </c>
      <c r="D1024" s="1229">
        <f>D1023*D46/6</f>
        <v>0.67637374584537013</v>
      </c>
      <c r="E1024" s="1229">
        <f>E1023*E46/6</f>
        <v>4.0585298046159108</v>
      </c>
      <c r="F1024" s="1229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1.006429969247973</v>
      </c>
      <c r="D1025" s="1229">
        <f>D1024/SUM(D48)</f>
        <v>0.67637374584537013</v>
      </c>
      <c r="E1025" s="1229">
        <f>E1024/SUM(E48)</f>
        <v>2.0292649023079554</v>
      </c>
      <c r="F1025" s="1229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4"/>
      <c r="B1026" s="1223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510</v>
      </c>
      <c r="B1028" s="1223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47"/>
      <c r="E1029" s="1231" t="str">
        <f>D1103</f>
        <v>P</v>
      </c>
      <c r="F1029" s="847"/>
      <c r="G1029" s="847"/>
      <c r="H1029" s="1232" t="str">
        <f>E1103</f>
        <v>M</v>
      </c>
      <c r="I1029" s="846"/>
      <c r="J1029" s="1232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160" t="s">
        <v>703</v>
      </c>
      <c r="B1030" s="1223"/>
      <c r="C1030" s="1126">
        <f>SUM(C988)+SUM(M988)</f>
        <v>0</v>
      </c>
      <c r="D1030" s="847"/>
      <c r="E1030" s="1126">
        <f>SUM(D988)+SUM(N988)</f>
        <v>0</v>
      </c>
      <c r="F1030" s="847"/>
      <c r="G1030" s="847"/>
      <c r="H1030" s="1126">
        <f>SUM(E988)+SUM(O988)</f>
        <v>0</v>
      </c>
      <c r="I1030" s="846"/>
      <c r="J1030" s="1126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704</v>
      </c>
      <c r="B1031" s="1223"/>
      <c r="C1031" s="1126">
        <f>SUMIF($Q$771:$Q$775,"lbpl",H$771:H$775)+SUMIF($Q$780:$Q$784,"lbpl",H$780:H$784)+SUMIF($Q$789:$Q$809,"lbpl",H$789:H$809)</f>
        <v>0</v>
      </c>
      <c r="D1031" s="847"/>
      <c r="E1031" s="1126">
        <f>SUMIF($Q$771:$Q$775,"lbpl",I$771:I$775)+SUMIF($Q$780:$Q$784,"lbpl",I$780:I$784)+SUMIF($Q$789:$Q$809,"lbpl",I$789:I$809)</f>
        <v>0</v>
      </c>
      <c r="F1031" s="847"/>
      <c r="G1031" s="847"/>
      <c r="H1031" s="1126">
        <f>SUMIF($Q$771:$Q$775,"lbpl",J$771:J$775)+SUMIF($Q$780:$Q$784,"lbpl",J$780:J$784)+SUMIF($Q$789:$Q$809,"lbpl",J$789:J$809)</f>
        <v>0</v>
      </c>
      <c r="I1031" s="846"/>
      <c r="J1031" s="1126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234" t="s">
        <v>705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706</v>
      </c>
      <c r="B1033" s="1223"/>
      <c r="C1033" s="1126">
        <f>SUMIF($Q$771:$Q$775,"des",H$771:H$775)+SUMIF($Q$780:$Q$784,"des",H$780:H$784)+SUMIF($Q$789:$Q$809,"des",H$789:H$809)</f>
        <v>268</v>
      </c>
      <c r="D1033" s="1223"/>
      <c r="E1033" s="1126">
        <f>SUMIF($Q$771:$Q$775,"des",I$771:I$775)+SUMIF($Q$780:$Q$784,"des",I$780:I$784)+SUMIF($Q$789:$Q$809,"des",I$789:I$809)</f>
        <v>2850</v>
      </c>
      <c r="F1033" s="1223"/>
      <c r="G1033" s="1223"/>
      <c r="H1033" s="1126">
        <f>SUMIF($Q$771:$Q$775,"des",J$771:J$775)+SUMIF($Q$780:$Q$784,"des",J$780:J$784)+SUMIF($Q$789:$Q$809,"des",J$789:J$809)</f>
        <v>5190</v>
      </c>
      <c r="I1033" s="43"/>
      <c r="J1033" s="1126">
        <f>SUMIF($Q$771:$Q$775,"des",K$771:K$775)+SUMIF($Q$780:$Q$784,"des",K$780:K$784)+SUMIF($Q$789:$Q$809,"des",K$789:K$809)</f>
        <v>6250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2"/>
      <c r="R1034" s="912"/>
      <c r="S1034" s="472"/>
      <c r="T1034" s="472"/>
      <c r="U1034" s="1066">
        <v>1034</v>
      </c>
      <c r="V1034" s="472"/>
    </row>
    <row r="1035" spans="1:22" ht="15.75" customHeight="1">
      <c r="A1035" s="1230" t="s">
        <v>511</v>
      </c>
      <c r="B1035" s="1223"/>
      <c r="C1035" s="1231" t="str">
        <f>C1029</f>
        <v>VP</v>
      </c>
      <c r="D1035" s="847"/>
      <c r="E1035" s="1231" t="str">
        <f>E1029</f>
        <v>P</v>
      </c>
      <c r="F1035" s="847"/>
      <c r="G1035" s="847"/>
      <c r="H1035" s="1232" t="str">
        <f>H1029</f>
        <v>M</v>
      </c>
      <c r="I1035" s="846"/>
      <c r="J1035" s="1232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6">
        <v>1035</v>
      </c>
      <c r="V1035" s="46"/>
    </row>
    <row r="1036" spans="1:22" ht="15.75" customHeight="1">
      <c r="A1036" s="1160" t="s">
        <v>512</v>
      </c>
      <c r="B1036" s="1223"/>
      <c r="C1036" s="1010" t="str">
        <f>E1036</f>
        <v>maize</v>
      </c>
      <c r="D1036" s="847"/>
      <c r="E1036" s="295" t="s">
        <v>513</v>
      </c>
      <c r="F1036" s="847"/>
      <c r="G1036" s="847"/>
      <c r="H1036" s="1237" t="str">
        <f>E1036</f>
        <v>maize</v>
      </c>
      <c r="I1036" s="846"/>
      <c r="J1036" s="1238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514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7"/>
      <c r="E1038" s="1010">
        <f>SUM(D46)</f>
        <v>8</v>
      </c>
      <c r="F1038" s="847"/>
      <c r="G1038" s="847"/>
      <c r="H1038" s="1237">
        <f>SUM(E46)</f>
        <v>10</v>
      </c>
      <c r="I1038" s="846"/>
      <c r="J1038" s="1237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515</v>
      </c>
      <c r="B1039" s="1223"/>
      <c r="C1039" s="1203">
        <f>E1039</f>
        <v>1.75</v>
      </c>
      <c r="D1039" s="847"/>
      <c r="E1039" s="1203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8">
        <f>E1039</f>
        <v>1.75</v>
      </c>
      <c r="I1039" s="846"/>
      <c r="J1039" s="1238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1241" t="s">
        <v>516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7"/>
      <c r="H1041" s="1244" t="str">
        <f>WB!BB3</f>
        <v>Middle</v>
      </c>
      <c r="I1041" s="1245"/>
      <c r="J1041" s="1244" t="str">
        <f>WB!BS3</f>
        <v>B Off</v>
      </c>
      <c r="K1041" s="1245"/>
      <c r="L1041" s="847"/>
      <c r="M1041" s="1246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517</v>
      </c>
      <c r="D1042" s="1247" t="s">
        <v>518</v>
      </c>
      <c r="E1042" s="1247" t="s">
        <v>517</v>
      </c>
      <c r="F1042" s="1247" t="s">
        <v>518</v>
      </c>
      <c r="G1042" s="847"/>
      <c r="H1042" s="1248" t="s">
        <v>517</v>
      </c>
      <c r="I1042" s="1248" t="s">
        <v>518</v>
      </c>
      <c r="J1042" s="1248" t="s">
        <v>517</v>
      </c>
      <c r="K1042" s="1248" t="s">
        <v>518</v>
      </c>
      <c r="L1042" s="847"/>
      <c r="M1042" s="1232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50">
        <f>LOOKUP($B1043,$T$819:$T$897,E$819:E$897)</f>
        <v>5.0682322243966085E-2</v>
      </c>
      <c r="I1043" s="1250">
        <f>LOOKUP($B1043,$T$819:$T$897,O$819:O$897)</f>
        <v>-4.2290932811480761E-2</v>
      </c>
      <c r="J1043" s="1250">
        <f>LOOKUP($B1043,$T$819:$T$897,F$819:F$897)</f>
        <v>0.18925853446401392</v>
      </c>
      <c r="K1043" s="1250">
        <f>LOOKUP($B1043,$T$819:$T$897,P$819:P$897)</f>
        <v>-5.5664274842357031E-2</v>
      </c>
      <c r="L1043" s="847"/>
      <c r="M1043" s="1233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6">
        <v>1043</v>
      </c>
      <c r="V1043" s="46"/>
    </row>
    <row r="1044" spans="1:22" ht="15.75" customHeight="1">
      <c r="A1044" s="1249" t="str">
        <f t="shared" ref="A1044:A1053" si="71">IF(OR(A1043="",LOOKUP(B1044,$T$819:$T$897,A$819:A$897)=A1043),"",LOOKUP(B1044,$T$819:$T$897,A$819:A$897))</f>
        <v>Cows' milk - season 2</v>
      </c>
      <c r="B1044" s="1223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50">
        <f t="shared" ref="H1044:H1054" si="76">IF($A1044="","",LOOKUP($B1044,$T$819:$T$897,E$819:E$897))</f>
        <v>3.3816046966731898E-2</v>
      </c>
      <c r="I1044" s="1250">
        <f t="shared" ref="I1044:I1054" si="77">IF($A1044="","",LOOKUP($B1044,$T$819:$T$897,O$819:O$897))</f>
        <v>0</v>
      </c>
      <c r="J1044" s="1250">
        <f t="shared" ref="J1044:J1054" si="78">IF($A1044="","",LOOKUP($B1044,$T$819:$T$897,F$819:F$897))</f>
        <v>7.5146771037181995E-2</v>
      </c>
      <c r="K1044" s="1250">
        <f t="shared" ref="K1044:K1054" si="79">IF($A1044="","",LOOKUP($B1044,$T$819:$T$897,P$819:P$897))</f>
        <v>0</v>
      </c>
      <c r="L1044" s="847"/>
      <c r="M1044" s="1233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71"/>
        <v>Own meat</v>
      </c>
      <c r="B1045" s="1223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50">
        <f t="shared" si="76"/>
        <v>5.0717547292889763E-2</v>
      </c>
      <c r="I1045" s="1250">
        <f t="shared" si="77"/>
        <v>0</v>
      </c>
      <c r="J1045" s="1250">
        <f t="shared" si="78"/>
        <v>2.7832137421178519E-2</v>
      </c>
      <c r="K1045" s="1250">
        <f t="shared" si="79"/>
        <v>0</v>
      </c>
      <c r="L1045" s="847"/>
      <c r="M1045" s="1233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71"/>
        <v>Green cons - Season 1: no of months</v>
      </c>
      <c r="B1046" s="1223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50">
        <f t="shared" si="76"/>
        <v>0</v>
      </c>
      <c r="I1046" s="1250">
        <f t="shared" si="77"/>
        <v>0</v>
      </c>
      <c r="J1046" s="1250">
        <f t="shared" si="78"/>
        <v>0</v>
      </c>
      <c r="K1046" s="1250">
        <f t="shared" si="79"/>
        <v>0</v>
      </c>
      <c r="L1046" s="847"/>
      <c r="M1046" s="1233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71"/>
        <v>Maize: kg produced</v>
      </c>
      <c r="B1047" s="1223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50">
        <f t="shared" si="76"/>
        <v>0.43806262230919762</v>
      </c>
      <c r="I1047" s="1250">
        <f t="shared" si="77"/>
        <v>0.1183953033268102</v>
      </c>
      <c r="J1047" s="1250">
        <f t="shared" si="78"/>
        <v>0.35255490323983468</v>
      </c>
      <c r="K1047" s="1250">
        <f t="shared" si="79"/>
        <v>0.39465101108936734</v>
      </c>
      <c r="L1047" s="847"/>
      <c r="M1047" s="1233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71"/>
        <v>Sorghum: kg produced</v>
      </c>
      <c r="B1048" s="1223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50">
        <f t="shared" si="76"/>
        <v>0.11578604044357468</v>
      </c>
      <c r="I1048" s="1250">
        <f t="shared" si="77"/>
        <v>0</v>
      </c>
      <c r="J1048" s="1250">
        <f t="shared" si="78"/>
        <v>0</v>
      </c>
      <c r="K1048" s="1250">
        <f t="shared" si="79"/>
        <v>0</v>
      </c>
      <c r="L1048" s="847"/>
      <c r="M1048" s="1233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71"/>
        <v>Cowpeas: kg produced</v>
      </c>
      <c r="B1049" s="1223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50">
        <f t="shared" si="76"/>
        <v>8.6497064579256364E-2</v>
      </c>
      <c r="I1049" s="1250">
        <f t="shared" si="77"/>
        <v>-4.2139595564253104E-2</v>
      </c>
      <c r="J1049" s="1250">
        <f t="shared" si="78"/>
        <v>0</v>
      </c>
      <c r="K1049" s="1250">
        <f t="shared" si="79"/>
        <v>0</v>
      </c>
      <c r="L1049" s="847"/>
      <c r="M1049" s="1233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71"/>
        <v>Millet: kg produced</v>
      </c>
      <c r="B1050" s="1223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50">
        <f t="shared" si="76"/>
        <v>7.1037181996086107E-2</v>
      </c>
      <c r="I1050" s="1250">
        <f t="shared" si="77"/>
        <v>2.3679060665362031E-2</v>
      </c>
      <c r="J1050" s="1250">
        <f t="shared" si="78"/>
        <v>0</v>
      </c>
      <c r="K1050" s="1250">
        <f t="shared" si="79"/>
        <v>0</v>
      </c>
      <c r="L1050" s="847"/>
      <c r="M1050" s="1233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71"/>
        <v>Finger millet: kg produced</v>
      </c>
      <c r="B1051" s="1223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3"/>
      <c r="H1051" s="1250">
        <f t="shared" si="76"/>
        <v>0</v>
      </c>
      <c r="I1051" s="1250">
        <f t="shared" si="77"/>
        <v>0</v>
      </c>
      <c r="J1051" s="1250">
        <f t="shared" si="78"/>
        <v>0</v>
      </c>
      <c r="K1051" s="1250">
        <f t="shared" si="79"/>
        <v>0</v>
      </c>
      <c r="L1051" s="847"/>
      <c r="M1051" s="1233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71"/>
        <v>FISHING -- see worksheet Data 3</v>
      </c>
      <c r="B1052" s="1223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50">
        <f t="shared" si="76"/>
        <v>1.9830397912589694E-2</v>
      </c>
      <c r="I1052" s="1250">
        <f t="shared" si="77"/>
        <v>-1.9830397912589694E-2</v>
      </c>
      <c r="J1052" s="1250">
        <f t="shared" si="78"/>
        <v>3.4427774153801556E-2</v>
      </c>
      <c r="K1052" s="1250">
        <f t="shared" si="79"/>
        <v>-3.4427774153801556E-2</v>
      </c>
      <c r="L1052" s="847"/>
      <c r="M1052" s="1233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71"/>
        <v>Labour: Land clearing, construction, herding, slaughtering</v>
      </c>
      <c r="B1053" s="1223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50">
        <f t="shared" si="76"/>
        <v>0</v>
      </c>
      <c r="I1053" s="1250">
        <f t="shared" si="77"/>
        <v>0</v>
      </c>
      <c r="J1053" s="1250">
        <f t="shared" si="78"/>
        <v>0</v>
      </c>
      <c r="K1053" s="1250">
        <f t="shared" si="79"/>
        <v>0</v>
      </c>
      <c r="L1053" s="847"/>
      <c r="M1053" s="1233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80">IF(OR(A1053="",LOOKUP(B1054,$T$819:$T$897,A$819:A$897)=A1053),"",LOOKUP(B1054,$T$819:$T$897,A$819:A$897))</f>
        <v>Labour: Weeding</v>
      </c>
      <c r="B1054" s="1223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50">
        <f t="shared" si="76"/>
        <v>0</v>
      </c>
      <c r="I1054" s="1250">
        <f t="shared" si="77"/>
        <v>0</v>
      </c>
      <c r="J1054" s="1250">
        <f t="shared" si="78"/>
        <v>0</v>
      </c>
      <c r="K1054" s="1250">
        <f t="shared" si="79"/>
        <v>0</v>
      </c>
      <c r="L1054" s="847"/>
      <c r="M1054" s="1233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80"/>
        <v>Labour: Harvesting</v>
      </c>
      <c r="B1055" s="1223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7"/>
      <c r="M1055" s="1233"/>
      <c r="N1055" s="847"/>
      <c r="O1055" s="847"/>
      <c r="P1055" s="847"/>
      <c r="Q1055" s="446"/>
      <c r="R1055" s="847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80"/>
        <v/>
      </c>
      <c r="B1056" s="1223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80"/>
        <v/>
      </c>
      <c r="B1057" s="1223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80"/>
        <v/>
      </c>
      <c r="B1058" s="1223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80"/>
        <v/>
      </c>
      <c r="B1059" s="1223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">
        <v>521</v>
      </c>
      <c r="B1060" s="1223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3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6">
        <v>1060</v>
      </c>
      <c r="V1060" s="46"/>
    </row>
    <row r="1061" spans="1:22" ht="15.75" customHeight="1">
      <c r="A1061" s="1249" t="s">
        <v>714</v>
      </c>
      <c r="B1061" s="1223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3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715</v>
      </c>
      <c r="B1062" s="1223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716</v>
      </c>
      <c r="B1063" s="1223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6">
        <v>1063</v>
      </c>
      <c r="V1063" s="46"/>
    </row>
    <row r="1064" spans="1:22" ht="15.75" customHeight="1">
      <c r="A1064" s="1251" t="s">
        <v>522</v>
      </c>
      <c r="B1064" s="1223"/>
      <c r="C1064" s="891">
        <f>SUM(C858:C859)</f>
        <v>0.38607771875873637</v>
      </c>
      <c r="D1064" s="1252">
        <f>SUM(M858:M859)</f>
        <v>0</v>
      </c>
      <c r="E1064" s="891">
        <f>SUM(D858:D859)</f>
        <v>0.24094911937377692</v>
      </c>
      <c r="F1064" s="1252">
        <f>SUM(N858:N859)</f>
        <v>0</v>
      </c>
      <c r="G1064" s="847"/>
      <c r="H1064" s="891">
        <f>SUM(E858:E859)</f>
        <v>0.23561643835616436</v>
      </c>
      <c r="I1064" s="1252">
        <f>SUM(O858:O859)</f>
        <v>0</v>
      </c>
      <c r="J1064" s="891">
        <f>SUM(F858:F859)</f>
        <v>0.48480104370515331</v>
      </c>
      <c r="K1064" s="1252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4"/>
      <c r="H1065" s="1250">
        <f>SUM(H1043:H1064)</f>
        <v>1.2281562948467057</v>
      </c>
      <c r="I1065" s="1250">
        <f>SUM(I1043:I1064)</f>
        <v>-8.8297195042400523E-2</v>
      </c>
      <c r="J1065" s="1250">
        <f>SUM(J1043:J1064)</f>
        <v>1.3828626513010076</v>
      </c>
      <c r="K1065" s="1250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474"/>
      <c r="B1066" s="1223"/>
      <c r="C1066" s="1255"/>
      <c r="D1066" s="1255"/>
      <c r="E1066" s="1255"/>
      <c r="F1066" s="1255"/>
      <c r="G1066" s="847"/>
      <c r="H1066" s="1256"/>
      <c r="I1066" s="1256"/>
      <c r="J1066" s="1256"/>
      <c r="K1066" s="1256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7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7"/>
      <c r="M1067" s="1232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2" si="81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405</v>
      </c>
      <c r="F1068" s="1126">
        <f>LOOKUP($B1068,$T$903:$T$982,N$903:N$982)</f>
        <v>135</v>
      </c>
      <c r="G1068" s="847"/>
      <c r="H1068" s="1233">
        <f>LOOKUP($B1068,$T$903:$T$982,E$903:E$982)</f>
        <v>2026</v>
      </c>
      <c r="I1068" s="1233">
        <f>LOOKUP($B1068,$T$903:$T$982,O$903:O$982)</f>
        <v>1013</v>
      </c>
      <c r="J1068" s="1233">
        <f>LOOKUP($B1068,$T$903:$T$982,F$903:F$982)</f>
        <v>2400</v>
      </c>
      <c r="K1068" s="1233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81"/>
        <v>Pig sales: no sold</v>
      </c>
      <c r="B1069" s="1223">
        <v>2</v>
      </c>
      <c r="C1069" s="1126">
        <f t="shared" ref="C1069:C1092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7"/>
      <c r="H1069" s="1233">
        <f t="shared" ref="H1069:H1090" si="87">IF($A1069="","",LOOKUP($B1069,$T$903:$T$982,E$903:E$982))</f>
        <v>400</v>
      </c>
      <c r="I1069" s="1233">
        <f t="shared" ref="I1069:I1090" si="88">IF($A1069="","",LOOKUP($B1069,$T$903:$T$982,O$903:O$982))</f>
        <v>0</v>
      </c>
      <c r="J1069" s="1233">
        <f t="shared" ref="J1069:J1090" si="89">IF($A1069="","",LOOKUP($B1069,$T$903:$T$982,F$903:F$982))</f>
        <v>0</v>
      </c>
      <c r="K1069" s="1233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81"/>
        <v>Cattle sales - local: no. sold</v>
      </c>
      <c r="B1070" s="1223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750</v>
      </c>
      <c r="F1070" s="1126">
        <f t="shared" si="86"/>
        <v>0</v>
      </c>
      <c r="G1070" s="847"/>
      <c r="H1070" s="1233">
        <f t="shared" si="87"/>
        <v>2250</v>
      </c>
      <c r="I1070" s="1233">
        <f t="shared" si="88"/>
        <v>0</v>
      </c>
      <c r="J1070" s="1233">
        <f t="shared" si="89"/>
        <v>8400</v>
      </c>
      <c r="K1070" s="1233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81"/>
        <v>Goat sales - local: no. sold</v>
      </c>
      <c r="B1071" s="1223">
        <v>4</v>
      </c>
      <c r="C1071" s="1126">
        <f t="shared" si="83"/>
        <v>75</v>
      </c>
      <c r="D1071" s="1126">
        <f t="shared" si="84"/>
        <v>0</v>
      </c>
      <c r="E1071" s="1126">
        <f t="shared" si="85"/>
        <v>150</v>
      </c>
      <c r="F1071" s="1126">
        <f t="shared" si="86"/>
        <v>0</v>
      </c>
      <c r="G1071" s="847"/>
      <c r="H1071" s="1233">
        <f t="shared" si="87"/>
        <v>300</v>
      </c>
      <c r="I1071" s="1233">
        <f t="shared" si="88"/>
        <v>150</v>
      </c>
      <c r="J1071" s="1233">
        <f t="shared" si="89"/>
        <v>960</v>
      </c>
      <c r="K1071" s="1233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81"/>
        <v>Chicken sales: no. sold</v>
      </c>
      <c r="B1072" s="1223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7"/>
      <c r="H1072" s="1233">
        <f t="shared" si="87"/>
        <v>60</v>
      </c>
      <c r="I1072" s="1233">
        <f t="shared" si="88"/>
        <v>0</v>
      </c>
      <c r="J1072" s="1233">
        <f t="shared" si="89"/>
        <v>0</v>
      </c>
      <c r="K1072" s="1233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81"/>
        <v>Green maize sold: quantity</v>
      </c>
      <c r="B1073" s="1223">
        <v>6</v>
      </c>
      <c r="C1073" s="1126">
        <f t="shared" si="83"/>
        <v>180</v>
      </c>
      <c r="D1073" s="1126">
        <f t="shared" si="84"/>
        <v>0</v>
      </c>
      <c r="E1073" s="1126">
        <f t="shared" si="85"/>
        <v>160</v>
      </c>
      <c r="F1073" s="1126">
        <f t="shared" si="86"/>
        <v>0</v>
      </c>
      <c r="G1073" s="847"/>
      <c r="H1073" s="1233">
        <f t="shared" si="87"/>
        <v>0</v>
      </c>
      <c r="I1073" s="1233">
        <f t="shared" si="88"/>
        <v>0</v>
      </c>
      <c r="J1073" s="1233">
        <f t="shared" si="89"/>
        <v>0</v>
      </c>
      <c r="K1073" s="1233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81"/>
        <v>Maize: kg produced</v>
      </c>
      <c r="B1074" s="1223">
        <v>7</v>
      </c>
      <c r="C1074" s="1126">
        <f t="shared" si="83"/>
        <v>0</v>
      </c>
      <c r="D1074" s="1126">
        <f t="shared" si="84"/>
        <v>0</v>
      </c>
      <c r="E1074" s="1126">
        <f t="shared" si="85"/>
        <v>0</v>
      </c>
      <c r="F1074" s="1126">
        <f t="shared" si="86"/>
        <v>0</v>
      </c>
      <c r="G1074" s="847"/>
      <c r="H1074" s="1233">
        <f t="shared" si="87"/>
        <v>325</v>
      </c>
      <c r="I1074" s="1233">
        <f t="shared" si="88"/>
        <v>-325</v>
      </c>
      <c r="J1074" s="1233">
        <f t="shared" si="89"/>
        <v>975</v>
      </c>
      <c r="K1074" s="1233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81"/>
        <v>Cowpeas: kg produced</v>
      </c>
      <c r="B1075" s="1223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7"/>
      <c r="H1075" s="1233">
        <f t="shared" si="87"/>
        <v>20</v>
      </c>
      <c r="I1075" s="1233">
        <f t="shared" si="88"/>
        <v>380</v>
      </c>
      <c r="J1075" s="1233">
        <f t="shared" si="89"/>
        <v>0</v>
      </c>
      <c r="K1075" s="1233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81"/>
        <v>Millet: kg produced</v>
      </c>
      <c r="B1076" s="1223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7"/>
      <c r="H1076" s="1233">
        <f t="shared" si="87"/>
        <v>150</v>
      </c>
      <c r="I1076" s="1233">
        <f t="shared" si="88"/>
        <v>-150</v>
      </c>
      <c r="J1076" s="1233">
        <f t="shared" si="89"/>
        <v>0</v>
      </c>
      <c r="K1076" s="1233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81"/>
        <v>Cotton kg sold</v>
      </c>
      <c r="B1077" s="1223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7"/>
      <c r="H1077" s="1233">
        <f t="shared" si="87"/>
        <v>6250</v>
      </c>
      <c r="I1077" s="1233">
        <f t="shared" si="88"/>
        <v>0</v>
      </c>
      <c r="J1077" s="1233">
        <f t="shared" si="89"/>
        <v>6750</v>
      </c>
      <c r="K1077" s="1233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81"/>
        <v>FISHING -- see worksheet Data 3</v>
      </c>
      <c r="B1078" s="1223">
        <v>11</v>
      </c>
      <c r="C1078" s="1126">
        <f t="shared" si="83"/>
        <v>3600</v>
      </c>
      <c r="D1078" s="1126">
        <f t="shared" si="84"/>
        <v>-3600</v>
      </c>
      <c r="E1078" s="1126">
        <f t="shared" si="85"/>
        <v>7340</v>
      </c>
      <c r="F1078" s="1126">
        <f t="shared" si="86"/>
        <v>-7340</v>
      </c>
      <c r="G1078" s="847"/>
      <c r="H1078" s="1233">
        <f t="shared" si="87"/>
        <v>6200</v>
      </c>
      <c r="I1078" s="1233">
        <f t="shared" si="88"/>
        <v>-6200</v>
      </c>
      <c r="J1078" s="1233">
        <f t="shared" si="89"/>
        <v>8420</v>
      </c>
      <c r="K1078" s="1233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81"/>
        <v>Agricultural cash income -- see Data2</v>
      </c>
      <c r="B1079" s="1223">
        <v>12</v>
      </c>
      <c r="C1079" s="1126">
        <f t="shared" si="83"/>
        <v>710</v>
      </c>
      <c r="D1079" s="1126">
        <f t="shared" si="84"/>
        <v>142</v>
      </c>
      <c r="E1079" s="1126">
        <f t="shared" si="85"/>
        <v>450</v>
      </c>
      <c r="F1079" s="1126">
        <f t="shared" si="86"/>
        <v>90</v>
      </c>
      <c r="G1079" s="847"/>
      <c r="H1079" s="1233">
        <f t="shared" si="87"/>
        <v>0</v>
      </c>
      <c r="I1079" s="1233">
        <f t="shared" si="88"/>
        <v>0</v>
      </c>
      <c r="J1079" s="1233">
        <f t="shared" si="89"/>
        <v>0</v>
      </c>
      <c r="K1079" s="1233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81"/>
        <v>Construction cash income -- see Data2</v>
      </c>
      <c r="B1080" s="1223">
        <v>13</v>
      </c>
      <c r="C1080" s="1126">
        <f t="shared" si="83"/>
        <v>0</v>
      </c>
      <c r="D1080" s="1126">
        <f t="shared" si="84"/>
        <v>0</v>
      </c>
      <c r="E1080" s="1126">
        <f t="shared" si="85"/>
        <v>950</v>
      </c>
      <c r="F1080" s="1126">
        <f t="shared" si="86"/>
        <v>190</v>
      </c>
      <c r="G1080" s="847"/>
      <c r="H1080" s="1233">
        <f t="shared" si="87"/>
        <v>0</v>
      </c>
      <c r="I1080" s="1233">
        <f t="shared" si="88"/>
        <v>0</v>
      </c>
      <c r="J1080" s="1233">
        <f t="shared" si="89"/>
        <v>0</v>
      </c>
      <c r="K1080" s="1233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81"/>
        <v>Self-employment -- see Data2</v>
      </c>
      <c r="B1081" s="1223">
        <v>14</v>
      </c>
      <c r="C1081" s="1126">
        <f t="shared" si="83"/>
        <v>880</v>
      </c>
      <c r="D1081" s="1126">
        <f t="shared" si="84"/>
        <v>176</v>
      </c>
      <c r="E1081" s="1126">
        <f t="shared" si="85"/>
        <v>125</v>
      </c>
      <c r="F1081" s="1126">
        <f t="shared" si="86"/>
        <v>25</v>
      </c>
      <c r="G1081" s="847"/>
      <c r="H1081" s="1233">
        <f t="shared" si="87"/>
        <v>0</v>
      </c>
      <c r="I1081" s="1233">
        <f t="shared" si="88"/>
        <v>0</v>
      </c>
      <c r="J1081" s="1233">
        <f t="shared" si="89"/>
        <v>0</v>
      </c>
      <c r="K1081" s="1233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81"/>
        <v>Small business -- see Data2</v>
      </c>
      <c r="B1082" s="1223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0</v>
      </c>
      <c r="F1082" s="1126">
        <f t="shared" si="86"/>
        <v>0</v>
      </c>
      <c r="G1082" s="847"/>
      <c r="H1082" s="1233">
        <f t="shared" si="87"/>
        <v>601.19999999999993</v>
      </c>
      <c r="I1082" s="1233">
        <f t="shared" si="88"/>
        <v>0</v>
      </c>
      <c r="J1082" s="1233">
        <f t="shared" si="89"/>
        <v>0</v>
      </c>
      <c r="K1082" s="1233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81"/>
        <v>Other income: e.g. Credit (cotton loans)</v>
      </c>
      <c r="B1083" s="1223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7"/>
      <c r="H1083" s="1233">
        <f t="shared" si="87"/>
        <v>0</v>
      </c>
      <c r="I1083" s="1233">
        <f t="shared" si="88"/>
        <v>0</v>
      </c>
      <c r="J1083" s="1233">
        <f t="shared" si="89"/>
        <v>100</v>
      </c>
      <c r="K1083" s="1233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81"/>
        <v/>
      </c>
      <c r="B1084" s="1223">
        <v>17</v>
      </c>
      <c r="C1084" s="1126" t="str">
        <f t="shared" si="83"/>
        <v/>
      </c>
      <c r="D1084" s="1126" t="str">
        <f t="shared" si="84"/>
        <v/>
      </c>
      <c r="E1084" s="1126" t="str">
        <f t="shared" si="85"/>
        <v/>
      </c>
      <c r="F1084" s="1126" t="str">
        <f t="shared" si="86"/>
        <v/>
      </c>
      <c r="G1084" s="847"/>
      <c r="H1084" s="1233" t="str">
        <f t="shared" si="87"/>
        <v/>
      </c>
      <c r="I1084" s="1233" t="str">
        <f t="shared" si="88"/>
        <v/>
      </c>
      <c r="J1084" s="1233" t="str">
        <f t="shared" si="89"/>
        <v/>
      </c>
      <c r="K1084" s="1233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81"/>
        <v/>
      </c>
      <c r="B1085" s="1223">
        <v>18</v>
      </c>
      <c r="C1085" s="1126" t="str">
        <f t="shared" si="83"/>
        <v/>
      </c>
      <c r="D1085" s="1126" t="str">
        <f t="shared" si="84"/>
        <v/>
      </c>
      <c r="E1085" s="1126" t="str">
        <f t="shared" si="85"/>
        <v/>
      </c>
      <c r="F1085" s="1126" t="str">
        <f t="shared" si="86"/>
        <v/>
      </c>
      <c r="G1085" s="847"/>
      <c r="H1085" s="1233" t="str">
        <f t="shared" si="87"/>
        <v/>
      </c>
      <c r="I1085" s="1233" t="str">
        <f t="shared" si="88"/>
        <v/>
      </c>
      <c r="J1085" s="1233" t="str">
        <f t="shared" si="89"/>
        <v/>
      </c>
      <c r="K1085" s="1233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81"/>
        <v/>
      </c>
      <c r="B1086" s="1223">
        <v>19</v>
      </c>
      <c r="C1086" s="1126" t="str">
        <f t="shared" si="83"/>
        <v/>
      </c>
      <c r="D1086" s="1126" t="str">
        <f t="shared" si="84"/>
        <v/>
      </c>
      <c r="E1086" s="1126" t="str">
        <f t="shared" si="85"/>
        <v/>
      </c>
      <c r="F1086" s="1126" t="str">
        <f t="shared" si="86"/>
        <v/>
      </c>
      <c r="G1086" s="847"/>
      <c r="H1086" s="1233" t="str">
        <f t="shared" si="87"/>
        <v/>
      </c>
      <c r="I1086" s="1233" t="str">
        <f t="shared" si="88"/>
        <v/>
      </c>
      <c r="J1086" s="1233" t="str">
        <f t="shared" si="89"/>
        <v/>
      </c>
      <c r="K1086" s="1233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81"/>
        <v/>
      </c>
      <c r="B1087" s="1223">
        <v>20</v>
      </c>
      <c r="C1087" s="1126" t="str">
        <f t="shared" si="83"/>
        <v/>
      </c>
      <c r="D1087" s="1126" t="str">
        <f t="shared" si="84"/>
        <v/>
      </c>
      <c r="E1087" s="1126" t="str">
        <f t="shared" si="85"/>
        <v/>
      </c>
      <c r="F1087" s="1126" t="str">
        <f t="shared" si="86"/>
        <v/>
      </c>
      <c r="G1087" s="847"/>
      <c r="H1087" s="1233" t="str">
        <f t="shared" si="87"/>
        <v/>
      </c>
      <c r="I1087" s="1233" t="str">
        <f t="shared" si="88"/>
        <v/>
      </c>
      <c r="J1087" s="1233" t="str">
        <f t="shared" si="89"/>
        <v/>
      </c>
      <c r="K1087" s="1233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81"/>
        <v/>
      </c>
      <c r="B1088" s="1223">
        <v>21</v>
      </c>
      <c r="C1088" s="1126" t="str">
        <f t="shared" si="83"/>
        <v/>
      </c>
      <c r="D1088" s="1126" t="str">
        <f t="shared" si="84"/>
        <v/>
      </c>
      <c r="E1088" s="1126" t="str">
        <f t="shared" si="85"/>
        <v/>
      </c>
      <c r="F1088" s="1126" t="str">
        <f t="shared" si="86"/>
        <v/>
      </c>
      <c r="G1088" s="847"/>
      <c r="H1088" s="1233" t="str">
        <f t="shared" si="87"/>
        <v/>
      </c>
      <c r="I1088" s="1233" t="str">
        <f t="shared" si="88"/>
        <v/>
      </c>
      <c r="J1088" s="1233" t="str">
        <f t="shared" si="89"/>
        <v/>
      </c>
      <c r="K1088" s="1233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81"/>
        <v/>
      </c>
      <c r="B1089" s="1223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7"/>
      <c r="H1089" s="1233" t="str">
        <f t="shared" si="87"/>
        <v/>
      </c>
      <c r="I1089" s="1233" t="str">
        <f t="shared" si="88"/>
        <v/>
      </c>
      <c r="J1089" s="1233" t="str">
        <f t="shared" si="89"/>
        <v/>
      </c>
      <c r="K1089" s="1233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81"/>
        <v/>
      </c>
      <c r="B1090" s="1223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7"/>
      <c r="H1090" s="1233" t="str">
        <f t="shared" si="87"/>
        <v/>
      </c>
      <c r="I1090" s="1233" t="str">
        <f t="shared" si="88"/>
        <v/>
      </c>
      <c r="J1090" s="1233" t="str">
        <f t="shared" si="89"/>
        <v/>
      </c>
      <c r="K1090" s="1233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81"/>
        <v/>
      </c>
      <c r="B1091" s="1223">
        <v>24</v>
      </c>
      <c r="C1091" s="1126" t="str">
        <f t="shared" si="83"/>
        <v/>
      </c>
      <c r="D1091" s="1126" t="str">
        <f t="shared" ref="D1091:D1092" si="92">IF($A1091="","",LOOKUP($B1091,$T$903:$T$982,M$903:M$982))</f>
        <v/>
      </c>
      <c r="E1091" s="1126" t="str">
        <f t="shared" ref="E1091:E1092" si="93">IF($A1091="","",LOOKUP($B1091,$T$903:$T$982,D$903:D$982))</f>
        <v/>
      </c>
      <c r="F1091" s="1126" t="str">
        <f t="shared" ref="F1091:F1092" si="94">IF($A1091="","",LOOKUP($B1091,$T$903:$T$982,N$903:N$982))</f>
        <v/>
      </c>
      <c r="G1091" s="847"/>
      <c r="H1091" s="1233" t="str">
        <f t="shared" ref="H1091:H1092" si="95">IF($A1091="","",LOOKUP($B1091,$T$903:$T$982,E$903:E$982))</f>
        <v/>
      </c>
      <c r="I1091" s="1233" t="str">
        <f t="shared" ref="I1091:I1092" si="96">IF($A1091="","",LOOKUP($B1091,$T$903:$T$982,O$903:O$982))</f>
        <v/>
      </c>
      <c r="J1091" s="1233" t="str">
        <f t="shared" ref="J1091:J1092" si="97">IF($A1091="","",LOOKUP($B1091,$T$903:$T$982,F$903:F$982))</f>
        <v/>
      </c>
      <c r="K1091" s="1233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6">
        <v>1091</v>
      </c>
      <c r="V1091" s="46"/>
    </row>
    <row r="1092" spans="1:22" ht="15.75" customHeight="1">
      <c r="A1092" s="1249" t="str">
        <f t="shared" si="81"/>
        <v/>
      </c>
      <c r="B1092" s="1223">
        <v>25</v>
      </c>
      <c r="C1092" s="1126" t="str">
        <f t="shared" si="83"/>
        <v/>
      </c>
      <c r="D1092" s="1126" t="str">
        <f t="shared" si="92"/>
        <v/>
      </c>
      <c r="E1092" s="1126" t="str">
        <f t="shared" si="93"/>
        <v/>
      </c>
      <c r="F1092" s="1126" t="str">
        <f t="shared" si="94"/>
        <v/>
      </c>
      <c r="G1092" s="847"/>
      <c r="H1092" s="1233" t="str">
        <f t="shared" si="95"/>
        <v/>
      </c>
      <c r="I1092" s="1233" t="str">
        <f t="shared" si="96"/>
        <v/>
      </c>
      <c r="J1092" s="1233" t="str">
        <f t="shared" si="97"/>
        <v/>
      </c>
      <c r="K1092" s="1233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6">
        <v>1092</v>
      </c>
      <c r="V1092" s="46"/>
    </row>
    <row r="1093" spans="1:22" ht="15.75" customHeight="1">
      <c r="A1093" s="1253" t="s">
        <v>74</v>
      </c>
      <c r="B1093" s="1223"/>
      <c r="C1093" s="1126">
        <f>SUM(C1068:C1090)</f>
        <v>5445</v>
      </c>
      <c r="D1093" s="1126">
        <f>SUM(D1068:D1090)</f>
        <v>-3282</v>
      </c>
      <c r="E1093" s="1126">
        <f>SUM(E1068:E1090)</f>
        <v>10330</v>
      </c>
      <c r="F1093" s="1126">
        <f>SUM(F1068:F1090)</f>
        <v>-6900</v>
      </c>
      <c r="G1093" s="847"/>
      <c r="H1093" s="1233">
        <f>SUM(H1068:H1090)</f>
        <v>18582.2</v>
      </c>
      <c r="I1093" s="1233">
        <f>SUM(I1068:I1090)</f>
        <v>-5132</v>
      </c>
      <c r="J1093" s="1233">
        <f>SUM(J1068:J1090)</f>
        <v>28005</v>
      </c>
      <c r="K1093" s="1233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6">
        <v>1093</v>
      </c>
      <c r="V1093" s="46"/>
    </row>
    <row r="1094" spans="1:22" ht="15.75" customHeight="1">
      <c r="A1094" s="44"/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1159" t="s">
        <v>408</v>
      </c>
      <c r="B1095" s="1223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3"/>
      <c r="C1096" s="1257">
        <f>C899</f>
        <v>1.1610087596682508</v>
      </c>
      <c r="D1096" s="1257">
        <f>M899</f>
        <v>-0.26037834311806918</v>
      </c>
      <c r="E1096" s="1257">
        <f>D899</f>
        <v>1.2009553163731246</v>
      </c>
      <c r="F1096" s="1257">
        <f>N899</f>
        <v>-0.28961382909328115</v>
      </c>
      <c r="G1096" s="847"/>
      <c r="H1096" s="1258">
        <f>E899</f>
        <v>1.2281562948467057</v>
      </c>
      <c r="I1096" s="1258">
        <f>O899</f>
        <v>-8.8297195042400523E-2</v>
      </c>
      <c r="J1096" s="1258">
        <f>F899</f>
        <v>1.3828626513010076</v>
      </c>
      <c r="K1096" s="1258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47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3"/>
      <c r="C1098" s="1224">
        <f>C984</f>
        <v>5445</v>
      </c>
      <c r="D1098" s="1224">
        <f>M984</f>
        <v>-3282</v>
      </c>
      <c r="E1098" s="1224">
        <f>D984</f>
        <v>10330</v>
      </c>
      <c r="F1098" s="1224">
        <f>N984</f>
        <v>-6900</v>
      </c>
      <c r="G1098" s="847"/>
      <c r="H1098" s="1259">
        <f>E984</f>
        <v>18582.2</v>
      </c>
      <c r="I1098" s="1259">
        <f>O984</f>
        <v>-5132</v>
      </c>
      <c r="J1098" s="1259">
        <f>F984</f>
        <v>28005</v>
      </c>
      <c r="K1098" s="1259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 t="s">
        <v>524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47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44"/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">
        <v>526</v>
      </c>
      <c r="B1101" s="1223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1159" t="str">
        <f>"cut-off for significance (% " &amp; $Q$1 &amp; ")"</f>
        <v>cut-off for significance (% kcal)</v>
      </c>
      <c r="B1102" s="1223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47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 t="str">
        <f>"cost of 100% " &amp; $Q$1</f>
        <v>cost of 100% kcal</v>
      </c>
      <c r="B1104" s="1223"/>
      <c r="C1104" s="1224">
        <f>C1037*365*C1038*C1039</f>
        <v>2608.229166666667</v>
      </c>
      <c r="D1104" s="1224">
        <f>E1037*365*E1038*E1039</f>
        <v>2980.8333333333335</v>
      </c>
      <c r="E1104" s="1224">
        <f>H1037*365*H1038*H1039</f>
        <v>3726.041666666667</v>
      </c>
      <c r="F1104" s="1224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47"/>
      <c r="H1105" s="46"/>
      <c r="I1105" s="46"/>
      <c r="J1105" s="46"/>
      <c r="K1105" s="846"/>
      <c r="L1105" s="847"/>
      <c r="M1105" s="1260" t="s">
        <v>527</v>
      </c>
      <c r="N1105" s="847"/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159" t="s">
        <v>528</v>
      </c>
      <c r="B1106" s="1223"/>
      <c r="C1106" s="847"/>
      <c r="D1106" s="1224"/>
      <c r="E1106" s="1224"/>
      <c r="F1106" s="1224"/>
      <c r="G1106" s="847"/>
      <c r="H1106" s="846"/>
      <c r="I1106" s="46"/>
      <c r="J1106" s="46"/>
      <c r="K1106" s="846"/>
      <c r="L1106" s="847"/>
      <c r="M1106" s="1261" t="s">
        <v>529</v>
      </c>
      <c r="N1106" s="1262" t="s">
        <v>346</v>
      </c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>A829</f>
        <v>Green cons - Season 1: no of months</v>
      </c>
      <c r="B1107" s="847"/>
      <c r="C1107" s="1255">
        <f>MAX(SUM(C829,M829),SUM(C829))</f>
        <v>8.3333333333333332E-3</v>
      </c>
      <c r="D1107" s="1255">
        <f>MAX(SUM(D829,N829),SUM(D829))</f>
        <v>4.1666666666666664E-2</v>
      </c>
      <c r="E1107" s="1255">
        <f>MAX(SUM(E829,O829),SUM(E829))</f>
        <v>0</v>
      </c>
      <c r="F1107" s="1255">
        <f>MAX(SUM(F829,P829),SUM(F829))</f>
        <v>0</v>
      </c>
      <c r="G1107" s="847"/>
      <c r="H1107" s="46"/>
      <c r="I1107" s="46"/>
      <c r="J1107" s="46"/>
      <c r="K1107" s="46"/>
      <c r="L1107" s="44"/>
      <c r="M1107" s="1246" t="str">
        <f t="shared" ref="M1107:M1140" si="99">IF(OR(SUM((C1107&gt;C$1102),(D1107&gt;C$1102),(E1107&gt;C$1102),(F1107&gt;C$1102))&gt;1,C1107&gt;C$1102*2,D1107&gt;C$1102*2,E1107&gt;C$1102*2,F1107&gt;C$1102*2),"yes","")</f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57" t="str">
        <f>A830</f>
        <v xml:space="preserve">Green beans </v>
      </c>
      <c r="B1108" s="847"/>
      <c r="C1108" s="1255">
        <f>MAX(SUM(C830,M830),SUM(C830))</f>
        <v>0</v>
      </c>
      <c r="D1108" s="1255">
        <f>MAX(SUM(D830,N830),SUM(D830))</f>
        <v>0</v>
      </c>
      <c r="E1108" s="1255">
        <f>MAX(SUM(E830,O830),SUM(E830))</f>
        <v>0</v>
      </c>
      <c r="F1108" s="1255">
        <f>MAX(SUM(F830,P830),SUM(F830))</f>
        <v>0</v>
      </c>
      <c r="G1108" s="847"/>
      <c r="H1108" s="46"/>
      <c r="I1108" s="46"/>
      <c r="J1108" s="46"/>
      <c r="K1108" s="46"/>
      <c r="L1108" s="44"/>
      <c r="M1108" s="1246" t="str">
        <f t="shared" si="99"/>
        <v/>
      </c>
      <c r="N1108" s="1263"/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>A831</f>
        <v>Maize: kg produced</v>
      </c>
      <c r="B1109" s="847"/>
      <c r="C1109" s="1255">
        <f>IF(C$1104=0,0,MAX((SUM(C831,M831)+SUM(C931,M931)/C$1104),(SUM(C831)+SUM(C931)/C$1104)))</f>
        <v>0.16913614760972884</v>
      </c>
      <c r="D1109" s="1255">
        <f>IF(D$1104=0,0,MAX((SUM(D831,N831)+SUM(D931,N931)/D$1104),(SUM(D831)+SUM(D931)/D$1104)))</f>
        <v>0.35518590998043054</v>
      </c>
      <c r="E1109" s="1255">
        <f>IF(E$1104=0,0,MAX((SUM(E831,O831)+SUM(E931,O931)/E$1104),(SUM(E831)+SUM(E931)/E$1104)))</f>
        <v>0.55645792563600782</v>
      </c>
      <c r="F1109" s="1255">
        <f>IF(F$1104=0,0,MAX((SUM(F831,P831)+SUM(F931,P931)/F$1104),(SUM(F831)+SUM(F931)/F$1104)))</f>
        <v>0.74720591432920203</v>
      </c>
      <c r="G1109" s="847"/>
      <c r="H1109" s="1256">
        <f>IF(C$1104=0,0,MAX(SUM(C931,M931)/C$1104,SUM(C931)/C$1104))</f>
        <v>0</v>
      </c>
      <c r="I1109" s="1256">
        <f>IF(D$1104=0,0,MAX(SUM(D931,N931)/D$1104,SUM(D931)/D$1104))</f>
        <v>0</v>
      </c>
      <c r="J1109" s="1256">
        <f>IF(E$1104=0,0,MAX(SUM(E931,O931)/E$1104,SUM(E931)/E$1104))</f>
        <v>8.7223930668157673E-2</v>
      </c>
      <c r="K1109" s="1256">
        <f>IF(F$1104=0,0,MAX(SUM(F931,P931)/F$1104,SUM(F931)/F$1104))</f>
        <v>0.29074643556052554</v>
      </c>
      <c r="L1109" s="44"/>
      <c r="M1109" s="1246" t="str">
        <f t="shared" si="99"/>
        <v>yes</v>
      </c>
      <c r="N1109" s="1260" t="str">
        <f t="shared" ref="N1109:N1128" si="10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>A832</f>
        <v>Sorghum: kg produced</v>
      </c>
      <c r="B1110" s="847"/>
      <c r="C1110" s="1255">
        <f>IF(C$1104=0,0,MAX((SUM(C832,M832)+SUM(C932,M932)/C$1104),(SUM(C832)+SUM(C932)/C$1104)))</f>
        <v>9.9245177523064013E-2</v>
      </c>
      <c r="D1110" s="1255">
        <f>IF(D$1104=0,0,MAX((SUM(D832,N832)+SUM(D932,N932)/D$1104),(SUM(D832)+SUM(D932)/D$1104)))</f>
        <v>9.8418134377038488E-2</v>
      </c>
      <c r="E1110" s="1255">
        <f>IF(E$1104=0,0,MAX((SUM(E832,O832)+SUM(E932,O932)/E$1104),(SUM(E832)+SUM(E932)/E$1104)))</f>
        <v>0.11578604044357468</v>
      </c>
      <c r="F1110" s="1255">
        <f>IF(F$1104=0,0,MAX((SUM(F832,P832)+SUM(F932,P932)/F$1104),(SUM(F832)+SUM(F932)/F$1104)))</f>
        <v>0</v>
      </c>
      <c r="G1110" s="847"/>
      <c r="H1110" s="1256">
        <f>IF(C$1104=0,0,MAX(SUM(C932,M932)/C$1104,SUM(C932)/C$1104))</f>
        <v>0</v>
      </c>
      <c r="I1110" s="1256">
        <f>IF(D$1104=0,0,MAX(SUM(D932,N932)/D$1104,SUM(D932)/D$1104))</f>
        <v>0</v>
      </c>
      <c r="J1110" s="1256">
        <f>IF(E$1104=0,0,MAX(SUM(E932,O932)/E$1104,SUM(E932)/E$1104))</f>
        <v>0</v>
      </c>
      <c r="K1110" s="1256">
        <f>IF(F$1104=0,0,MAX(SUM(F932,P932)/F$1104,SUM(F932)/F$1104))</f>
        <v>0</v>
      </c>
      <c r="L1110" s="44"/>
      <c r="M1110" s="1246" t="str">
        <f t="shared" si="99"/>
        <v>yes</v>
      </c>
      <c r="N1110" s="1260" t="str">
        <f t="shared" si="100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>A833</f>
        <v>High value cereal: kg produced</v>
      </c>
      <c r="B1111" s="847"/>
      <c r="C1111" s="1255">
        <f>IF(C$1104=0,0,MAX((SUM(C833,M833)+SUM(C933,M933)/C$1104),(SUM(C833)+SUM(C933)/C$1104)))</f>
        <v>0</v>
      </c>
      <c r="D1111" s="1255">
        <f>IF(D$1104=0,0,MAX((SUM(D833,N833)+SUM(D933,N933)/D$1104),(SUM(D833)+SUM(D933)/D$1104)))</f>
        <v>0</v>
      </c>
      <c r="E1111" s="1255">
        <f>IF(E$1104=0,0,MAX((SUM(E833,O833)+SUM(E933,O933)/E$1104),(SUM(E833)+SUM(E933)/E$1104)))</f>
        <v>0</v>
      </c>
      <c r="F1111" s="1255">
        <f>IF(F$1104=0,0,MAX((SUM(F833,P833)+SUM(F933,P933)/F$1104),(SUM(F833)+SUM(F933)/F$1104)))</f>
        <v>0</v>
      </c>
      <c r="G1111" s="847"/>
      <c r="H1111" s="1256">
        <f>IF(C$1104=0,0,MAX(SUM(C933,M933)/C$1104,SUM(C933)/C$1104))</f>
        <v>0</v>
      </c>
      <c r="I1111" s="1256">
        <f>IF(D$1104=0,0,MAX(SUM(D933,N933)/D$1104,SUM(D933)/D$1104))</f>
        <v>0</v>
      </c>
      <c r="J1111" s="1256">
        <f>IF(E$1104=0,0,MAX(SUM(E933,O933)/E$1104,SUM(E933)/E$1104))</f>
        <v>0</v>
      </c>
      <c r="K1111" s="1256">
        <f>IF(F$1104=0,0,MAX(SUM(F933,P933)/F$1104,SUM(F933)/F$1104))</f>
        <v>0</v>
      </c>
      <c r="L1111" s="44"/>
      <c r="M1111" s="1246" t="str">
        <f t="shared" si="99"/>
        <v/>
      </c>
      <c r="N1111" s="1260" t="str">
        <f t="shared" si="100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>A834</f>
        <v>High value cereal: kg produced</v>
      </c>
      <c r="B1112" s="847"/>
      <c r="C1112" s="1255">
        <f>IF(C$1104=0,0,MAX((SUM(C834,M834)+SUM(C934,M934)/C$1104),(SUM(C834)+SUM(C934)/C$1104)))</f>
        <v>0</v>
      </c>
      <c r="D1112" s="1255">
        <f>IF(D$1104=0,0,MAX((SUM(D834,N834)+SUM(D934,N934)/D$1104),(SUM(D834)+SUM(D934)/D$1104)))</f>
        <v>0</v>
      </c>
      <c r="E1112" s="1255">
        <f>IF(E$1104=0,0,MAX((SUM(E834,O834)+SUM(E934,O934)/E$1104),(SUM(E834)+SUM(E934)/E$1104)))</f>
        <v>0</v>
      </c>
      <c r="F1112" s="1255">
        <f>IF(F$1104=0,0,MAX((SUM(F834,P834)+SUM(F934,P934)/F$1104),(SUM(F834)+SUM(F934)/F$1104)))</f>
        <v>0</v>
      </c>
      <c r="G1112" s="847"/>
      <c r="H1112" s="1256">
        <f>IF(C$1104=0,0,MAX(SUM(C934,M934)/C$1104,SUM(C934)/C$1104))</f>
        <v>0</v>
      </c>
      <c r="I1112" s="1256">
        <f>IF(D$1104=0,0,MAX(SUM(D934,N934)/D$1104,SUM(D934)/D$1104))</f>
        <v>0</v>
      </c>
      <c r="J1112" s="1256">
        <f>IF(E$1104=0,0,MAX(SUM(E934,O934)/E$1104,SUM(E934)/E$1104))</f>
        <v>0</v>
      </c>
      <c r="K1112" s="1256">
        <f>IF(F$1104=0,0,MAX(SUM(F934,P934)/F$1104,SUM(F934)/F$1104))</f>
        <v>0</v>
      </c>
      <c r="L1112" s="44"/>
      <c r="M1112" s="1246" t="str">
        <f t="shared" si="99"/>
        <v/>
      </c>
      <c r="N1112" s="1260" t="str">
        <f t="shared" si="100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>A835</f>
        <v>Cowpeas: kg produced</v>
      </c>
      <c r="B1113" s="847"/>
      <c r="C1113" s="1255">
        <f>IF(C$1104=0,0,MAX((SUM(C835,M835)+SUM(C935,M935)/C$1104),(SUM(C835)+SUM(C935)/C$1104)))</f>
        <v>9.5051719317864131E-2</v>
      </c>
      <c r="D1113" s="1255">
        <f>IF(D$1104=0,0,MAX((SUM(D835,N835)+SUM(D935,N935)/D$1104),(SUM(D835)+SUM(D935)/D$1104)))</f>
        <v>8.3170254403131125E-2</v>
      </c>
      <c r="E1113" s="1255">
        <f>IF(E$1104=0,0,MAX((SUM(E835,O835)+SUM(E935,O935)/E$1104),(SUM(E835)+SUM(E935)/E$1104)))</f>
        <v>0.15170999906812038</v>
      </c>
      <c r="F1113" s="1255">
        <f>IF(F$1104=0,0,MAX((SUM(F835,P835)+SUM(F935,P935)/F$1104),(SUM(F835)+SUM(F935)/F$1104)))</f>
        <v>0</v>
      </c>
      <c r="G1113" s="847"/>
      <c r="H1113" s="1256">
        <f>IF(C$1104=0,0,MAX(SUM(C935,M935)/C$1104,SUM(C935)/C$1104))</f>
        <v>0</v>
      </c>
      <c r="I1113" s="1256">
        <f>IF(D$1104=0,0,MAX(SUM(D935,N935)/D$1104,SUM(D935)/D$1104))</f>
        <v>0</v>
      </c>
      <c r="J1113" s="1256">
        <f>IF(E$1104=0,0,MAX(SUM(E935,O935)/E$1104,SUM(E935)/E$1104))</f>
        <v>0.10735253005311712</v>
      </c>
      <c r="K1113" s="1256">
        <f>IF(F$1104=0,0,MAX(SUM(F935,P935)/F$1104,SUM(F935)/F$1104))</f>
        <v>0</v>
      </c>
      <c r="L1113" s="44"/>
      <c r="M1113" s="1246" t="str">
        <f t="shared" si="99"/>
        <v>yes</v>
      </c>
      <c r="N1113" s="1260" t="str">
        <f t="shared" si="100"/>
        <v>yes</v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>A836</f>
        <v>Beans: kg produced</v>
      </c>
      <c r="B1114" s="847"/>
      <c r="C1114" s="1255">
        <f>IF(C$1104=0,0,MAX((SUM(C836,M836)+SUM(C936,M936)/C$1104),(SUM(C836)+SUM(C936)/C$1104)))</f>
        <v>0</v>
      </c>
      <c r="D1114" s="1255">
        <f>IF(D$1104=0,0,MAX((SUM(D836,N836)+SUM(D936,N936)/D$1104),(SUM(D836)+SUM(D936)/D$1104)))</f>
        <v>0</v>
      </c>
      <c r="E1114" s="1255">
        <f>IF(E$1104=0,0,MAX((SUM(E836,O836)+SUM(E936,O936)/E$1104),(SUM(E836)+SUM(E936)/E$1104)))</f>
        <v>0</v>
      </c>
      <c r="F1114" s="1255">
        <f>IF(F$1104=0,0,MAX((SUM(F836,P836)+SUM(F936,P936)/F$1104),(SUM(F836)+SUM(F936)/F$1104)))</f>
        <v>0</v>
      </c>
      <c r="G1114" s="847"/>
      <c r="H1114" s="1256">
        <f>IF(C$1104=0,0,MAX(SUM(C936,M936)/C$1104,SUM(C936)/C$1104))</f>
        <v>0</v>
      </c>
      <c r="I1114" s="1256">
        <f>IF(D$1104=0,0,MAX(SUM(D936,N936)/D$1104,SUM(D936)/D$1104))</f>
        <v>0</v>
      </c>
      <c r="J1114" s="1256">
        <f>IF(E$1104=0,0,MAX(SUM(E936,O936)/E$1104,SUM(E936)/E$1104))</f>
        <v>0</v>
      </c>
      <c r="K1114" s="1256">
        <f>IF(F$1104=0,0,MAX(SUM(F936,P936)/F$1104,SUM(F936)/F$1104))</f>
        <v>0</v>
      </c>
      <c r="L1114" s="44"/>
      <c r="M1114" s="1246" t="str">
        <f t="shared" si="99"/>
        <v/>
      </c>
      <c r="N1114" s="1260" t="str">
        <f t="shared" si="100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>A837</f>
        <v>Millet: kg produced</v>
      </c>
      <c r="B1115" s="847"/>
      <c r="C1115" s="1255">
        <f>IF(C$1104=0,0,MAX((SUM(C837,M837)+SUM(C937,M937)/C$1104),(SUM(C837)+SUM(C937)/C$1104)))</f>
        <v>0</v>
      </c>
      <c r="D1115" s="1255">
        <f>IF(D$1104=0,0,MAX((SUM(D837,N837)+SUM(D937,N937)/D$1104),(SUM(D837)+SUM(D937)/D$1104)))</f>
        <v>0</v>
      </c>
      <c r="E1115" s="1255">
        <f>IF(E$1104=0,0,MAX((SUM(E837,O837)+SUM(E937,O937)/E$1104),(SUM(E837)+SUM(E937)/E$1104)))</f>
        <v>0.11129438076600504</v>
      </c>
      <c r="F1115" s="1255">
        <f>IF(F$1104=0,0,MAX((SUM(F837,P837)+SUM(F937,P937)/F$1104),(SUM(F837)+SUM(F937)/F$1104)))</f>
        <v>0</v>
      </c>
      <c r="G1115" s="847"/>
      <c r="H1115" s="1256">
        <f>IF(C$1104=0,0,MAX(SUM(C937,M937)/C$1104,SUM(C937)/C$1104))</f>
        <v>0</v>
      </c>
      <c r="I1115" s="1256">
        <f>IF(D$1104=0,0,MAX(SUM(D937,N937)/D$1104,SUM(D937)/D$1104))</f>
        <v>0</v>
      </c>
      <c r="J1115" s="1256">
        <f>IF(E$1104=0,0,MAX(SUM(E937,O937)/E$1104,SUM(E937)/E$1104))</f>
        <v>4.0257198769918921E-2</v>
      </c>
      <c r="K1115" s="1256">
        <f>IF(F$1104=0,0,MAX(SUM(F937,P937)/F$1104,SUM(F937)/F$1104))</f>
        <v>0</v>
      </c>
      <c r="L1115" s="44"/>
      <c r="M1115" s="1246" t="str">
        <f t="shared" si="99"/>
        <v>yes</v>
      </c>
      <c r="N1115" s="1260" t="str">
        <f t="shared" si="100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>A838</f>
        <v>Finger millet: kg produced</v>
      </c>
      <c r="B1116" s="847"/>
      <c r="C1116" s="1255">
        <f>IF(C$1104=0,0,MAX((SUM(C838,M838)+SUM(C938,M938)/C$1104),(SUM(C838)+SUM(C938)/C$1104)))</f>
        <v>9.393346379647749E-2</v>
      </c>
      <c r="D1116" s="1255">
        <f>IF(D$1104=0,0,MAX((SUM(D838,N838)+SUM(D938,N938)/D$1104),(SUM(D838)+SUM(D938)/D$1104)))</f>
        <v>0</v>
      </c>
      <c r="E1116" s="1255">
        <f>IF(E$1104=0,0,MAX((SUM(E838,O838)+SUM(E938,O938)/E$1104),(SUM(E838)+SUM(E938)/E$1104)))</f>
        <v>0</v>
      </c>
      <c r="F1116" s="1255">
        <f>IF(F$1104=0,0,MAX((SUM(F838,P838)+SUM(F938,P938)/F$1104),(SUM(F838)+SUM(F938)/F$1104)))</f>
        <v>0</v>
      </c>
      <c r="G1116" s="847"/>
      <c r="H1116" s="1256">
        <f>IF(C$1104=0,0,MAX(SUM(C938,M938)/C$1104,SUM(C938)/C$1104))</f>
        <v>0</v>
      </c>
      <c r="I1116" s="1256">
        <f>IF(D$1104=0,0,MAX(SUM(D938,N938)/D$1104,SUM(D938)/D$1104))</f>
        <v>0</v>
      </c>
      <c r="J1116" s="1256">
        <f>IF(E$1104=0,0,MAX(SUM(E938,O938)/E$1104,SUM(E938)/E$1104))</f>
        <v>0</v>
      </c>
      <c r="K1116" s="1256">
        <f>IF(F$1104=0,0,MAX(SUM(F938,P938)/F$1104,SUM(F938)/F$1104))</f>
        <v>0</v>
      </c>
      <c r="L1116" s="44"/>
      <c r="M1116" s="1246" t="str">
        <f t="shared" si="99"/>
        <v/>
      </c>
      <c r="N1116" s="1260" t="str">
        <f t="shared" si="100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>A839</f>
        <v>Wheat: kg produced</v>
      </c>
      <c r="B1117" s="847"/>
      <c r="C1117" s="1255">
        <f>IF(C$1104=0,0,MAX((SUM(C839,M839)+SUM(C939,M939)/C$1104),(SUM(C839)+SUM(C939)/C$1104)))</f>
        <v>0</v>
      </c>
      <c r="D1117" s="1255">
        <f>IF(D$1104=0,0,MAX((SUM(D839,N839)+SUM(D939,N939)/D$1104),(SUM(D839)+SUM(D939)/D$1104)))</f>
        <v>0</v>
      </c>
      <c r="E1117" s="1255">
        <f>IF(E$1104=0,0,MAX((SUM(E839,O839)+SUM(E939,O939)/E$1104),(SUM(E839)+SUM(E939)/E$1104)))</f>
        <v>0</v>
      </c>
      <c r="F1117" s="1255">
        <f>IF(F$1104=0,0,MAX((SUM(F839,P839)+SUM(F939,P939)/F$1104),(SUM(F839)+SUM(F939)/F$1104)))</f>
        <v>0</v>
      </c>
      <c r="G1117" s="847"/>
      <c r="H1117" s="1256">
        <f>IF(C$1104=0,0,MAX(SUM(C939,M939)/C$1104,SUM(C939)/C$1104))</f>
        <v>0</v>
      </c>
      <c r="I1117" s="1256">
        <f>IF(D$1104=0,0,MAX(SUM(D939,N939)/D$1104,SUM(D939)/D$1104))</f>
        <v>0</v>
      </c>
      <c r="J1117" s="1256">
        <f>IF(E$1104=0,0,MAX(SUM(E939,O939)/E$1104,SUM(E939)/E$1104))</f>
        <v>0</v>
      </c>
      <c r="K1117" s="1256">
        <f>IF(F$1104=0,0,MAX(SUM(F939,P939)/F$1104,SUM(F939)/F$1104))</f>
        <v>0</v>
      </c>
      <c r="L1117" s="44"/>
      <c r="M1117" s="1246" t="str">
        <f t="shared" si="99"/>
        <v/>
      </c>
      <c r="N1117" s="1260" t="str">
        <f t="shared" si="100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>A840</f>
        <v>Cassava: no. local meas.</v>
      </c>
      <c r="B1118" s="847"/>
      <c r="C1118" s="1255">
        <f>IF(C$1104=0,0,MAX((SUM(C840,M840)+SUM(C940,M940)/C$1104),(SUM(C840)+SUM(C940)/C$1104)))</f>
        <v>0</v>
      </c>
      <c r="D1118" s="1255">
        <f>IF(D$1104=0,0,MAX((SUM(D840,N840)+SUM(D940,N940)/D$1104),(SUM(D840)+SUM(D940)/D$1104)))</f>
        <v>0</v>
      </c>
      <c r="E1118" s="1255">
        <f>IF(E$1104=0,0,MAX((SUM(E840,O840)+SUM(E940,O940)/E$1104),(SUM(E840)+SUM(E940)/E$1104)))</f>
        <v>0</v>
      </c>
      <c r="F1118" s="1255">
        <f>IF(F$1104=0,0,MAX((SUM(F840,P840)+SUM(F940,P940)/F$1104),(SUM(F840)+SUM(F940)/F$1104)))</f>
        <v>0</v>
      </c>
      <c r="G1118" s="847"/>
      <c r="H1118" s="1256">
        <f>IF(C$1104=0,0,MAX(SUM(C940,M940)/C$1104,SUM(C940)/C$1104))</f>
        <v>0</v>
      </c>
      <c r="I1118" s="1256">
        <f>IF(D$1104=0,0,MAX(SUM(D940,N940)/D$1104,SUM(D940)/D$1104))</f>
        <v>0</v>
      </c>
      <c r="J1118" s="1256">
        <f>IF(E$1104=0,0,MAX(SUM(E940,O940)/E$1104,SUM(E940)/E$1104))</f>
        <v>0</v>
      </c>
      <c r="K1118" s="1256">
        <f>IF(F$1104=0,0,MAX(SUM(F940,P940)/F$1104,SUM(F940)/F$1104))</f>
        <v>0</v>
      </c>
      <c r="L1118" s="44"/>
      <c r="M1118" s="1246" t="str">
        <f t="shared" si="99"/>
        <v/>
      </c>
      <c r="N1118" s="1260" t="str">
        <f t="shared" si="100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>A841</f>
        <v>Water melon: no. local meas</v>
      </c>
      <c r="B1119" s="847"/>
      <c r="C1119" s="1255">
        <f>IF(C$1104=0,0,MAX((SUM(C841,M841)+SUM(C941,M941)/C$1104),(SUM(C841)+SUM(C941)/C$1104)))</f>
        <v>0</v>
      </c>
      <c r="D1119" s="1255">
        <f>IF(D$1104=0,0,MAX((SUM(D841,N841)+SUM(D941,N941)/D$1104),(SUM(D841)+SUM(D941)/D$1104)))</f>
        <v>0</v>
      </c>
      <c r="E1119" s="1255">
        <f>IF(E$1104=0,0,MAX((SUM(E841,O841)+SUM(E941,O941)/E$1104),(SUM(E841)+SUM(E941)/E$1104)))</f>
        <v>0</v>
      </c>
      <c r="F1119" s="1255">
        <f>IF(F$1104=0,0,MAX((SUM(F841,P841)+SUM(F941,P941)/F$1104),(SUM(F841)+SUM(F941)/F$1104)))</f>
        <v>0</v>
      </c>
      <c r="G1119" s="847"/>
      <c r="H1119" s="1256">
        <f>IF(C$1104=0,0,MAX(SUM(C941,M941)/C$1104,SUM(C941)/C$1104))</f>
        <v>0</v>
      </c>
      <c r="I1119" s="1256">
        <f>IF(D$1104=0,0,MAX(SUM(D941,N941)/D$1104,SUM(D941)/D$1104))</f>
        <v>0</v>
      </c>
      <c r="J1119" s="1256">
        <f>IF(E$1104=0,0,MAX(SUM(E941,O941)/E$1104,SUM(E941)/E$1104))</f>
        <v>0</v>
      </c>
      <c r="K1119" s="1256">
        <f>IF(F$1104=0,0,MAX(SUM(F941,P941)/F$1104,SUM(F941)/F$1104))</f>
        <v>0</v>
      </c>
      <c r="L1119" s="44"/>
      <c r="M1119" s="1246" t="str">
        <f t="shared" si="99"/>
        <v/>
      </c>
      <c r="N1119" s="1260" t="str">
        <f t="shared" si="100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>A842</f>
        <v>Other melons: no. local meas</v>
      </c>
      <c r="B1120" s="847"/>
      <c r="C1120" s="1255">
        <f>IF(C$1104=0,0,MAX((SUM(C842,M842)+SUM(C942,M942)/C$1104),(SUM(C842)+SUM(C942)/C$1104)))</f>
        <v>0</v>
      </c>
      <c r="D1120" s="1255">
        <f>IF(D$1104=0,0,MAX((SUM(D842,N842)+SUM(D942,N942)/D$1104),(SUM(D842)+SUM(D942)/D$1104)))</f>
        <v>0</v>
      </c>
      <c r="E1120" s="1255">
        <f>IF(E$1104=0,0,MAX((SUM(E842,O842)+SUM(E942,O942)/E$1104),(SUM(E842)+SUM(E942)/E$1104)))</f>
        <v>0</v>
      </c>
      <c r="F1120" s="1255">
        <f>IF(F$1104=0,0,MAX((SUM(F842,P842)+SUM(F942,P942)/F$1104),(SUM(F842)+SUM(F942)/F$1104)))</f>
        <v>0</v>
      </c>
      <c r="G1120" s="847"/>
      <c r="H1120" s="1256">
        <f>IF(C$1104=0,0,MAX(SUM(C942,M942)/C$1104,SUM(C942)/C$1104))</f>
        <v>0</v>
      </c>
      <c r="I1120" s="1256">
        <f>IF(D$1104=0,0,MAX(SUM(D942,N942)/D$1104,SUM(D942)/D$1104))</f>
        <v>0</v>
      </c>
      <c r="J1120" s="1256">
        <f>IF(E$1104=0,0,MAX(SUM(E942,O942)/E$1104,SUM(E942)/E$1104))</f>
        <v>0</v>
      </c>
      <c r="K1120" s="1256">
        <f>IF(F$1104=0,0,MAX(SUM(F942,P942)/F$1104,SUM(F942)/F$1104))</f>
        <v>0</v>
      </c>
      <c r="L1120" s="44"/>
      <c r="M1120" s="1246" t="str">
        <f t="shared" si="99"/>
        <v/>
      </c>
      <c r="N1120" s="1260" t="str">
        <f t="shared" si="100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>A843</f>
        <v>Other root crops: no. local meas</v>
      </c>
      <c r="B1121" s="847"/>
      <c r="C1121" s="1255">
        <f>IF(C$1104=0,0,MAX((SUM(C843,M843)+SUM(C943,M943)/C$1104),(SUM(C843)+SUM(C943)/C$1104)))</f>
        <v>0</v>
      </c>
      <c r="D1121" s="1255">
        <f>IF(D$1104=0,0,MAX((SUM(D843,N843)+SUM(D943,N943)/D$1104),(SUM(D843)+SUM(D943)/D$1104)))</f>
        <v>0</v>
      </c>
      <c r="E1121" s="1255">
        <f>IF(E$1104=0,0,MAX((SUM(E843,O843)+SUM(E943,O943)/E$1104),(SUM(E843)+SUM(E943)/E$1104)))</f>
        <v>0</v>
      </c>
      <c r="F1121" s="1255">
        <f>IF(F$1104=0,0,MAX((SUM(F843,P843)+SUM(F943,P943)/F$1104),(SUM(F843)+SUM(F943)/F$1104)))</f>
        <v>0</v>
      </c>
      <c r="G1121" s="847"/>
      <c r="H1121" s="1256">
        <f>IF(C$1104=0,0,MAX(SUM(C943,M943)/C$1104,SUM(C943)/C$1104))</f>
        <v>0</v>
      </c>
      <c r="I1121" s="1256">
        <f>IF(D$1104=0,0,MAX(SUM(D943,N943)/D$1104,SUM(D943)/D$1104))</f>
        <v>0</v>
      </c>
      <c r="J1121" s="1256">
        <f>IF(E$1104=0,0,MAX(SUM(E943,O943)/E$1104,SUM(E943)/E$1104))</f>
        <v>0</v>
      </c>
      <c r="K1121" s="1256">
        <f>IF(F$1104=0,0,MAX(SUM(F943,P943)/F$1104,SUM(F943)/F$1104))</f>
        <v>0</v>
      </c>
      <c r="L1121" s="44"/>
      <c r="M1121" s="1246" t="str">
        <f t="shared" si="99"/>
        <v/>
      </c>
      <c r="N1121" s="1260" t="str">
        <f t="shared" si="100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>A844</f>
        <v>Groundnuts (dry): no. local meas</v>
      </c>
      <c r="B1122" s="847"/>
      <c r="C1122" s="1255">
        <f>IF(C$1104=0,0,MAX((SUM(C844,M844)+SUM(C944,M944)/C$1104),(SUM(C844)+SUM(C944)/C$1104)))</f>
        <v>0</v>
      </c>
      <c r="D1122" s="1255">
        <f>IF(D$1104=0,0,MAX((SUM(D844,N844)+SUM(D944,N944)/D$1104),(SUM(D844)+SUM(D944)/D$1104)))</f>
        <v>0</v>
      </c>
      <c r="E1122" s="1255">
        <f>IF(E$1104=0,0,MAX((SUM(E844,O844)+SUM(E944,O944)/E$1104),(SUM(E844)+SUM(E944)/E$1104)))</f>
        <v>0</v>
      </c>
      <c r="F1122" s="1255">
        <f>IF(F$1104=0,0,MAX((SUM(F844,P844)+SUM(F944,P944)/F$1104),(SUM(F844)+SUM(F944)/F$1104)))</f>
        <v>0</v>
      </c>
      <c r="G1122" s="847"/>
      <c r="H1122" s="1256">
        <f>IF(C$1104=0,0,MAX(SUM(C944,M944)/C$1104,SUM(C944)/C$1104))</f>
        <v>0</v>
      </c>
      <c r="I1122" s="1256">
        <f>IF(D$1104=0,0,MAX(SUM(D944,N944)/D$1104,SUM(D944)/D$1104))</f>
        <v>0</v>
      </c>
      <c r="J1122" s="1256">
        <f>IF(E$1104=0,0,MAX(SUM(E944,O944)/E$1104,SUM(E944)/E$1104))</f>
        <v>0</v>
      </c>
      <c r="K1122" s="1256">
        <f>IF(F$1104=0,0,MAX(SUM(F944,P944)/F$1104,SUM(F944)/F$1104))</f>
        <v>0</v>
      </c>
      <c r="L1122" s="44"/>
      <c r="M1122" s="1246" t="str">
        <f t="shared" si="99"/>
        <v/>
      </c>
      <c r="N1122" s="1260" t="str">
        <f t="shared" si="100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>A845</f>
        <v>Roundnuts (bambara): no. local meas</v>
      </c>
      <c r="B1123" s="847"/>
      <c r="C1123" s="1255">
        <f>IF(C$1104=0,0,MAX((SUM(C845,M845)+SUM(C945,M945)/C$1104),(SUM(C845)+SUM(C945)/C$1104)))</f>
        <v>0</v>
      </c>
      <c r="D1123" s="1255">
        <f>IF(D$1104=0,0,MAX((SUM(D845,N845)+SUM(D945,N945)/D$1104),(SUM(D845)+SUM(D945)/D$1104)))</f>
        <v>0</v>
      </c>
      <c r="E1123" s="1255">
        <f>IF(E$1104=0,0,MAX((SUM(E845,O845)+SUM(E945,O945)/E$1104),(SUM(E845)+SUM(E945)/E$1104)))</f>
        <v>0</v>
      </c>
      <c r="F1123" s="1255">
        <f>IF(F$1104=0,0,MAX((SUM(F845,P845)+SUM(F945,P945)/F$1104),(SUM(F845)+SUM(F945)/F$1104)))</f>
        <v>0</v>
      </c>
      <c r="G1123" s="847"/>
      <c r="H1123" s="1256">
        <f>IF(C$1104=0,0,MAX(SUM(C945,M945)/C$1104,SUM(C945)/C$1104))</f>
        <v>0</v>
      </c>
      <c r="I1123" s="1256">
        <f>IF(D$1104=0,0,MAX(SUM(D945,N945)/D$1104,SUM(D945)/D$1104))</f>
        <v>0</v>
      </c>
      <c r="J1123" s="1256">
        <f>IF(E$1104=0,0,MAX(SUM(E945,O945)/E$1104,SUM(E945)/E$1104))</f>
        <v>0</v>
      </c>
      <c r="K1123" s="1256">
        <f>IF(F$1104=0,0,MAX(SUM(F945,P945)/F$1104,SUM(F945)/F$1104))</f>
        <v>0</v>
      </c>
      <c r="L1123" s="44"/>
      <c r="M1123" s="1246" t="str">
        <f t="shared" si="99"/>
        <v/>
      </c>
      <c r="N1123" s="1260" t="str">
        <f t="shared" si="100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>A846</f>
        <v>Other crop: type</v>
      </c>
      <c r="B1124" s="847"/>
      <c r="C1124" s="1255">
        <f>IF(C$1104=0,0,MAX((SUM(C846,M846)+SUM(C946,M946)/C$1104),(SUM(C846)+SUM(C946)/C$1104)))</f>
        <v>0</v>
      </c>
      <c r="D1124" s="1255">
        <f>IF(D$1104=0,0,MAX((SUM(D846,N846)+SUM(D946,N946)/D$1104),(SUM(D846)+SUM(D946)/D$1104)))</f>
        <v>0</v>
      </c>
      <c r="E1124" s="1255">
        <f>IF(E$1104=0,0,MAX((SUM(E846,O846)+SUM(E946,O946)/E$1104),(SUM(E846)+SUM(E946)/E$1104)))</f>
        <v>0</v>
      </c>
      <c r="F1124" s="1255">
        <f>IF(F$1104=0,0,MAX((SUM(F846,P846)+SUM(F946,P946)/F$1104),(SUM(F846)+SUM(F946)/F$1104)))</f>
        <v>0</v>
      </c>
      <c r="G1124" s="847"/>
      <c r="H1124" s="1256">
        <f>IF(C$1104=0,0,MAX(SUM(C946,M946)/C$1104,SUM(C946)/C$1104))</f>
        <v>0</v>
      </c>
      <c r="I1124" s="1256">
        <f>IF(D$1104=0,0,MAX(SUM(D946,N946)/D$1104,SUM(D946)/D$1104))</f>
        <v>0</v>
      </c>
      <c r="J1124" s="1256">
        <f>IF(E$1104=0,0,MAX(SUM(E946,O946)/E$1104,SUM(E946)/E$1104))</f>
        <v>0</v>
      </c>
      <c r="K1124" s="1256">
        <f>IF(F$1104=0,0,MAX(SUM(F946,P946)/F$1104,SUM(F946)/F$1104))</f>
        <v>0</v>
      </c>
      <c r="L1124" s="44"/>
      <c r="M1124" s="1246" t="str">
        <f t="shared" si="99"/>
        <v/>
      </c>
      <c r="N1124" s="1260" t="str">
        <f t="shared" si="100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>A847</f>
        <v>Other crop: pumpkin</v>
      </c>
      <c r="B1125" s="847"/>
      <c r="C1125" s="1255">
        <f>IF(C$1104=0,0,MAX((SUM(C847,M847)+SUM(C947,M947)/C$1104),(SUM(C847)+SUM(C947)/C$1104)))</f>
        <v>0</v>
      </c>
      <c r="D1125" s="1255">
        <f>IF(D$1104=0,0,MAX((SUM(D847,N847)+SUM(D947,N947)/D$1104),(SUM(D847)+SUM(D947)/D$1104)))</f>
        <v>0</v>
      </c>
      <c r="E1125" s="1255">
        <f>IF(E$1104=0,0,MAX((SUM(E847,O847)+SUM(E947,O947)/E$1104),(SUM(E847)+SUM(E947)/E$1104)))</f>
        <v>0</v>
      </c>
      <c r="F1125" s="1255">
        <f>IF(F$1104=0,0,MAX((SUM(F847,P847)+SUM(F947,P947)/F$1104),(SUM(F847)+SUM(F947)/F$1104)))</f>
        <v>0</v>
      </c>
      <c r="G1125" s="847"/>
      <c r="H1125" s="1256">
        <f>IF(C$1104=0,0,MAX(SUM(C947,M947)/C$1104,SUM(C947)/C$1104))</f>
        <v>0</v>
      </c>
      <c r="I1125" s="1256">
        <f>IF(D$1104=0,0,MAX(SUM(D947,N947)/D$1104,SUM(D947)/D$1104))</f>
        <v>0</v>
      </c>
      <c r="J1125" s="1256">
        <f>IF(E$1104=0,0,MAX(SUM(E947,O947)/E$1104,SUM(E947)/E$1104))</f>
        <v>0</v>
      </c>
      <c r="K1125" s="1256">
        <f>IF(F$1104=0,0,MAX(SUM(F947,P947)/F$1104,SUM(F947)/F$1104))</f>
        <v>0</v>
      </c>
      <c r="L1125" s="44"/>
      <c r="M1125" s="1246" t="str">
        <f t="shared" si="99"/>
        <v/>
      </c>
      <c r="N1125" s="1260" t="str">
        <f t="shared" si="100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>A848</f>
        <v>Other crop: type</v>
      </c>
      <c r="B1126" s="847"/>
      <c r="C1126" s="1255">
        <f>IF(C$1104=0,0,MAX((SUM(C848,M848)+SUM(C948,M948)/C$1104),(SUM(C848)+SUM(C948)/C$1104)))</f>
        <v>0</v>
      </c>
      <c r="D1126" s="1255">
        <f>IF(D$1104=0,0,MAX((SUM(D848,N848)+SUM(D948,N948)/D$1104),(SUM(D848)+SUM(D948)/D$1104)))</f>
        <v>0</v>
      </c>
      <c r="E1126" s="1255">
        <f>IF(E$1104=0,0,MAX((SUM(E848,O848)+SUM(E948,O948)/E$1104),(SUM(E848)+SUM(E948)/E$1104)))</f>
        <v>0</v>
      </c>
      <c r="F1126" s="1255">
        <f>IF(F$1104=0,0,MAX((SUM(F848,P848)+SUM(F948,P948)/F$1104),(SUM(F848)+SUM(F948)/F$1104)))</f>
        <v>0</v>
      </c>
      <c r="G1126" s="847"/>
      <c r="H1126" s="1256">
        <f>IF(C$1104=0,0,MAX(SUM(C948,M948)/C$1104,SUM(C948)/C$1104))</f>
        <v>0</v>
      </c>
      <c r="I1126" s="1256">
        <f>IF(D$1104=0,0,MAX(SUM(D948,N948)/D$1104,SUM(D948)/D$1104))</f>
        <v>0</v>
      </c>
      <c r="J1126" s="1256">
        <f>IF(E$1104=0,0,MAX(SUM(E948,O948)/E$1104,SUM(E948)/E$1104))</f>
        <v>0</v>
      </c>
      <c r="K1126" s="1256">
        <f>IF(F$1104=0,0,MAX(SUM(F948,P948)/F$1104,SUM(F948)/F$1104))</f>
        <v>0</v>
      </c>
      <c r="L1126" s="44"/>
      <c r="M1126" s="1246" t="str">
        <f t="shared" si="99"/>
        <v/>
      </c>
      <c r="N1126" s="1260" t="str">
        <f t="shared" si="100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A850</f>
        <v>FISHING -- see worksheet Data 3</v>
      </c>
      <c r="B1127" s="847"/>
      <c r="C1127" s="1255">
        <f>IF(C$1104=0,0,MAX((SUM(C850,M850)+SUM(C961,M961)/C$1104),(SUM(C850)+SUM(C961)/C$1104)))</f>
        <v>1.4506916942902404</v>
      </c>
      <c r="D1127" s="1255">
        <f>IF(D$1104=0,0,MAX((SUM(D850,N850)+SUM(D961,N961)/D$1104),(SUM(D850)+SUM(D961)/D$1104)))</f>
        <v>2.52929037368372</v>
      </c>
      <c r="E1127" s="1255">
        <f>IF(E$1104=0,0,MAX((SUM(E850,O850)+SUM(E961,O961)/E$1104),(SUM(E850)+SUM(E961)/E$1104)))</f>
        <v>1.6837946137359052</v>
      </c>
      <c r="F1127" s="1255">
        <f>IF(F$1104=0,0,MAX((SUM(F850,P850)+SUM(F961,P961)/F$1104),(SUM(F850)+SUM(F961)/F$1104)))</f>
        <v>2.5452841715072632</v>
      </c>
      <c r="G1127" s="847"/>
      <c r="H1127" s="1256">
        <f>IF(C$1104=0,0,MAX(SUM(C961,M961)/C$1104,SUM(C961)/C$1104))</f>
        <v>1.3802468149686486</v>
      </c>
      <c r="I1127" s="1256">
        <f>IF(D$1104=0,0,MAX(SUM(D961,N961)/D$1104,SUM(D961)/D$1104))</f>
        <v>2.4623986580933743</v>
      </c>
      <c r="J1127" s="1256">
        <f>IF(E$1104=0,0,MAX(SUM(E961,O961)/E$1104,SUM(E961)/E$1104))</f>
        <v>1.6639642158233154</v>
      </c>
      <c r="K1127" s="1256">
        <f>IF(F$1104=0,0,MAX(SUM(F961,P961)/F$1104,SUM(F961)/F$1104))</f>
        <v>2.5108563973534617</v>
      </c>
      <c r="L1127" s="44"/>
      <c r="M1127" s="1246" t="str">
        <f t="shared" si="99"/>
        <v>yes</v>
      </c>
      <c r="N1127" s="1260" t="str">
        <f t="shared" si="100"/>
        <v>yes</v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1264" t="str">
        <f>A851</f>
        <v>WILD FOODS -- see worksheet Data 3</v>
      </c>
      <c r="B1128" s="847"/>
      <c r="C1128" s="1255">
        <f>IF(C$1104=0,0,MAX((SUM(C851,M851)+SUM(C962,M962)/C$1104),(SUM(C851)+SUM(C962)/C$1104)))</f>
        <v>0</v>
      </c>
      <c r="D1128" s="1255">
        <f>IF(D$1104=0,0,MAX((SUM(D851,N851)+SUM(D962,N962)/D$1104),(SUM(D851)+SUM(D962)/D$1104)))</f>
        <v>0</v>
      </c>
      <c r="E1128" s="1255">
        <f>IF(E$1104=0,0,MAX((SUM(E851,O851)+SUM(E962,O962)/E$1104),(SUM(E851)+SUM(E962)/E$1104)))</f>
        <v>0</v>
      </c>
      <c r="F1128" s="1255">
        <f>IF(F$1104=0,0,MAX((SUM(F851,P851)+SUM(F962,P962)/F$1104),(SUM(F851)+SUM(F962)/F$1104)))</f>
        <v>0</v>
      </c>
      <c r="G1128" s="847"/>
      <c r="H1128" s="1256">
        <f>IF(C$1104=0,0,MAX(SUM(C962,M962)/C$1104,SUM(C962)/C$1104))</f>
        <v>0</v>
      </c>
      <c r="I1128" s="1256">
        <f>IF(D$1104=0,0,MAX(SUM(D962,N962)/D$1104,SUM(D962)/D$1104))</f>
        <v>0</v>
      </c>
      <c r="J1128" s="1256">
        <f>IF(E$1104=0,0,MAX(SUM(E962,O962)/E$1104,SUM(E962)/E$1104))</f>
        <v>0</v>
      </c>
      <c r="K1128" s="1256">
        <f>IF(F$1104=0,0,MAX(SUM(F962,P962)/F$1104,SUM(F962)/F$1104))</f>
        <v>0</v>
      </c>
      <c r="L1128" s="44"/>
      <c r="M1128" s="1246" t="str">
        <f t="shared" si="99"/>
        <v/>
      </c>
      <c r="N1128" s="1260" t="str">
        <f t="shared" si="100"/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5">
        <f>IF(C$1104=0,0,MAX(SUM(C930,M930)/C$1104,SUM(C930)/C$1104))</f>
        <v>6.9012340748432432E-2</v>
      </c>
      <c r="D1129" s="1255">
        <f>IF(D$1104=0,0,MAX(SUM(D930,N930)/D$1104,SUM(D930)/D$1104))</f>
        <v>5.3676265026558569E-2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6" t="str">
        <f t="shared" si="99"/>
        <v>yes</v>
      </c>
      <c r="N1129" s="1246" t="str">
        <f t="shared" ref="N1129:N1140" si="101">M1129</f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>A949</f>
        <v>Cotton kg sold</v>
      </c>
      <c r="B1130" s="847"/>
      <c r="C1130" s="1255">
        <f>IF(C$1104=0,0,MAX(SUM(C949,M949)/C$1104,SUM(C949)/C$1104))</f>
        <v>0</v>
      </c>
      <c r="D1130" s="1255">
        <f>IF(D$1104=0,0,MAX(SUM(D949,N949)/D$1104,SUM(D949)/D$1104))</f>
        <v>0</v>
      </c>
      <c r="E1130" s="1255">
        <f>IF(E$1104=0,0,MAX(SUM(E949,O949)/E$1104,SUM(E949)/E$1104))</f>
        <v>1.6773832820799552</v>
      </c>
      <c r="F1130" s="1255">
        <f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6" t="str">
        <f t="shared" si="99"/>
        <v>yes</v>
      </c>
      <c r="N1130" s="1246" t="str">
        <f t="shared" si="101"/>
        <v>yes</v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>A950</f>
        <v>Other cashcrop: kg produced</v>
      </c>
      <c r="B1131" s="847"/>
      <c r="C1131" s="1255">
        <f>IF(C$1104=0,0,MAX(SUM(C950,M950)/C$1104,SUM(C950)/C$1104))</f>
        <v>0</v>
      </c>
      <c r="D1131" s="1255">
        <f>IF(D$1104=0,0,MAX(SUM(D950,N950)/D$1104,SUM(D950)/D$1104))</f>
        <v>0</v>
      </c>
      <c r="E1131" s="1255">
        <f>IF(E$1104=0,0,MAX(SUM(E950,O950)/E$1104,SUM(E950)/E$1104))</f>
        <v>0</v>
      </c>
      <c r="F1131" s="1255">
        <f>IF(F$1104=0,0,MAX(SUM(F950,P950)/F$1104,SUM(F950)/F$1104))</f>
        <v>0</v>
      </c>
      <c r="G1131" s="847"/>
      <c r="H1131" s="46"/>
      <c r="I1131" s="46"/>
      <c r="J1131" s="46"/>
      <c r="K1131" s="846"/>
      <c r="L1131" s="847"/>
      <c r="M1131" s="1246" t="str">
        <f t="shared" si="99"/>
        <v/>
      </c>
      <c r="N1131" s="1246" t="str">
        <f t="shared" si="101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>A951</f>
        <v>Other cashcrop: kg produced</v>
      </c>
      <c r="B1132" s="847"/>
      <c r="C1132" s="1255">
        <f>IF(C$1104=0,0,MAX(SUM(C951,M951)/C$1104,SUM(C951)/C$1104))</f>
        <v>0</v>
      </c>
      <c r="D1132" s="1255">
        <f>IF(D$1104=0,0,MAX(SUM(D951,N951)/D$1104,SUM(D951)/D$1104))</f>
        <v>0</v>
      </c>
      <c r="E1132" s="1255">
        <f>IF(E$1104=0,0,MAX(SUM(E951,O951)/E$1104,SUM(E951)/E$1104))</f>
        <v>0</v>
      </c>
      <c r="F1132" s="1255">
        <f>IF(F$1104=0,0,MAX(SUM(F951,P951)/F$1104,SUM(F951)/F$1104))</f>
        <v>0</v>
      </c>
      <c r="G1132" s="847"/>
      <c r="H1132" s="46"/>
      <c r="I1132" s="46"/>
      <c r="J1132" s="46"/>
      <c r="K1132" s="846"/>
      <c r="L1132" s="847"/>
      <c r="M1132" s="1246" t="str">
        <f t="shared" si="99"/>
        <v/>
      </c>
      <c r="N1132" s="1246" t="str">
        <f t="shared" si="101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>A952</f>
        <v>Other cashcrop: kg produced</v>
      </c>
      <c r="B1133" s="847"/>
      <c r="C1133" s="1255">
        <f>IF(C$1104=0,0,MAX(SUM(C952,M952)/C$1104,SUM(C952)/C$1104))</f>
        <v>0</v>
      </c>
      <c r="D1133" s="1255">
        <f>IF(D$1104=0,0,MAX(SUM(D952,N952)/D$1104,SUM(D952)/D$1104))</f>
        <v>0</v>
      </c>
      <c r="E1133" s="1255">
        <f>IF(E$1104=0,0,MAX(SUM(E952,O952)/E$1104,SUM(E952)/E$1104))</f>
        <v>0</v>
      </c>
      <c r="F1133" s="1255">
        <f>IF(F$1104=0,0,MAX(SUM(F952,P952)/F$1104,SUM(F952)/F$1104))</f>
        <v>0</v>
      </c>
      <c r="G1133" s="847"/>
      <c r="H1133" s="46"/>
      <c r="I1133" s="46"/>
      <c r="J1133" s="46"/>
      <c r="K1133" s="846"/>
      <c r="L1133" s="847"/>
      <c r="M1133" s="1246" t="str">
        <f t="shared" si="99"/>
        <v/>
      </c>
      <c r="N1133" s="1246" t="str">
        <f t="shared" si="101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>A953</f>
        <v>Other cashcrop: kg produced</v>
      </c>
      <c r="B1134" s="847"/>
      <c r="C1134" s="1255">
        <f>IF(C$1104=0,0,MAX(SUM(C953,M953)/C$1104,SUM(C953)/C$1104))</f>
        <v>0</v>
      </c>
      <c r="D1134" s="1255">
        <f>IF(D$1104=0,0,MAX(SUM(D953,N953)/D$1104,SUM(D953)/D$1104))</f>
        <v>0</v>
      </c>
      <c r="E1134" s="1255">
        <f>IF(E$1104=0,0,MAX(SUM(E953,O953)/E$1104,SUM(E953)/E$1104))</f>
        <v>0</v>
      </c>
      <c r="F1134" s="1255">
        <f>IF(F$1104=0,0,MAX(SUM(F953,P953)/F$1104,SUM(F953)/F$1104))</f>
        <v>0</v>
      </c>
      <c r="G1134" s="847"/>
      <c r="H1134" s="46"/>
      <c r="I1134" s="46"/>
      <c r="J1134" s="46"/>
      <c r="K1134" s="846"/>
      <c r="L1134" s="847"/>
      <c r="M1134" s="1246" t="str">
        <f t="shared" si="99"/>
        <v/>
      </c>
      <c r="N1134" s="1246" t="str">
        <f t="shared" si="101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>A954</f>
        <v>Other cashcrop: kg produced</v>
      </c>
      <c r="B1135" s="847"/>
      <c r="C1135" s="1255">
        <f>IF(C$1104=0,0,MAX(SUM(C954,M954)/C$1104,SUM(C954)/C$1104))</f>
        <v>0</v>
      </c>
      <c r="D1135" s="1255">
        <f>IF(D$1104=0,0,MAX(SUM(D954,N954)/D$1104,SUM(D954)/D$1104))</f>
        <v>0</v>
      </c>
      <c r="E1135" s="1255">
        <f>IF(E$1104=0,0,MAX(SUM(E954,O954)/E$1104,SUM(E954)/E$1104))</f>
        <v>0</v>
      </c>
      <c r="F1135" s="1255">
        <f>IF(F$1104=0,0,MAX(SUM(F954,P954)/F$1104,SUM(F954)/F$1104))</f>
        <v>0</v>
      </c>
      <c r="G1135" s="847"/>
      <c r="H1135" s="46"/>
      <c r="I1135" s="46"/>
      <c r="J1135" s="46"/>
      <c r="K1135" s="846"/>
      <c r="L1135" s="847"/>
      <c r="M1135" s="1246" t="str">
        <f t="shared" si="99"/>
        <v/>
      </c>
      <c r="N1135" s="1246" t="str">
        <f t="shared" si="101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>A955</f>
        <v>Other cashcrop: kg produced</v>
      </c>
      <c r="B1136" s="847"/>
      <c r="C1136" s="1255">
        <f>IF(C$1104=0,0,MAX(SUM(C955,M955)/C$1104,SUM(C955)/C$1104))</f>
        <v>0</v>
      </c>
      <c r="D1136" s="1255">
        <f>IF(D$1104=0,0,MAX(SUM(D955,N955)/D$1104,SUM(D955)/D$1104))</f>
        <v>0</v>
      </c>
      <c r="E1136" s="1255">
        <f>IF(E$1104=0,0,MAX(SUM(E955,O955)/E$1104,SUM(E955)/E$1104))</f>
        <v>0</v>
      </c>
      <c r="F1136" s="1255">
        <f>IF(F$1104=0,0,MAX(SUM(F955,P955)/F$1104,SUM(F955)/F$1104))</f>
        <v>0</v>
      </c>
      <c r="G1136" s="847"/>
      <c r="H1136" s="46"/>
      <c r="I1136" s="46"/>
      <c r="J1136" s="46"/>
      <c r="K1136" s="846"/>
      <c r="L1136" s="847"/>
      <c r="M1136" s="1246" t="str">
        <f t="shared" si="99"/>
        <v/>
      </c>
      <c r="N1136" s="1246" t="str">
        <f t="shared" si="101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>A956</f>
        <v>Straw: quantity sold</v>
      </c>
      <c r="B1137" s="847"/>
      <c r="C1137" s="1255">
        <f>IF(C$1104=0,0,MAX(SUM(C956,M956)/C$1104,SUM(C956)/C$1104))</f>
        <v>0</v>
      </c>
      <c r="D1137" s="1255">
        <f>IF(D$1104=0,0,MAX(SUM(D956,N956)/D$1104,SUM(D956)/D$1104))</f>
        <v>0</v>
      </c>
      <c r="E1137" s="1255">
        <f>IF(E$1104=0,0,MAX(SUM(E956,O956)/E$1104,SUM(E956)/E$1104))</f>
        <v>0</v>
      </c>
      <c r="F1137" s="1255">
        <f>IF(F$1104=0,0,MAX(SUM(F956,P956)/F$1104,SUM(F956)/F$1104))</f>
        <v>0</v>
      </c>
      <c r="G1137" s="847"/>
      <c r="H1137" s="46"/>
      <c r="I1137" s="46"/>
      <c r="J1137" s="46"/>
      <c r="K1137" s="846"/>
      <c r="L1137" s="847"/>
      <c r="M1137" s="1246" t="str">
        <f t="shared" si="99"/>
        <v/>
      </c>
      <c r="N1137" s="1246" t="str">
        <f t="shared" si="101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>A957</f>
        <v>Trees: quantity sold</v>
      </c>
      <c r="B1138" s="847"/>
      <c r="C1138" s="1255">
        <f>IF(C$1104=0,0,MAX(SUM(C957,M957)/C$1104,SUM(C957)/C$1104))</f>
        <v>0</v>
      </c>
      <c r="D1138" s="1255">
        <f>IF(D$1104=0,0,MAX(SUM(D957,N957)/D$1104,SUM(D957)/D$1104))</f>
        <v>0</v>
      </c>
      <c r="E1138" s="1255">
        <f>IF(E$1104=0,0,MAX(SUM(E957,O957)/E$1104,SUM(E957)/E$1104))</f>
        <v>0</v>
      </c>
      <c r="F1138" s="1255">
        <f>IF(F$1104=0,0,MAX(SUM(F957,P957)/F$1104,SUM(F957)/F$1104))</f>
        <v>0</v>
      </c>
      <c r="G1138" s="847"/>
      <c r="H1138" s="46"/>
      <c r="I1138" s="46"/>
      <c r="J1138" s="46"/>
      <c r="K1138" s="846"/>
      <c r="L1138" s="847"/>
      <c r="M1138" s="1246" t="str">
        <f t="shared" si="99"/>
        <v/>
      </c>
      <c r="N1138" s="1246" t="str">
        <f t="shared" si="101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>A958</f>
        <v>Other cash crop: type</v>
      </c>
      <c r="B1139" s="847"/>
      <c r="C1139" s="1255">
        <f>IF(C$1104=0,0,MAX(SUM(C958,M958)/C$1104,SUM(C958)/C$1104))</f>
        <v>0</v>
      </c>
      <c r="D1139" s="1255">
        <f>IF(D$1104=0,0,MAX(SUM(D958,N958)/D$1104,SUM(D958)/D$1104))</f>
        <v>0</v>
      </c>
      <c r="E1139" s="1255">
        <f>IF(E$1104=0,0,MAX(SUM(E958,O958)/E$1104,SUM(E958)/E$1104))</f>
        <v>0</v>
      </c>
      <c r="F1139" s="1255">
        <f>IF(F$1104=0,0,MAX(SUM(F958,P958)/F$1104,SUM(F958)/F$1104))</f>
        <v>0</v>
      </c>
      <c r="G1139" s="847"/>
      <c r="H1139" s="46"/>
      <c r="I1139" s="46"/>
      <c r="J1139" s="46"/>
      <c r="K1139" s="846"/>
      <c r="L1139" s="847"/>
      <c r="M1139" s="1246" t="str">
        <f t="shared" si="99"/>
        <v/>
      </c>
      <c r="N1139" s="1246" t="str">
        <f t="shared" si="101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44" t="str">
        <f>A959</f>
        <v>Other cash crop: type</v>
      </c>
      <c r="B1140" s="847"/>
      <c r="C1140" s="1255">
        <f>IF(C$1104=0,0,MAX(SUM(C959,M959)/C$1104,SUM(C959)/C$1104))</f>
        <v>0</v>
      </c>
      <c r="D1140" s="1255">
        <f>IF(D$1104=0,0,MAX(SUM(D959,N959)/D$1104,SUM(D959)/D$1104))</f>
        <v>0</v>
      </c>
      <c r="E1140" s="1255">
        <f>IF(E$1104=0,0,MAX(SUM(E959,O959)/E$1104,SUM(E959)/E$1104))</f>
        <v>0</v>
      </c>
      <c r="F1140" s="1255">
        <f>IF(F$1104=0,0,MAX(SUM(F959,P959)/F$1104,SUM(F959)/F$1104))</f>
        <v>0</v>
      </c>
      <c r="G1140" s="847"/>
      <c r="H1140" s="46"/>
      <c r="I1140" s="46"/>
      <c r="J1140" s="46"/>
      <c r="K1140" s="846"/>
      <c r="L1140" s="847"/>
      <c r="M1140" s="1246" t="str">
        <f t="shared" si="99"/>
        <v/>
      </c>
      <c r="N1140" s="1246" t="str">
        <f t="shared" si="101"/>
        <v/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1159" t="s">
        <v>530</v>
      </c>
      <c r="B1141" s="1223"/>
      <c r="C1141" s="1255"/>
      <c r="D1141" s="1255"/>
      <c r="E1141" s="1255"/>
      <c r="F1141" s="1255"/>
      <c r="G1141" s="847"/>
      <c r="H1141" s="846"/>
      <c r="I1141" s="46"/>
      <c r="J1141" s="46"/>
      <c r="K1141" s="846"/>
      <c r="L1141" s="847"/>
      <c r="M1141" s="1265" t="s">
        <v>531</v>
      </c>
      <c r="N1141" s="1262" t="s">
        <v>346</v>
      </c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47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47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47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47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47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0.18115739446463516</v>
      </c>
      <c r="E1147" s="1255">
        <f>IF(E$1104=0,0,MAX((SUM(E821,O821)+SUM(E906,O906,E908,O908)/E$1104),(SUM(E821)+SUM(E906,E908)/E$1104)))</f>
        <v>0.82400223651104265</v>
      </c>
      <c r="F1147" s="1255">
        <f>IF(F$1104=0,0,MAX((SUM(F821,P821)+SUM(F906,P906,F908,P908)/F$1104),(SUM(F821)+SUM(F906,F908)/F$1104)))</f>
        <v>1.207119560152828</v>
      </c>
      <c r="G1147" s="847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>yes</v>
      </c>
      <c r="N1147" s="1260"/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A906</f>
        <v>Cows' milk sales - season 1</v>
      </c>
      <c r="B1148" s="1223"/>
      <c r="C1148" s="1255"/>
      <c r="D1148" s="1255"/>
      <c r="E1148" s="1255"/>
      <c r="F1148" s="1255"/>
      <c r="G1148" s="847"/>
      <c r="H1148" s="1256">
        <f>IF(C$1104=0,0,MAX(SUM(C906,M906)/C$1104,SUM(C906)/C$1104))</f>
        <v>0</v>
      </c>
      <c r="I1148" s="1256">
        <f>IF(D$1104=0,0,MAX(SUM(D906,N906)/D$1104,SUM(D906)/D$1104))</f>
        <v>0.18115739446463516</v>
      </c>
      <c r="J1148" s="1256">
        <f>IF(E$1104=0,0,MAX(SUM(E906,O906)/E$1104,SUM(E906)/E$1104))</f>
        <v>0.81561084707855735</v>
      </c>
      <c r="K1148" s="1256">
        <f>IF(F$1104=0,0,MAX(SUM(F906,P906)/F$1104,SUM(F906)/F$1104))</f>
        <v>1.0735253005311711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847" t="str">
        <f>A908</f>
        <v>Cows' ghee/butter sales</v>
      </c>
      <c r="B1149" s="1223"/>
      <c r="C1149" s="1255"/>
      <c r="D1149" s="1255"/>
      <c r="E1149" s="1255"/>
      <c r="F1149" s="1255"/>
      <c r="G1149" s="847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9.3933463796477493E-3</v>
      </c>
      <c r="E1150" s="1255">
        <f>IF(E$1104=0,0,MAX((SUM(E822,O822)+SUM(E907,O907)/E$1104),(SUM(E822)+SUM(E907)/E$1104)))</f>
        <v>3.3816046966731898E-2</v>
      </c>
      <c r="F1150" s="1255">
        <f>IF(F$1104=0,0,MAX((SUM(F822,P822)+SUM(F907,P907)/F$1104),(SUM(F822)+SUM(F907)/F$1104)))</f>
        <v>7.5146771037181995E-2</v>
      </c>
      <c r="G1150" s="847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847" t="str">
        <f>A907</f>
        <v>Cows' milk sales - season 2</v>
      </c>
      <c r="B1151" s="1223"/>
      <c r="C1151" s="1255"/>
      <c r="D1151" s="1255"/>
      <c r="E1151" s="1255"/>
      <c r="F1151" s="1255"/>
      <c r="G1151" s="847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47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A909</f>
        <v>Sheep's milk sales - season 1</v>
      </c>
      <c r="B1153" s="1223"/>
      <c r="C1153" s="1255"/>
      <c r="D1153" s="1255"/>
      <c r="E1153" s="1255"/>
      <c r="F1153" s="1255"/>
      <c r="G1153" s="847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847" t="str">
        <f>A911</f>
        <v>Sheep's ghee/butter sales</v>
      </c>
      <c r="B1154" s="1223"/>
      <c r="C1154" s="1255"/>
      <c r="D1154" s="1255"/>
      <c r="E1154" s="1255"/>
      <c r="F1154" s="1255"/>
      <c r="G1154" s="847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47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847" t="str">
        <f>A910</f>
        <v>Sheep's milk sales - season 2</v>
      </c>
      <c r="B1156" s="1223"/>
      <c r="C1156" s="1255"/>
      <c r="D1156" s="1255"/>
      <c r="E1156" s="1255"/>
      <c r="F1156" s="1255"/>
      <c r="G1156" s="847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47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A912</f>
        <v>Goats' milk sales - season 1</v>
      </c>
      <c r="B1158" s="1223"/>
      <c r="C1158" s="1255"/>
      <c r="D1158" s="1255"/>
      <c r="E1158" s="1255"/>
      <c r="F1158" s="1255"/>
      <c r="G1158" s="847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847" t="str">
        <f>A914</f>
        <v>Goats' ghee/butter sales</v>
      </c>
      <c r="B1159" s="1223"/>
      <c r="C1159" s="1255"/>
      <c r="D1159" s="1255"/>
      <c r="E1159" s="1255"/>
      <c r="F1159" s="1255"/>
      <c r="G1159" s="847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47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847" t="str">
        <f>A913</f>
        <v>Goats' milk sales - season 2</v>
      </c>
      <c r="B1161" s="1223"/>
      <c r="C1161" s="1255"/>
      <c r="D1161" s="1255"/>
      <c r="E1161" s="1255"/>
      <c r="F1161" s="1255"/>
      <c r="G1161" s="847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A827</f>
        <v>Own meat</v>
      </c>
      <c r="B1162" s="847"/>
      <c r="C1162" s="1255">
        <f>MAX(SUM(C827,M827),SUM(C827))</f>
        <v>0</v>
      </c>
      <c r="D1162" s="1255">
        <f>MAX(SUM(D827,N827),SUM(D827))</f>
        <v>5.9116112198303985E-3</v>
      </c>
      <c r="E1162" s="1255">
        <f>MAX(SUM(E827,O827),SUM(E827))</f>
        <v>5.0717547292889763E-2</v>
      </c>
      <c r="F1162" s="1255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6" t="str">
        <f t="shared" ref="M1162:M1168" si="102">IF(OR(SUM((C1162&gt;C$1102),(D1162&gt;C$1102),(E1162&gt;C$1102),(F1162&gt;C$1102))&gt;1,C1162&gt;C$1102*2,D1162&gt;C$1102*2,E1162&gt;C$1102*2,F1162&gt;C$1102*2),"yes","")</f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47"/>
      <c r="C1163" s="1255">
        <f>MAX(SUM(C853,M853),SUM(C853))</f>
        <v>0</v>
      </c>
      <c r="D1163" s="1255">
        <f>MAX(SUM(D853,N853),SUM(D853))</f>
        <v>1.7048923679060662E-2</v>
      </c>
      <c r="E1163" s="1255">
        <f>MAX(SUM(E853,O853),SUM(E853))</f>
        <v>0</v>
      </c>
      <c r="F1163" s="1255">
        <f>MAX(SUM(F853,P853),SUM(F853))</f>
        <v>0</v>
      </c>
      <c r="G1163" s="847"/>
      <c r="H1163" s="46"/>
      <c r="I1163" s="46"/>
      <c r="J1163" s="46"/>
      <c r="K1163" s="46"/>
      <c r="L1163" s="44"/>
      <c r="M1163" s="1246" t="str">
        <f t="shared" si="102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A854</f>
        <v>Labour: Weeding</v>
      </c>
      <c r="B1164" s="847"/>
      <c r="C1164" s="1255">
        <f>MAX(SUM(C854,M854),SUM(C854))</f>
        <v>1.6237070170533968E-2</v>
      </c>
      <c r="D1164" s="1255">
        <f>MAX(SUM(D854,N854),SUM(D854))</f>
        <v>1.7048923679060662E-2</v>
      </c>
      <c r="E1164" s="1255">
        <f>MAX(SUM(E854,O854),SUM(E854))</f>
        <v>0</v>
      </c>
      <c r="F1164" s="1255">
        <f>MAX(SUM(F854,P854),SUM(F854))</f>
        <v>0</v>
      </c>
      <c r="G1164" s="847"/>
      <c r="H1164" s="46"/>
      <c r="I1164" s="46"/>
      <c r="J1164" s="46"/>
      <c r="K1164" s="46"/>
      <c r="L1164" s="44"/>
      <c r="M1164" s="1246" t="str">
        <f t="shared" si="102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A855</f>
        <v>Labour: Harvesting</v>
      </c>
      <c r="B1165" s="847"/>
      <c r="C1165" s="1255">
        <f>MAX(SUM(C855,M855),SUM(C855))</f>
        <v>0</v>
      </c>
      <c r="D1165" s="1255">
        <f>MAX(SUM(D855,N855),SUM(D855))</f>
        <v>1.2786692759295497E-2</v>
      </c>
      <c r="E1165" s="1255">
        <f>MAX(SUM(E855,O855),SUM(E855))</f>
        <v>0</v>
      </c>
      <c r="F1165" s="1255">
        <f>MAX(SUM(F855,P855),SUM(F855))</f>
        <v>0</v>
      </c>
      <c r="G1165" s="847"/>
      <c r="H1165" s="46"/>
      <c r="I1165" s="46"/>
      <c r="J1165" s="46"/>
      <c r="K1165" s="46"/>
      <c r="L1165" s="44"/>
      <c r="M1165" s="1246" t="str">
        <f t="shared" si="102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A895</f>
        <v>Gifts/remittances: cereal</v>
      </c>
      <c r="B1166" s="847"/>
      <c r="C1166" s="1255">
        <f>MAX(SUM(C895,M895),SUM(C895))</f>
        <v>0</v>
      </c>
      <c r="D1166" s="1255">
        <f>MAX(SUM(D895,N895),SUM(D895))</f>
        <v>0</v>
      </c>
      <c r="E1166" s="1255">
        <f>MAX(SUM(E895,O895),SUM(E895))</f>
        <v>0</v>
      </c>
      <c r="F1166" s="1255">
        <f>MAX(SUM(F895,P895),SUM(F895))</f>
        <v>0</v>
      </c>
      <c r="G1166" s="847"/>
      <c r="H1166" s="46"/>
      <c r="I1166" s="46"/>
      <c r="J1166" s="46"/>
      <c r="K1166" s="46"/>
      <c r="L1166" s="44"/>
      <c r="M1166" s="1246" t="str">
        <f t="shared" si="102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A896</f>
        <v>Gifts/remittances: sugar</v>
      </c>
      <c r="B1167" s="847"/>
      <c r="C1167" s="1255">
        <f>MAX(SUM(C896,M896),SUM(C896))</f>
        <v>0</v>
      </c>
      <c r="D1167" s="1255">
        <f>MAX(SUM(D896,N896),SUM(D896))</f>
        <v>0</v>
      </c>
      <c r="E1167" s="1255">
        <f>MAX(SUM(E896,O896),SUM(E896))</f>
        <v>0</v>
      </c>
      <c r="F1167" s="1255">
        <f>MAX(SUM(F896,P896),SUM(F896))</f>
        <v>0</v>
      </c>
      <c r="G1167" s="847"/>
      <c r="H1167" s="46"/>
      <c r="I1167" s="46"/>
      <c r="J1167" s="46"/>
      <c r="K1167" s="46"/>
      <c r="L1167" s="44"/>
      <c r="M1167" s="1246" t="str">
        <f t="shared" si="102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257" t="str">
        <f>A897</f>
        <v>Gifts/remittances: Other</v>
      </c>
      <c r="B1168" s="847"/>
      <c r="C1168" s="1255">
        <f>MAX(SUM(C897,M897),SUM(C897))</f>
        <v>0</v>
      </c>
      <c r="D1168" s="1255">
        <f>MAX(SUM(D897,N897),SUM(D897))</f>
        <v>0</v>
      </c>
      <c r="E1168" s="1255">
        <f>MAX(SUM(E897,O897),SUM(E897))</f>
        <v>0</v>
      </c>
      <c r="F1168" s="1255">
        <f>MAX(SUM(F897,P897),SUM(F897))</f>
        <v>0</v>
      </c>
      <c r="G1168" s="847"/>
      <c r="H1168" s="46"/>
      <c r="I1168" s="46"/>
      <c r="J1168" s="46"/>
      <c r="K1168" s="46"/>
      <c r="L1168" s="44"/>
      <c r="M1168" s="1246" t="str">
        <f t="shared" si="102"/>
        <v/>
      </c>
      <c r="N1168" s="1263"/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1159" t="s">
        <v>306</v>
      </c>
      <c r="B1169" s="847"/>
      <c r="C1169" s="1255"/>
      <c r="D1169" s="1255"/>
      <c r="E1169" s="1255"/>
      <c r="F1169" s="1255"/>
      <c r="G1169" s="847"/>
      <c r="H1169" s="846"/>
      <c r="I1169" s="46"/>
      <c r="J1169" s="46"/>
      <c r="K1169" s="846"/>
      <c r="L1169" s="847"/>
      <c r="M1169" s="1265" t="s">
        <v>531</v>
      </c>
      <c r="N1169" s="1262" t="s">
        <v>346</v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5">
        <f>IF(C$1104=0,0,MAX(SUM(C915,M915)/C$1104,SUM(C915)/C$1104))</f>
        <v>0</v>
      </c>
      <c r="D1170" s="1255">
        <f>IF(D$1104=0,0,MAX(SUM(D915,N915)/D$1104,SUM(D915)/D$1104))</f>
        <v>0</v>
      </c>
      <c r="E1170" s="1255">
        <f>IF(E$1104=0,0,MAX(SUM(E915,O915)/E$1104,SUM(E915)/E$1104))</f>
        <v>0</v>
      </c>
      <c r="F1170" s="1255">
        <f>IF(F$1104=0,0,MAX(SUM(F915,P915)/F$1104,SUM(F915)/F$1104))</f>
        <v>0</v>
      </c>
      <c r="G1170" s="847"/>
      <c r="H1170" s="46"/>
      <c r="I1170" s="46"/>
      <c r="J1170" s="46"/>
      <c r="K1170" s="846"/>
      <c r="L1170" s="847"/>
      <c r="M1170" s="1246" t="str">
        <f t="shared" ref="M1170:M1194" si="103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104">M1170</f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5">
        <f>IF(C$1104=0,0,MAX(SUM(C916,M916)/C$1104,SUM(C916)/C$1104))</f>
        <v>0</v>
      </c>
      <c r="D1171" s="1255">
        <f>IF(D$1104=0,0,MAX(SUM(D916,N916)/D$1104,SUM(D916)/D$1104))</f>
        <v>0</v>
      </c>
      <c r="E1171" s="1255">
        <f>IF(E$1104=0,0,MAX(SUM(E916,O916)/E$1104,SUM(E916)/E$1104))</f>
        <v>0</v>
      </c>
      <c r="F1171" s="1255">
        <f>IF(F$1104=0,0,MAX(SUM(F916,P916)/F$1104,SUM(F916)/F$1104))</f>
        <v>0</v>
      </c>
      <c r="G1171" s="847"/>
      <c r="H1171" s="46"/>
      <c r="I1171" s="46"/>
      <c r="J1171" s="46"/>
      <c r="K1171" s="846"/>
      <c r="L1171" s="847"/>
      <c r="M1171" s="1246" t="str">
        <f t="shared" si="103"/>
        <v/>
      </c>
      <c r="N1171" s="1246" t="str">
        <f t="shared" si="104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5">
        <f>IF(C$1104=0,0,MAX(SUM(C917,M917)/C$1104,SUM(C917)/C$1104))</f>
        <v>0</v>
      </c>
      <c r="D1172" s="1255">
        <f>IF(D$1104=0,0,MAX(SUM(D917,N917)/D$1104,SUM(D917)/D$1104))</f>
        <v>0</v>
      </c>
      <c r="E1172" s="1255">
        <f>IF(E$1104=0,0,MAX(SUM(E917,O917)/E$1104,SUM(E917)/E$1104))</f>
        <v>0</v>
      </c>
      <c r="F1172" s="1255">
        <f>IF(F$1104=0,0,MAX(SUM(F917,P917)/F$1104,SUM(F917)/F$1104))</f>
        <v>0</v>
      </c>
      <c r="G1172" s="847"/>
      <c r="H1172" s="46"/>
      <c r="I1172" s="46"/>
      <c r="J1172" s="46"/>
      <c r="K1172" s="846"/>
      <c r="L1172" s="847"/>
      <c r="M1172" s="1246" t="str">
        <f t="shared" si="103"/>
        <v/>
      </c>
      <c r="N1172" s="1246" t="str">
        <f t="shared" si="104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>A919</f>
        <v>Pig sales: no sold</v>
      </c>
      <c r="B1173" s="847"/>
      <c r="C1173" s="1255">
        <f>IF(C$1104=0,0,MAX(SUM(C919,M919)/C$1104,SUM(C919)/C$1104))</f>
        <v>0</v>
      </c>
      <c r="D1173" s="1255">
        <f>IF(D$1104=0,0,MAX(SUM(D919,N919)/D$1104,SUM(D919)/D$1104))</f>
        <v>0</v>
      </c>
      <c r="E1173" s="1255">
        <f>IF(E$1104=0,0,MAX(SUM(E919,O919)/E$1104,SUM(E919)/E$1104))</f>
        <v>0.10735253005311712</v>
      </c>
      <c r="F1173" s="1255">
        <f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6" t="str">
        <f t="shared" si="103"/>
        <v>yes</v>
      </c>
      <c r="N1173" s="1246" t="str">
        <f t="shared" si="104"/>
        <v>yes</v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>A920</f>
        <v>Other sales: kg or number</v>
      </c>
      <c r="B1174" s="847"/>
      <c r="C1174" s="1255">
        <f>IF(C$1104=0,0,MAX(SUM(C920,M920)/C$1104,SUM(C920)/C$1104))</f>
        <v>0</v>
      </c>
      <c r="D1174" s="1255">
        <f>IF(D$1104=0,0,MAX(SUM(D920,N920)/D$1104,SUM(D920)/D$1104))</f>
        <v>0</v>
      </c>
      <c r="E1174" s="1255">
        <f>IF(E$1104=0,0,MAX(SUM(E920,O920)/E$1104,SUM(E920)/E$1104))</f>
        <v>0</v>
      </c>
      <c r="F1174" s="1255">
        <f>IF(F$1104=0,0,MAX(SUM(F920,P920)/F$1104,SUM(F920)/F$1104))</f>
        <v>0</v>
      </c>
      <c r="G1174" s="847"/>
      <c r="H1174" s="46"/>
      <c r="I1174" s="46"/>
      <c r="J1174" s="46"/>
      <c r="K1174" s="846"/>
      <c r="L1174" s="847"/>
      <c r="M1174" s="1246" t="str">
        <f t="shared" si="103"/>
        <v/>
      </c>
      <c r="N1174" s="1246" t="str">
        <f t="shared" si="104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>A921</f>
        <v>Fattened Ox sales: no. sold</v>
      </c>
      <c r="B1175" s="847"/>
      <c r="C1175" s="1255">
        <f>IF(C$1104=0,0,MAX(SUM(C921,M921)/C$1104,SUM(C921)/C$1104))</f>
        <v>0</v>
      </c>
      <c r="D1175" s="1255">
        <f>IF(D$1104=0,0,MAX(SUM(D921,N921)/D$1104,SUM(D921)/D$1104))</f>
        <v>0</v>
      </c>
      <c r="E1175" s="1255">
        <f>IF(E$1104=0,0,MAX(SUM(E921,O921)/E$1104,SUM(E921)/E$1104))</f>
        <v>0</v>
      </c>
      <c r="F1175" s="1255">
        <f>IF(F$1104=0,0,MAX(SUM(F921,P921)/F$1104,SUM(F921)/F$1104))</f>
        <v>0</v>
      </c>
      <c r="G1175" s="847"/>
      <c r="H1175" s="46"/>
      <c r="I1175" s="46"/>
      <c r="J1175" s="46"/>
      <c r="K1175" s="846"/>
      <c r="L1175" s="847"/>
      <c r="M1175" s="1246" t="str">
        <f t="shared" si="103"/>
        <v/>
      </c>
      <c r="N1175" s="1246" t="str">
        <f t="shared" si="104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>A922</f>
        <v>Cattle sales - export: no. sold</v>
      </c>
      <c r="B1176" s="847"/>
      <c r="C1176" s="1255">
        <f>IF(C$1104=0,0,MAX(SUM(C922,M922)/C$1104,SUM(C922)/C$1104))</f>
        <v>0</v>
      </c>
      <c r="D1176" s="1255">
        <f>IF(D$1104=0,0,MAX(SUM(D922,N922)/D$1104,SUM(D922)/D$1104))</f>
        <v>0</v>
      </c>
      <c r="E1176" s="1255">
        <f>IF(E$1104=0,0,MAX(SUM(E922,O922)/E$1104,SUM(E922)/E$1104))</f>
        <v>0</v>
      </c>
      <c r="F1176" s="1255">
        <f>IF(F$1104=0,0,MAX(SUM(F922,P922)/F$1104,SUM(F922)/F$1104))</f>
        <v>0</v>
      </c>
      <c r="G1176" s="847"/>
      <c r="H1176" s="46"/>
      <c r="I1176" s="46"/>
      <c r="J1176" s="46"/>
      <c r="K1176" s="846"/>
      <c r="L1176" s="847"/>
      <c r="M1176" s="1246" t="str">
        <f t="shared" si="103"/>
        <v/>
      </c>
      <c r="N1176" s="1246" t="str">
        <f t="shared" si="104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>A923</f>
        <v>Cattle sales - local: no. sold</v>
      </c>
      <c r="B1177" s="847"/>
      <c r="C1177" s="1255">
        <f>IF(C$1104=0,0,MAX(SUM(C923,M923)/C$1104,SUM(C923)/C$1104))</f>
        <v>0</v>
      </c>
      <c r="D1177" s="1255">
        <f>IF(D$1104=0,0,MAX(SUM(D923,N923)/D$1104,SUM(D923)/D$1104))</f>
        <v>0.25160749231199325</v>
      </c>
      <c r="E1177" s="1255">
        <f>IF(E$1104=0,0,MAX(SUM(E923,O923)/E$1104,SUM(E923)/E$1104))</f>
        <v>0.6038579815487839</v>
      </c>
      <c r="F1177" s="1255">
        <f>IF(F$1104=0,0,MAX(SUM(F923,P923)/F$1104,SUM(F923)/F$1104))</f>
        <v>2.5048923679060664</v>
      </c>
      <c r="G1177" s="847"/>
      <c r="H1177" s="46"/>
      <c r="I1177" s="46"/>
      <c r="J1177" s="46"/>
      <c r="K1177" s="846"/>
      <c r="L1177" s="847"/>
      <c r="M1177" s="1246" t="str">
        <f t="shared" si="103"/>
        <v>yes</v>
      </c>
      <c r="N1177" s="1246" t="str">
        <f t="shared" si="104"/>
        <v>yes</v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>A924</f>
        <v>Goat sales - export: no. sold</v>
      </c>
      <c r="B1178" s="847"/>
      <c r="C1178" s="1255">
        <f>IF(C$1104=0,0,MAX(SUM(C924,M924)/C$1104,SUM(C924)/C$1104))</f>
        <v>0</v>
      </c>
      <c r="D1178" s="1255">
        <f>IF(D$1104=0,0,MAX(SUM(D924,N924)/D$1104,SUM(D924)/D$1104))</f>
        <v>0</v>
      </c>
      <c r="E1178" s="1255">
        <f>IF(E$1104=0,0,MAX(SUM(E924,O924)/E$1104,SUM(E924)/E$1104))</f>
        <v>0</v>
      </c>
      <c r="F1178" s="1255">
        <f>IF(F$1104=0,0,MAX(SUM(F924,P924)/F$1104,SUM(F924)/F$1104))</f>
        <v>0</v>
      </c>
      <c r="G1178" s="847"/>
      <c r="H1178" s="46"/>
      <c r="I1178" s="46"/>
      <c r="J1178" s="46"/>
      <c r="K1178" s="846"/>
      <c r="L1178" s="847"/>
      <c r="M1178" s="1246" t="str">
        <f t="shared" si="103"/>
        <v/>
      </c>
      <c r="N1178" s="1246" t="str">
        <f t="shared" si="104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>A925</f>
        <v>Goat sales - local: no. sold</v>
      </c>
      <c r="B1179" s="847"/>
      <c r="C1179" s="1255">
        <f>IF(C$1104=0,0,MAX(SUM(C925,M925)/C$1104,SUM(C925)/C$1104))</f>
        <v>2.8755141978513515E-2</v>
      </c>
      <c r="D1179" s="1255">
        <f>IF(D$1104=0,0,MAX(SUM(D925,N925)/D$1104,SUM(D925)/D$1104))</f>
        <v>5.0321498462398653E-2</v>
      </c>
      <c r="E1179" s="1255">
        <f>IF(E$1104=0,0,MAX(SUM(E925,O925)/E$1104,SUM(E925)/E$1104))</f>
        <v>0.12077159630975677</v>
      </c>
      <c r="F1179" s="1255">
        <f>IF(F$1104=0,0,MAX(SUM(F925,P925)/F$1104,SUM(F925)/F$1104))</f>
        <v>0.35784176684372376</v>
      </c>
      <c r="G1179" s="847"/>
      <c r="H1179" s="46"/>
      <c r="I1179" s="46"/>
      <c r="J1179" s="46"/>
      <c r="K1179" s="846"/>
      <c r="L1179" s="847"/>
      <c r="M1179" s="1246" t="str">
        <f t="shared" si="103"/>
        <v>yes</v>
      </c>
      <c r="N1179" s="1246" t="str">
        <f t="shared" si="104"/>
        <v>yes</v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>A926</f>
        <v>Sheep sales - export: no. sold</v>
      </c>
      <c r="B1180" s="847"/>
      <c r="C1180" s="1255">
        <f>IF(C$1104=0,0,MAX(SUM(C926,M926)/C$1104,SUM(C926)/C$1104))</f>
        <v>0</v>
      </c>
      <c r="D1180" s="1255">
        <f>IF(D$1104=0,0,MAX(SUM(D926,N926)/D$1104,SUM(D926)/D$1104))</f>
        <v>0</v>
      </c>
      <c r="E1180" s="1255">
        <f>IF(E$1104=0,0,MAX(SUM(E926,O926)/E$1104,SUM(E926)/E$1104))</f>
        <v>0</v>
      </c>
      <c r="F1180" s="1255">
        <f>IF(F$1104=0,0,MAX(SUM(F926,P926)/F$1104,SUM(F926)/F$1104))</f>
        <v>0</v>
      </c>
      <c r="G1180" s="847"/>
      <c r="H1180" s="46"/>
      <c r="I1180" s="46"/>
      <c r="J1180" s="46"/>
      <c r="K1180" s="846"/>
      <c r="L1180" s="847"/>
      <c r="M1180" s="1246" t="str">
        <f t="shared" si="103"/>
        <v/>
      </c>
      <c r="N1180" s="1246" t="str">
        <f t="shared" si="104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>A927</f>
        <v>Sheep sales - local: no. sold</v>
      </c>
      <c r="B1181" s="847"/>
      <c r="C1181" s="1255">
        <f>IF(C$1104=0,0,MAX(SUM(C927,M927)/C$1104,SUM(C927)/C$1104))</f>
        <v>0</v>
      </c>
      <c r="D1181" s="1255">
        <f>IF(D$1104=0,0,MAX(SUM(D927,N927)/D$1104,SUM(D927)/D$1104))</f>
        <v>0</v>
      </c>
      <c r="E1181" s="1255">
        <f>IF(E$1104=0,0,MAX(SUM(E927,O927)/E$1104,SUM(E927)/E$1104))</f>
        <v>0</v>
      </c>
      <c r="F1181" s="1255">
        <f>IF(F$1104=0,0,MAX(SUM(F927,P927)/F$1104,SUM(F927)/F$1104))</f>
        <v>0</v>
      </c>
      <c r="G1181" s="847"/>
      <c r="H1181" s="46"/>
      <c r="I1181" s="46"/>
      <c r="J1181" s="46"/>
      <c r="K1181" s="846"/>
      <c r="L1181" s="847"/>
      <c r="M1181" s="1246" t="str">
        <f t="shared" si="103"/>
        <v/>
      </c>
      <c r="N1181" s="1246" t="str">
        <f t="shared" si="104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A928</f>
        <v>Chicken sales: no. sold</v>
      </c>
      <c r="B1182" s="847"/>
      <c r="C1182" s="1255">
        <f>IF(C$1104=0,0,MAX(SUM(C928,M928)/C$1104,SUM(C928)/C$1104))</f>
        <v>0</v>
      </c>
      <c r="D1182" s="1255">
        <f>IF(D$1104=0,0,MAX(SUM(D928,N928)/D$1104,SUM(D928)/D$1104))</f>
        <v>0</v>
      </c>
      <c r="E1182" s="1255">
        <f>IF(E$1104=0,0,MAX(SUM(E928,O928)/E$1104,SUM(E928)/E$1104))</f>
        <v>1.6102879507967568E-2</v>
      </c>
      <c r="F1182" s="1255">
        <f>IF(F$1104=0,0,MAX(SUM(F928,P928)/F$1104,SUM(F928)/F$1104))</f>
        <v>0</v>
      </c>
      <c r="G1182" s="847"/>
      <c r="H1182" s="46"/>
      <c r="I1182" s="46"/>
      <c r="J1182" s="46"/>
      <c r="K1182" s="846"/>
      <c r="L1182" s="847"/>
      <c r="M1182" s="1246" t="str">
        <f t="shared" si="103"/>
        <v/>
      </c>
      <c r="N1182" s="1246" t="str">
        <f t="shared" si="104"/>
        <v/>
      </c>
      <c r="O1182" s="847"/>
      <c r="P1182" s="847"/>
      <c r="Q1182" s="15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5">
        <f>IF(C$1104=0,0,MAX(SUM(C964,M964)/C$1104,SUM(C964)/C$1104))</f>
        <v>0.32665841287591352</v>
      </c>
      <c r="D1183" s="1255">
        <f>IF(D$1104=0,0,MAX(SUM(D964,N964)/D$1104,SUM(D964)/D$1104))</f>
        <v>0.18115739446463516</v>
      </c>
      <c r="E1183" s="1255">
        <f>IF(E$1104=0,0,MAX(SUM(E964,O964)/E$1104,SUM(E964)/E$1104))</f>
        <v>0</v>
      </c>
      <c r="F1183" s="1255">
        <f>IF(F$1104=0,0,MAX(SUM(F964,P964)/F$1104,SUM(F964)/F$1104))</f>
        <v>0</v>
      </c>
      <c r="G1183" s="847"/>
      <c r="H1183" s="46"/>
      <c r="I1183" s="46"/>
      <c r="J1183" s="46"/>
      <c r="K1183" s="846"/>
      <c r="L1183" s="847"/>
      <c r="M1183" s="1246" t="str">
        <f t="shared" si="103"/>
        <v>yes</v>
      </c>
      <c r="N1183" s="1246" t="str">
        <f t="shared" si="104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5">
        <f>IF(C$1104=0,0,MAX(SUM(C965,M965)/C$1104,SUM(C965)/C$1104))</f>
        <v>0</v>
      </c>
      <c r="D1184" s="1255">
        <f>IF(D$1104=0,0,MAX(SUM(D965,N965)/D$1104,SUM(D965)/D$1104))</f>
        <v>0.3824433883142298</v>
      </c>
      <c r="E1184" s="1255">
        <f>IF(E$1104=0,0,MAX(SUM(E965,O965)/E$1104,SUM(E965)/E$1104))</f>
        <v>0</v>
      </c>
      <c r="F1184" s="1255">
        <f>IF(F$1104=0,0,MAX(SUM(F965,P965)/F$1104,SUM(F965)/F$1104))</f>
        <v>0</v>
      </c>
      <c r="G1184" s="847"/>
      <c r="H1184" s="46"/>
      <c r="I1184" s="46"/>
      <c r="J1184" s="46"/>
      <c r="K1184" s="846"/>
      <c r="L1184" s="847"/>
      <c r="M1184" s="1246" t="str">
        <f t="shared" si="103"/>
        <v>yes</v>
      </c>
      <c r="N1184" s="1246" t="str">
        <f t="shared" si="104"/>
        <v>yes</v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5">
        <f>IF(C$1104=0,0,MAX(SUM(C966,M966)/C$1104,SUM(C966)/C$1104))</f>
        <v>0</v>
      </c>
      <c r="D1185" s="1255">
        <f>IF(D$1104=0,0,MAX(SUM(D966,N966)/D$1104,SUM(D966)/D$1104))</f>
        <v>0</v>
      </c>
      <c r="E1185" s="1255">
        <f>IF(E$1104=0,0,MAX(SUM(E966,O966)/E$1104,SUM(E966)/E$1104))</f>
        <v>0</v>
      </c>
      <c r="F1185" s="1255">
        <f>IF(F$1104=0,0,MAX(SUM(F966,P966)/F$1104,SUM(F966)/F$1104))</f>
        <v>0</v>
      </c>
      <c r="G1185" s="847"/>
      <c r="H1185" s="46"/>
      <c r="I1185" s="46"/>
      <c r="J1185" s="46"/>
      <c r="K1185" s="846"/>
      <c r="L1185" s="847"/>
      <c r="M1185" s="1246" t="str">
        <f t="shared" si="103"/>
        <v/>
      </c>
      <c r="N1185" s="1246" t="str">
        <f t="shared" si="104"/>
        <v/>
      </c>
      <c r="O1185" s="847"/>
      <c r="P1185" s="847"/>
      <c r="Q1185" s="1267"/>
      <c r="R1185" s="446"/>
      <c r="S1185" s="46"/>
      <c r="T1185" s="46"/>
      <c r="U1185" s="1066">
        <v>1185</v>
      </c>
      <c r="V1185" s="46"/>
    </row>
    <row r="1186" spans="1:22" ht="15.75" customHeight="1">
      <c r="A1186" s="1264" t="str">
        <f>A856</f>
        <v>Labour migration: no. people per HH</v>
      </c>
      <c r="B1186" s="847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47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103"/>
        <v/>
      </c>
      <c r="N1186" s="1246" t="str">
        <f t="shared" si="104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6" t="str">
        <f t="shared" si="103"/>
        <v/>
      </c>
      <c r="N1187" s="1246" t="str">
        <f t="shared" si="104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5">
        <f>IF(C$1104=0,0,MAX(SUM(C971,M971)/C$1104,SUM(C971)/C$1104))</f>
        <v>0</v>
      </c>
      <c r="D1188" s="1255">
        <f>IF(D$1104=0,0,MAX(SUM(D971,N971)/D$1104,SUM(D971)/D$1104))</f>
        <v>0</v>
      </c>
      <c r="E1188" s="1255">
        <f>IF(E$1104=0,0,MAX(SUM(E971,O971)/E$1104,SUM(E971)/E$1104))</f>
        <v>0</v>
      </c>
      <c r="F1188" s="1255">
        <f>IF(F$1104=0,0,MAX(SUM(F971,P971)/F$1104,SUM(F971)/F$1104))</f>
        <v>0</v>
      </c>
      <c r="G1188" s="847"/>
      <c r="H1188" s="46"/>
      <c r="I1188" s="46"/>
      <c r="J1188" s="46"/>
      <c r="K1188" s="846"/>
      <c r="L1188" s="847"/>
      <c r="M1188" s="1246" t="str">
        <f t="shared" si="103"/>
        <v/>
      </c>
      <c r="N1188" s="1246" t="str">
        <f t="shared" si="104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5">
        <f>IF(C$1104=0,0,MAX(SUM(C972,M972)/C$1104,SUM(C972)/C$1104))</f>
        <v>0.4048723990574703</v>
      </c>
      <c r="D1189" s="1255">
        <f>IF(D$1104=0,0,MAX(SUM(D972,N972)/D$1104,SUM(D972)/D$1104))</f>
        <v>5.0321498462398653E-2</v>
      </c>
      <c r="E1189" s="1255">
        <f>IF(E$1104=0,0,MAX(SUM(E972,O972)/E$1104,SUM(E972)/E$1104))</f>
        <v>0</v>
      </c>
      <c r="F1189" s="1255">
        <f>IF(F$1104=0,0,MAX(SUM(F972,P972)/F$1104,SUM(F972)/F$1104))</f>
        <v>0</v>
      </c>
      <c r="G1189" s="847"/>
      <c r="H1189" s="46"/>
      <c r="I1189" s="46"/>
      <c r="J1189" s="46"/>
      <c r="K1189" s="846"/>
      <c r="L1189" s="847"/>
      <c r="M1189" s="1246" t="str">
        <f t="shared" si="103"/>
        <v>yes</v>
      </c>
      <c r="N1189" s="1246" t="str">
        <f t="shared" si="104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0.16135085266983504</v>
      </c>
      <c r="F1190" s="1255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6" t="str">
        <f t="shared" si="103"/>
        <v>yes</v>
      </c>
      <c r="N1190" s="1246" t="str">
        <f t="shared" si="104"/>
        <v>yes</v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6" t="str">
        <f t="shared" si="103"/>
        <v/>
      </c>
      <c r="N1191" s="1246" t="str">
        <f t="shared" si="104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6" t="str">
        <f t="shared" si="103"/>
        <v/>
      </c>
      <c r="N1192" s="1246" t="str">
        <f t="shared" si="104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6" t="str">
        <f t="shared" si="103"/>
        <v/>
      </c>
      <c r="N1193" s="1246" t="str">
        <f t="shared" si="104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6" t="str">
        <f t="shared" si="103"/>
        <v/>
      </c>
      <c r="N1194" s="1246" t="str">
        <f t="shared" si="104"/>
        <v/>
      </c>
      <c r="O1194" s="847"/>
      <c r="P1194" s="847"/>
      <c r="Q1194" s="15"/>
      <c r="R1194" s="446"/>
      <c r="S1194" s="46"/>
      <c r="T1194" s="46"/>
      <c r="U1194" s="1066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580</v>
      </c>
      <c r="C2" s="1303"/>
    </row>
    <row r="3" spans="2:3" ht="15" customHeight="1">
      <c r="B3" s="1302" t="s">
        <v>581</v>
      </c>
      <c r="C3" s="1303" t="s">
        <v>868</v>
      </c>
    </row>
    <row r="4" spans="2:3" ht="15" customHeight="1">
      <c r="B4" s="1302" t="s">
        <v>582</v>
      </c>
      <c r="C4" s="1303" t="s">
        <v>586</v>
      </c>
    </row>
    <row r="5" spans="2:3" ht="36" customHeight="1">
      <c r="B5" s="1302" t="s">
        <v>583</v>
      </c>
      <c r="C5" s="1303"/>
    </row>
    <row r="6" spans="2:3" ht="15" customHeight="1">
      <c r="B6" s="1302" t="s">
        <v>584</v>
      </c>
      <c r="C6" s="1303" t="s">
        <v>867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532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473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533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534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535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536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537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538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539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536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540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539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536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541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539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536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542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543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544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545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546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547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548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549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550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551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550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552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550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553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550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554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550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555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550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556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557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558</v>
      </c>
      <c r="B42" s="1292"/>
      <c r="C42" s="1555" t="s">
        <v>559</v>
      </c>
      <c r="D42" s="1555"/>
      <c r="E42" s="1555"/>
      <c r="F42" s="1555"/>
      <c r="G42" s="1423" t="s">
        <v>560</v>
      </c>
      <c r="H42" s="1424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298" t="s">
        <v>367</v>
      </c>
      <c r="B70" s="1299"/>
      <c r="C70" s="1555" t="s">
        <v>559</v>
      </c>
      <c r="D70" s="1555"/>
      <c r="E70" s="1555"/>
      <c r="F70" s="1555"/>
      <c r="G70" s="1423" t="s">
        <v>560</v>
      </c>
      <c r="H70" s="1424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298" t="s">
        <v>712</v>
      </c>
      <c r="B83" s="1299"/>
      <c r="C83" s="1555" t="s">
        <v>559</v>
      </c>
      <c r="D83" s="1555"/>
      <c r="E83" s="1555"/>
      <c r="F83" s="1555"/>
      <c r="G83" s="1423" t="str">
        <f>[1]ExpFactors!$G$83</f>
        <v>Addition</v>
      </c>
      <c r="H83" s="142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298" t="s">
        <v>713</v>
      </c>
      <c r="B86" s="1299"/>
      <c r="C86" s="1555" t="s">
        <v>559</v>
      </c>
      <c r="D86" s="1555"/>
      <c r="E86" s="1555"/>
      <c r="F86" s="1555"/>
      <c r="G86" s="1423" t="str">
        <f>[1]ExpFactors!$G$83</f>
        <v>Addition</v>
      </c>
      <c r="H86" s="1424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563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562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5" t="s">
        <v>559</v>
      </c>
      <c r="D89" s="1555"/>
      <c r="E89" s="1555"/>
      <c r="F89" s="1555"/>
      <c r="G89" s="1423" t="s">
        <v>560</v>
      </c>
      <c r="H89" s="1424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564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7" t="s">
        <v>565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566</v>
      </c>
      <c r="B92" s="1299"/>
      <c r="C92" s="1555" t="s">
        <v>559</v>
      </c>
      <c r="D92" s="1555"/>
      <c r="E92" s="1555"/>
      <c r="F92" s="1555"/>
      <c r="G92" s="1423" t="s">
        <v>560</v>
      </c>
      <c r="H92" s="1424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567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0" t="s">
        <v>568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298" t="s">
        <v>569</v>
      </c>
      <c r="B95" s="1299"/>
      <c r="C95" s="1555" t="s">
        <v>559</v>
      </c>
      <c r="D95" s="1555"/>
      <c r="E95" s="1555"/>
      <c r="F95" s="1555"/>
      <c r="G95" s="1423" t="s">
        <v>560</v>
      </c>
      <c r="H95" s="1424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570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571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572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573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574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575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576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577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578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579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9" customWidth="1"/>
    <col min="3" max="3" width="13.33203125" style="1469" customWidth="1"/>
    <col min="4" max="4" width="13" style="1469" customWidth="1"/>
    <col min="5" max="6" width="14.1640625" style="1469" customWidth="1"/>
    <col min="7" max="7" width="15.33203125" style="1469" customWidth="1"/>
    <col min="8" max="8" width="15.5" style="1469" customWidth="1"/>
    <col min="9" max="9" width="14.83203125" style="1469" customWidth="1"/>
    <col min="10" max="10" width="14.33203125" customWidth="1"/>
    <col min="11" max="11" width="16.1640625" customWidth="1"/>
  </cols>
  <sheetData>
    <row r="1" spans="1:11" ht="15">
      <c r="A1" s="1467" t="s">
        <v>757</v>
      </c>
      <c r="B1" s="1468" t="s">
        <v>758</v>
      </c>
    </row>
    <row r="2" spans="1:11" ht="13" thickBot="1">
      <c r="B2" s="1470" t="s">
        <v>808</v>
      </c>
      <c r="C2" s="1470" t="s">
        <v>808</v>
      </c>
      <c r="D2" s="1470" t="s">
        <v>808</v>
      </c>
      <c r="E2" s="1470" t="s">
        <v>814</v>
      </c>
      <c r="F2" s="1470" t="s">
        <v>814</v>
      </c>
      <c r="G2" s="1470" t="s">
        <v>814</v>
      </c>
      <c r="H2" s="1470" t="s">
        <v>814</v>
      </c>
      <c r="I2" s="1469" t="s">
        <v>814</v>
      </c>
      <c r="J2" s="1469" t="s">
        <v>814</v>
      </c>
      <c r="K2" s="1469" t="s">
        <v>814</v>
      </c>
    </row>
    <row r="3" spans="1:11" ht="13" thickBot="1">
      <c r="A3" s="1471" t="s">
        <v>790</v>
      </c>
      <c r="B3" s="1472" t="s">
        <v>823</v>
      </c>
      <c r="C3" s="1472" t="s">
        <v>812</v>
      </c>
      <c r="D3" s="1472" t="s">
        <v>811</v>
      </c>
      <c r="E3" s="1472" t="s">
        <v>841</v>
      </c>
      <c r="F3" s="1472" t="s">
        <v>820</v>
      </c>
      <c r="G3" s="1472" t="s">
        <v>817</v>
      </c>
      <c r="H3" s="1472" t="s">
        <v>820</v>
      </c>
      <c r="I3" s="1472" t="s">
        <v>819</v>
      </c>
      <c r="J3" s="1472" t="s">
        <v>857</v>
      </c>
      <c r="K3" s="1472" t="s">
        <v>858</v>
      </c>
    </row>
    <row r="4" spans="1:11">
      <c r="A4" s="1473" t="s">
        <v>759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760</v>
      </c>
      <c r="B5" s="1475">
        <v>50</v>
      </c>
      <c r="C5" s="1475">
        <v>50</v>
      </c>
      <c r="D5" s="1475">
        <v>50</v>
      </c>
      <c r="E5" s="1475">
        <v>18</v>
      </c>
      <c r="F5" s="1475">
        <v>18</v>
      </c>
      <c r="G5" s="1475">
        <v>18</v>
      </c>
      <c r="H5" s="1475">
        <v>50</v>
      </c>
      <c r="I5" s="1475">
        <v>50</v>
      </c>
      <c r="J5" s="1475">
        <v>18</v>
      </c>
      <c r="K5" s="1475">
        <v>50</v>
      </c>
    </row>
    <row r="6" spans="1:11">
      <c r="A6" s="1474" t="s">
        <v>761</v>
      </c>
      <c r="B6" s="1475" t="s">
        <v>825</v>
      </c>
      <c r="C6" s="1475" t="s">
        <v>824</v>
      </c>
      <c r="D6" s="1475" t="s">
        <v>839</v>
      </c>
      <c r="E6" s="1475" t="s">
        <v>824</v>
      </c>
      <c r="F6" s="1475" t="s">
        <v>836</v>
      </c>
      <c r="G6" s="1475" t="s">
        <v>836</v>
      </c>
      <c r="H6" s="1475" t="s">
        <v>847</v>
      </c>
      <c r="I6" s="1475" t="s">
        <v>836</v>
      </c>
      <c r="J6" s="1475" t="s">
        <v>824</v>
      </c>
      <c r="K6" s="1475" t="s">
        <v>836</v>
      </c>
    </row>
    <row r="7" spans="1:11">
      <c r="A7" s="1474" t="s">
        <v>762</v>
      </c>
      <c r="B7" s="1476">
        <v>36</v>
      </c>
      <c r="C7" s="1476">
        <v>65</v>
      </c>
      <c r="D7" s="1476">
        <v>45</v>
      </c>
      <c r="E7" s="1476">
        <v>20</v>
      </c>
      <c r="F7" s="1476">
        <v>20</v>
      </c>
      <c r="G7" s="1476">
        <v>15</v>
      </c>
      <c r="H7" s="1476">
        <v>65</v>
      </c>
      <c r="I7" s="1476">
        <v>20</v>
      </c>
      <c r="J7" s="1476">
        <v>15</v>
      </c>
      <c r="K7" s="1476">
        <v>50</v>
      </c>
    </row>
    <row r="8" spans="1:11">
      <c r="A8" s="1474" t="s">
        <v>763</v>
      </c>
      <c r="B8" s="1475" t="s">
        <v>826</v>
      </c>
      <c r="C8" s="1475" t="s">
        <v>835</v>
      </c>
      <c r="D8" s="1475" t="s">
        <v>826</v>
      </c>
      <c r="E8" s="1475" t="s">
        <v>826</v>
      </c>
      <c r="F8" s="1475" t="s">
        <v>844</v>
      </c>
      <c r="G8" s="1475" t="s">
        <v>826</v>
      </c>
      <c r="H8" s="1475" t="s">
        <v>832</v>
      </c>
      <c r="I8" s="1475" t="s">
        <v>826</v>
      </c>
      <c r="J8" s="1475" t="s">
        <v>826</v>
      </c>
      <c r="K8" s="1475" t="s">
        <v>826</v>
      </c>
    </row>
    <row r="9" spans="1:11">
      <c r="A9" s="1474" t="s">
        <v>764</v>
      </c>
      <c r="B9" s="1476">
        <v>60</v>
      </c>
      <c r="C9" s="1476">
        <v>90</v>
      </c>
      <c r="D9" s="1476">
        <v>100</v>
      </c>
      <c r="E9" s="1476">
        <v>40</v>
      </c>
      <c r="F9" s="1476">
        <v>35</v>
      </c>
      <c r="G9" s="1476">
        <v>27</v>
      </c>
      <c r="H9" s="1476">
        <v>90</v>
      </c>
      <c r="I9" s="1476">
        <v>40</v>
      </c>
      <c r="J9" s="1476">
        <v>30</v>
      </c>
      <c r="K9" s="1476">
        <v>90</v>
      </c>
    </row>
    <row r="10" spans="1:11" ht="13" thickBot="1">
      <c r="A10" s="1477" t="s">
        <v>765</v>
      </c>
      <c r="B10" s="1478" t="s">
        <v>827</v>
      </c>
      <c r="C10" s="1478" t="s">
        <v>827</v>
      </c>
      <c r="D10" s="1478" t="s">
        <v>829</v>
      </c>
      <c r="E10" s="1478" t="s">
        <v>829</v>
      </c>
      <c r="F10" s="1478" t="s">
        <v>829</v>
      </c>
      <c r="G10" s="1478" t="s">
        <v>845</v>
      </c>
      <c r="H10" s="1478" t="s">
        <v>827</v>
      </c>
      <c r="I10" s="1478" t="s">
        <v>827</v>
      </c>
      <c r="J10" s="1478" t="s">
        <v>827</v>
      </c>
      <c r="K10" s="1478" t="s">
        <v>827</v>
      </c>
    </row>
    <row r="11" spans="1:11">
      <c r="A11" s="1473" t="s">
        <v>766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4" t="s">
        <v>760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74" t="s">
        <v>761</v>
      </c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4" t="s">
        <v>762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</row>
    <row r="15" spans="1:11">
      <c r="A15" s="1474" t="s">
        <v>763</v>
      </c>
      <c r="B15" s="1475"/>
      <c r="C15" s="1475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 t="s">
        <v>764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</row>
    <row r="17" spans="1:11" ht="13" thickBot="1">
      <c r="A17" s="1477" t="s">
        <v>765</v>
      </c>
      <c r="B17" s="1478"/>
      <c r="C17" s="1478"/>
      <c r="D17" s="1478"/>
      <c r="E17" s="1478"/>
      <c r="F17" s="1478"/>
      <c r="G17" s="1478"/>
      <c r="H17" s="1478"/>
      <c r="I17" s="1478"/>
      <c r="J17" s="1478"/>
      <c r="K17" s="1478"/>
    </row>
    <row r="18" spans="1:11">
      <c r="A18" s="1473" t="s">
        <v>767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760</v>
      </c>
      <c r="B19" s="1475">
        <v>0</v>
      </c>
      <c r="C19" s="1475">
        <v>5</v>
      </c>
      <c r="D19" s="1475">
        <v>10</v>
      </c>
      <c r="E19" s="1475">
        <v>0.5</v>
      </c>
      <c r="F19" s="1475">
        <v>1</v>
      </c>
      <c r="G19" s="1475">
        <v>1</v>
      </c>
      <c r="H19" s="1475">
        <v>5</v>
      </c>
      <c r="I19" s="1475"/>
      <c r="J19" s="1475"/>
      <c r="K19" s="1475">
        <v>1</v>
      </c>
    </row>
    <row r="20" spans="1:11">
      <c r="A20" s="1474" t="s">
        <v>761</v>
      </c>
      <c r="B20" s="1475">
        <v>0</v>
      </c>
      <c r="C20" s="1475" t="s">
        <v>824</v>
      </c>
      <c r="D20" s="1475" t="s">
        <v>824</v>
      </c>
      <c r="E20" s="1475" t="s">
        <v>824</v>
      </c>
      <c r="F20" s="1475" t="s">
        <v>836</v>
      </c>
      <c r="G20" s="1475" t="s">
        <v>836</v>
      </c>
      <c r="H20" s="1475" t="s">
        <v>836</v>
      </c>
      <c r="I20" s="1475"/>
      <c r="J20" s="1475"/>
      <c r="K20" s="1475" t="s">
        <v>836</v>
      </c>
    </row>
    <row r="21" spans="1:11">
      <c r="A21" s="1474" t="s">
        <v>762</v>
      </c>
      <c r="B21" s="1476">
        <v>0</v>
      </c>
      <c r="C21" s="1476">
        <v>20</v>
      </c>
      <c r="D21" s="1476">
        <v>15</v>
      </c>
      <c r="E21" s="1476">
        <v>2.5</v>
      </c>
      <c r="F21" s="1476">
        <v>10</v>
      </c>
      <c r="G21" s="1476">
        <v>3</v>
      </c>
      <c r="H21" s="1476">
        <v>10</v>
      </c>
      <c r="I21" s="1476"/>
      <c r="J21" s="1476"/>
      <c r="K21" s="1476">
        <v>5</v>
      </c>
    </row>
    <row r="22" spans="1:11">
      <c r="A22" s="1474" t="s">
        <v>763</v>
      </c>
      <c r="B22" s="1475">
        <v>0</v>
      </c>
      <c r="C22" s="1475" t="s">
        <v>827</v>
      </c>
      <c r="D22" s="1475" t="s">
        <v>827</v>
      </c>
      <c r="E22" s="1475" t="s">
        <v>838</v>
      </c>
      <c r="F22" s="1475" t="s">
        <v>826</v>
      </c>
      <c r="G22" s="1475" t="s">
        <v>826</v>
      </c>
      <c r="H22" s="1475" t="s">
        <v>826</v>
      </c>
      <c r="I22" s="1475"/>
      <c r="J22" s="1475"/>
      <c r="K22" s="1475" t="s">
        <v>826</v>
      </c>
    </row>
    <row r="23" spans="1:11">
      <c r="A23" s="1474" t="s">
        <v>764</v>
      </c>
      <c r="B23" s="1476">
        <v>0</v>
      </c>
      <c r="C23" s="1476">
        <v>25</v>
      </c>
      <c r="D23" s="1476">
        <v>30</v>
      </c>
      <c r="E23" s="1476">
        <v>3</v>
      </c>
      <c r="F23" s="1476">
        <v>15</v>
      </c>
      <c r="G23" s="1476">
        <v>5</v>
      </c>
      <c r="H23" s="1476">
        <v>15</v>
      </c>
      <c r="I23" s="1476"/>
      <c r="J23" s="1476"/>
      <c r="K23" s="1476">
        <v>10</v>
      </c>
    </row>
    <row r="24" spans="1:11" ht="13" thickBot="1">
      <c r="A24" s="1477" t="s">
        <v>765</v>
      </c>
      <c r="B24" s="1478">
        <v>0</v>
      </c>
      <c r="C24" s="1478" t="s">
        <v>829</v>
      </c>
      <c r="D24" s="1478" t="s">
        <v>829</v>
      </c>
      <c r="E24" s="1478" t="s">
        <v>829</v>
      </c>
      <c r="F24" s="1478" t="s">
        <v>829</v>
      </c>
      <c r="G24" s="1478" t="s">
        <v>845</v>
      </c>
      <c r="H24" s="1478" t="s">
        <v>829</v>
      </c>
      <c r="I24" s="1478"/>
      <c r="J24" s="1478"/>
      <c r="K24" s="1478" t="s">
        <v>827</v>
      </c>
    </row>
    <row r="25" spans="1:11">
      <c r="A25" s="1473" t="s">
        <v>768</v>
      </c>
      <c r="B25" s="1485"/>
      <c r="C25" s="1485"/>
      <c r="D25" s="1485"/>
      <c r="E25" s="1485"/>
      <c r="F25" s="1485">
        <v>0</v>
      </c>
      <c r="G25" s="1485"/>
      <c r="H25" s="1485"/>
      <c r="I25" s="1485"/>
      <c r="J25" s="1485"/>
      <c r="K25" s="1485"/>
    </row>
    <row r="26" spans="1:11">
      <c r="A26" s="1474" t="s">
        <v>760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761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762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763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765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769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760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761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762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763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764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765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770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4" t="s">
        <v>760</v>
      </c>
      <c r="B40" s="1475">
        <v>0</v>
      </c>
      <c r="C40" s="1475"/>
      <c r="D40" s="1475">
        <v>1</v>
      </c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761</v>
      </c>
      <c r="B41" s="1475">
        <v>0</v>
      </c>
      <c r="C41" s="1475"/>
      <c r="D41" s="1475" t="s">
        <v>824</v>
      </c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762</v>
      </c>
      <c r="B42" s="1476">
        <v>0</v>
      </c>
      <c r="C42" s="1476"/>
      <c r="D42" s="1476">
        <v>2</v>
      </c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763</v>
      </c>
      <c r="B43" s="1476">
        <v>0</v>
      </c>
      <c r="C43" s="1475"/>
      <c r="D43" s="1475" t="s">
        <v>838</v>
      </c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764</v>
      </c>
      <c r="B44" s="1476">
        <v>0</v>
      </c>
      <c r="C44" s="1476"/>
      <c r="D44" s="1476">
        <v>2.5</v>
      </c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765</v>
      </c>
      <c r="B45" s="1479">
        <v>0</v>
      </c>
      <c r="C45" s="1478"/>
      <c r="D45" s="1478" t="s">
        <v>827</v>
      </c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771</v>
      </c>
      <c r="B46" s="1484"/>
      <c r="C46" s="1484"/>
      <c r="D46" s="1484"/>
      <c r="E46" s="1484"/>
      <c r="F46" s="1484">
        <v>0</v>
      </c>
      <c r="G46" s="1484"/>
      <c r="H46" s="1484"/>
      <c r="I46" s="1484"/>
      <c r="J46" s="1484"/>
      <c r="K46" s="1484"/>
    </row>
    <row r="47" spans="1:11">
      <c r="A47" s="1474" t="s">
        <v>760</v>
      </c>
      <c r="B47" s="1475"/>
      <c r="C47" s="1475"/>
      <c r="D47" s="1475"/>
      <c r="E47" s="1475"/>
      <c r="F47" s="1475"/>
      <c r="G47" s="1475"/>
      <c r="H47" s="1475"/>
      <c r="I47" s="1475"/>
      <c r="J47" s="1475"/>
      <c r="K47" s="1475"/>
    </row>
    <row r="48" spans="1:11">
      <c r="A48" s="1474" t="s">
        <v>761</v>
      </c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</row>
    <row r="49" spans="1:11">
      <c r="A49" s="1474" t="s">
        <v>762</v>
      </c>
      <c r="B49" s="1476"/>
      <c r="C49" s="1476"/>
      <c r="D49" s="1476"/>
      <c r="E49" s="1476"/>
      <c r="F49" s="1476"/>
      <c r="G49" s="1476"/>
      <c r="H49" s="1476"/>
      <c r="I49" s="1476"/>
      <c r="J49" s="1476"/>
      <c r="K49" s="1476"/>
    </row>
    <row r="50" spans="1:11">
      <c r="A50" s="1474" t="s">
        <v>763</v>
      </c>
      <c r="B50" s="1475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4" t="s">
        <v>764</v>
      </c>
      <c r="B51" s="1476"/>
      <c r="C51" s="1476"/>
      <c r="D51" s="1476"/>
      <c r="E51" s="1476"/>
      <c r="F51" s="1476"/>
      <c r="G51" s="1476"/>
      <c r="H51" s="1476"/>
      <c r="I51" s="1476"/>
      <c r="J51" s="1476"/>
      <c r="K51" s="1476"/>
    </row>
    <row r="52" spans="1:11" ht="13" thickBot="1">
      <c r="A52" s="1477" t="s">
        <v>765</v>
      </c>
      <c r="B52" s="1478"/>
      <c r="C52" s="1479"/>
      <c r="D52" s="1479"/>
      <c r="E52" s="1479"/>
      <c r="F52" s="1479"/>
      <c r="G52" s="1479"/>
      <c r="H52" s="1479"/>
      <c r="I52" s="1479"/>
      <c r="J52" s="1479"/>
      <c r="K52" s="1479"/>
    </row>
    <row r="53" spans="1:11">
      <c r="A53" s="1473" t="s">
        <v>772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760</v>
      </c>
      <c r="B54" s="1475">
        <v>200</v>
      </c>
      <c r="C54" s="1475">
        <v>120</v>
      </c>
      <c r="D54" s="1475">
        <v>180</v>
      </c>
      <c r="E54" s="1475">
        <v>0</v>
      </c>
      <c r="F54" s="1475">
        <v>250</v>
      </c>
      <c r="G54" s="1475">
        <v>250</v>
      </c>
      <c r="H54" s="1475">
        <v>1</v>
      </c>
      <c r="I54" s="1475">
        <v>1</v>
      </c>
      <c r="J54" s="1475">
        <v>1</v>
      </c>
      <c r="K54" s="1475">
        <v>200</v>
      </c>
    </row>
    <row r="55" spans="1:11">
      <c r="A55" s="1474" t="s">
        <v>761</v>
      </c>
      <c r="B55" s="1475" t="s">
        <v>824</v>
      </c>
      <c r="C55" s="1475" t="s">
        <v>824</v>
      </c>
      <c r="D55" s="1475" t="s">
        <v>840</v>
      </c>
      <c r="E55" s="1475">
        <v>0</v>
      </c>
      <c r="F55" s="1475" t="s">
        <v>836</v>
      </c>
      <c r="G55" s="1475" t="s">
        <v>846</v>
      </c>
      <c r="H55" s="1475" t="s">
        <v>836</v>
      </c>
      <c r="I55" s="1475" t="s">
        <v>836</v>
      </c>
      <c r="J55" s="1475" t="s">
        <v>824</v>
      </c>
      <c r="K55" s="1475" t="s">
        <v>836</v>
      </c>
    </row>
    <row r="56" spans="1:11">
      <c r="A56" s="1474" t="s">
        <v>762</v>
      </c>
      <c r="B56" s="1476">
        <v>500</v>
      </c>
      <c r="C56" s="1476">
        <v>450</v>
      </c>
      <c r="D56" s="1476">
        <v>800</v>
      </c>
      <c r="E56" s="1476">
        <v>0</v>
      </c>
      <c r="F56" s="1476">
        <v>2000</v>
      </c>
      <c r="G56" s="1476">
        <v>2500</v>
      </c>
      <c r="H56" s="1476">
        <v>2000</v>
      </c>
      <c r="I56" s="1476">
        <v>1600</v>
      </c>
      <c r="J56" s="1476">
        <v>1400</v>
      </c>
      <c r="K56" s="1476">
        <v>2500</v>
      </c>
    </row>
    <row r="57" spans="1:11">
      <c r="A57" s="1474" t="s">
        <v>763</v>
      </c>
      <c r="B57" s="1475" t="s">
        <v>827</v>
      </c>
      <c r="C57" s="1475" t="s">
        <v>827</v>
      </c>
      <c r="D57" s="1475" t="s">
        <v>827</v>
      </c>
      <c r="E57" s="1475">
        <v>0</v>
      </c>
      <c r="F57" s="1475" t="s">
        <v>827</v>
      </c>
      <c r="G57" s="1475" t="s">
        <v>827</v>
      </c>
      <c r="H57" s="1475" t="s">
        <v>827</v>
      </c>
      <c r="I57" s="1475" t="s">
        <v>827</v>
      </c>
      <c r="J57" s="1475" t="s">
        <v>827</v>
      </c>
      <c r="K57" s="1475" t="s">
        <v>827</v>
      </c>
    </row>
    <row r="58" spans="1:11">
      <c r="A58" s="1474" t="s">
        <v>764</v>
      </c>
      <c r="B58" s="1476">
        <v>900</v>
      </c>
      <c r="C58" s="1476">
        <v>900</v>
      </c>
      <c r="D58" s="1476">
        <v>2000</v>
      </c>
      <c r="E58" s="1476">
        <v>0</v>
      </c>
      <c r="F58" s="1476">
        <v>4000</v>
      </c>
      <c r="G58" s="1476">
        <v>4000</v>
      </c>
      <c r="H58" s="1476">
        <v>4000</v>
      </c>
      <c r="I58" s="1476">
        <v>2500</v>
      </c>
      <c r="J58" s="1476">
        <v>2000</v>
      </c>
      <c r="K58" s="1476">
        <v>3500</v>
      </c>
    </row>
    <row r="59" spans="1:11" ht="13" thickBot="1">
      <c r="A59" s="1477" t="s">
        <v>765</v>
      </c>
      <c r="B59" s="1478" t="s">
        <v>828</v>
      </c>
      <c r="C59" s="1478" t="s">
        <v>828</v>
      </c>
      <c r="D59" s="1478" t="s">
        <v>828</v>
      </c>
      <c r="E59" s="1478">
        <v>0</v>
      </c>
      <c r="F59" s="1478" t="s">
        <v>828</v>
      </c>
      <c r="G59" s="1478" t="s">
        <v>828</v>
      </c>
      <c r="H59" s="1478" t="s">
        <v>828</v>
      </c>
      <c r="I59" s="1478" t="s">
        <v>853</v>
      </c>
      <c r="J59" s="1478" t="s">
        <v>826</v>
      </c>
      <c r="K59" s="1478" t="s">
        <v>828</v>
      </c>
    </row>
    <row r="60" spans="1:11">
      <c r="A60" s="1473" t="s">
        <v>773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760</v>
      </c>
      <c r="B61" s="1475"/>
      <c r="C61" s="1475"/>
      <c r="D61" s="1475"/>
      <c r="E61" s="1475">
        <v>2</v>
      </c>
      <c r="F61" s="1475"/>
      <c r="G61" s="1475"/>
      <c r="H61" s="1475"/>
      <c r="I61" s="1475"/>
      <c r="J61" s="1475"/>
      <c r="K61" s="1475"/>
    </row>
    <row r="62" spans="1:11">
      <c r="A62" s="1474" t="s">
        <v>761</v>
      </c>
      <c r="B62" s="1475"/>
      <c r="C62" s="1475"/>
      <c r="D62" s="1475"/>
      <c r="E62" s="1475" t="s">
        <v>824</v>
      </c>
      <c r="F62" s="1475"/>
      <c r="G62" s="1475"/>
      <c r="H62" s="1475"/>
      <c r="I62" s="1475"/>
      <c r="J62" s="1475"/>
      <c r="K62" s="1475"/>
    </row>
    <row r="63" spans="1:11">
      <c r="A63" s="1474" t="s">
        <v>762</v>
      </c>
      <c r="B63" s="1476"/>
      <c r="C63" s="1476"/>
      <c r="D63" s="1476"/>
      <c r="E63" s="1476">
        <v>10</v>
      </c>
      <c r="F63" s="1476"/>
      <c r="G63" s="1476"/>
      <c r="H63" s="1476"/>
      <c r="I63" s="1476"/>
      <c r="J63" s="1476"/>
      <c r="K63" s="1476"/>
    </row>
    <row r="64" spans="1:11">
      <c r="A64" s="1474" t="s">
        <v>763</v>
      </c>
      <c r="B64" s="1475"/>
      <c r="C64" s="1475"/>
      <c r="D64" s="1475"/>
      <c r="E64" s="1475" t="s">
        <v>842</v>
      </c>
      <c r="F64" s="1475"/>
      <c r="G64" s="1475"/>
      <c r="H64" s="1475"/>
      <c r="I64" s="1475"/>
      <c r="J64" s="1475"/>
      <c r="K64" s="1475"/>
    </row>
    <row r="65" spans="1:11">
      <c r="A65" s="1474" t="s">
        <v>764</v>
      </c>
      <c r="B65" s="1476"/>
      <c r="C65" s="1476"/>
      <c r="D65" s="1476"/>
      <c r="E65" s="1476">
        <v>15</v>
      </c>
      <c r="F65" s="1476"/>
      <c r="G65" s="1476"/>
      <c r="H65" s="1476"/>
      <c r="I65" s="1476"/>
      <c r="J65" s="1476"/>
      <c r="K65" s="1476"/>
    </row>
    <row r="66" spans="1:11" ht="13" thickBot="1">
      <c r="A66" s="1477" t="s">
        <v>765</v>
      </c>
      <c r="B66" s="1478"/>
      <c r="C66" s="1478"/>
      <c r="D66" s="1478"/>
      <c r="E66" s="1478" t="s">
        <v>829</v>
      </c>
      <c r="F66" s="1478"/>
      <c r="G66" s="1478"/>
      <c r="H66" s="1478"/>
      <c r="I66" s="1478"/>
      <c r="J66" s="1478"/>
      <c r="K66" s="1478"/>
    </row>
    <row r="67" spans="1:11">
      <c r="A67" s="1473" t="s">
        <v>774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760</v>
      </c>
      <c r="B68" s="1475">
        <v>1</v>
      </c>
      <c r="C68" s="1475"/>
      <c r="D68" s="1475"/>
      <c r="E68" s="1475"/>
      <c r="F68" s="1475"/>
      <c r="G68" s="1475"/>
      <c r="H68" s="1475"/>
      <c r="I68" s="1475"/>
      <c r="J68" s="1475"/>
      <c r="K68" s="1475"/>
    </row>
    <row r="69" spans="1:11">
      <c r="A69" s="1474" t="s">
        <v>761</v>
      </c>
      <c r="B69" s="1475" t="s">
        <v>824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762</v>
      </c>
      <c r="B70" s="1469">
        <v>1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763</v>
      </c>
      <c r="B71" s="1475" t="s">
        <v>829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764</v>
      </c>
      <c r="B72" s="1476">
        <v>2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765</v>
      </c>
      <c r="B73" s="1478" t="s">
        <v>830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775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760</v>
      </c>
      <c r="B75" s="1475">
        <v>20</v>
      </c>
      <c r="C75" s="1476">
        <v>1</v>
      </c>
      <c r="D75" s="1475">
        <v>15</v>
      </c>
      <c r="E75" s="1475">
        <v>15</v>
      </c>
      <c r="F75" s="1475">
        <v>1</v>
      </c>
      <c r="G75" s="1475">
        <v>1</v>
      </c>
      <c r="H75" s="1475">
        <v>1</v>
      </c>
      <c r="I75" s="1475">
        <v>1</v>
      </c>
      <c r="J75" s="1475">
        <v>1</v>
      </c>
      <c r="K75" s="1475">
        <v>15</v>
      </c>
    </row>
    <row r="76" spans="1:11">
      <c r="A76" s="1474" t="s">
        <v>761</v>
      </c>
      <c r="B76" s="1475" t="s">
        <v>831</v>
      </c>
      <c r="C76" s="1476" t="s">
        <v>836</v>
      </c>
      <c r="D76" s="1475" t="s">
        <v>831</v>
      </c>
      <c r="E76" s="1475" t="s">
        <v>824</v>
      </c>
      <c r="F76" s="1475" t="s">
        <v>836</v>
      </c>
      <c r="G76" s="1475" t="s">
        <v>836</v>
      </c>
      <c r="H76" s="1475" t="s">
        <v>836</v>
      </c>
      <c r="I76" s="1475" t="s">
        <v>836</v>
      </c>
      <c r="J76" s="1475" t="s">
        <v>824</v>
      </c>
      <c r="K76" s="1475" t="s">
        <v>836</v>
      </c>
    </row>
    <row r="77" spans="1:11">
      <c r="A77" s="1474" t="s">
        <v>762</v>
      </c>
      <c r="B77" s="1476">
        <v>40</v>
      </c>
      <c r="C77" s="1476">
        <v>30</v>
      </c>
      <c r="D77" s="1476">
        <v>80</v>
      </c>
      <c r="E77" s="1476">
        <v>80</v>
      </c>
      <c r="F77" s="1476">
        <v>150</v>
      </c>
      <c r="G77" s="1476">
        <v>150</v>
      </c>
      <c r="H77" s="1476">
        <v>150</v>
      </c>
      <c r="I77" s="1476">
        <v>100</v>
      </c>
      <c r="J77" s="1476">
        <v>150</v>
      </c>
      <c r="K77" s="1476">
        <v>150</v>
      </c>
    </row>
    <row r="78" spans="1:11">
      <c r="A78" s="1474" t="s">
        <v>763</v>
      </c>
      <c r="B78" s="1475" t="s">
        <v>827</v>
      </c>
      <c r="C78" s="1476" t="s">
        <v>827</v>
      </c>
      <c r="D78" s="1476" t="s">
        <v>827</v>
      </c>
      <c r="E78" s="1476" t="s">
        <v>827</v>
      </c>
      <c r="F78" s="1476" t="s">
        <v>827</v>
      </c>
      <c r="G78" s="1476" t="s">
        <v>827</v>
      </c>
      <c r="H78" s="1476" t="s">
        <v>827</v>
      </c>
      <c r="I78" s="1476" t="s">
        <v>827</v>
      </c>
      <c r="J78" s="1476" t="s">
        <v>827</v>
      </c>
      <c r="K78" s="1476" t="s">
        <v>827</v>
      </c>
    </row>
    <row r="79" spans="1:11">
      <c r="A79" s="1474" t="s">
        <v>764</v>
      </c>
      <c r="B79" s="1476">
        <v>80</v>
      </c>
      <c r="C79" s="1476">
        <v>80</v>
      </c>
      <c r="D79" s="1476">
        <v>130</v>
      </c>
      <c r="E79" s="1476">
        <v>150</v>
      </c>
      <c r="F79" s="1476">
        <v>200</v>
      </c>
      <c r="G79" s="1476">
        <v>180</v>
      </c>
      <c r="H79" s="1476">
        <v>200</v>
      </c>
      <c r="I79" s="1476">
        <v>150</v>
      </c>
      <c r="J79" s="1476">
        <v>200</v>
      </c>
      <c r="K79" s="1476">
        <v>200</v>
      </c>
    </row>
    <row r="80" spans="1:11" ht="13" thickBot="1">
      <c r="A80" s="1477" t="s">
        <v>765</v>
      </c>
      <c r="B80" s="1478" t="s">
        <v>828</v>
      </c>
      <c r="C80" s="1479" t="s">
        <v>837</v>
      </c>
      <c r="D80" s="1479" t="s">
        <v>838</v>
      </c>
      <c r="E80" s="1479" t="s">
        <v>828</v>
      </c>
      <c r="F80" s="1479" t="s">
        <v>828</v>
      </c>
      <c r="G80" s="1479" t="s">
        <v>828</v>
      </c>
      <c r="H80" s="1479" t="s">
        <v>828</v>
      </c>
      <c r="I80" s="1479" t="s">
        <v>853</v>
      </c>
      <c r="J80" s="1479" t="s">
        <v>828</v>
      </c>
      <c r="K80" s="1479" t="s">
        <v>828</v>
      </c>
    </row>
    <row r="81" spans="1:11">
      <c r="A81" s="1473" t="s">
        <v>776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760</v>
      </c>
      <c r="B82" s="1475">
        <v>50</v>
      </c>
      <c r="C82" s="1476">
        <v>0</v>
      </c>
      <c r="D82" s="1476">
        <v>100</v>
      </c>
      <c r="E82" s="1476"/>
      <c r="F82" s="1476"/>
      <c r="G82" s="1476">
        <v>1</v>
      </c>
      <c r="H82" s="1476"/>
      <c r="I82" s="1476"/>
      <c r="J82" s="1476">
        <v>1</v>
      </c>
      <c r="K82" s="1476">
        <v>110</v>
      </c>
    </row>
    <row r="83" spans="1:11">
      <c r="A83" s="1474" t="s">
        <v>761</v>
      </c>
      <c r="B83" s="1475" t="s">
        <v>824</v>
      </c>
      <c r="C83" s="1476">
        <v>0</v>
      </c>
      <c r="D83" s="1476" t="s">
        <v>824</v>
      </c>
      <c r="E83" s="1476"/>
      <c r="F83" s="1476"/>
      <c r="G83" s="1476" t="s">
        <v>836</v>
      </c>
      <c r="H83" s="1476"/>
      <c r="I83" s="1476"/>
      <c r="J83" s="1476" t="s">
        <v>836</v>
      </c>
      <c r="K83" s="1476" t="s">
        <v>836</v>
      </c>
    </row>
    <row r="84" spans="1:11">
      <c r="A84" s="1474" t="s">
        <v>762</v>
      </c>
      <c r="B84" s="1476">
        <v>140</v>
      </c>
      <c r="C84" s="1476">
        <v>0</v>
      </c>
      <c r="D84" s="1476">
        <v>150</v>
      </c>
      <c r="E84" s="1476"/>
      <c r="F84" s="1476"/>
      <c r="G84" s="1476">
        <v>150</v>
      </c>
      <c r="H84" s="1476"/>
      <c r="I84" s="1476"/>
      <c r="J84" s="1476">
        <v>180</v>
      </c>
      <c r="K84" s="1476">
        <v>200</v>
      </c>
    </row>
    <row r="85" spans="1:11">
      <c r="A85" s="1474" t="s">
        <v>763</v>
      </c>
      <c r="B85" s="1475" t="s">
        <v>827</v>
      </c>
      <c r="C85" s="1476">
        <v>0</v>
      </c>
      <c r="D85" s="1476" t="s">
        <v>827</v>
      </c>
      <c r="E85" s="1476"/>
      <c r="F85" s="1476"/>
      <c r="G85" s="1476" t="s">
        <v>827</v>
      </c>
      <c r="H85" s="1476"/>
      <c r="I85" s="1476"/>
      <c r="J85" s="1476" t="s">
        <v>827</v>
      </c>
      <c r="K85" s="1476" t="s">
        <v>827</v>
      </c>
    </row>
    <row r="86" spans="1:11">
      <c r="A86" s="1474" t="s">
        <v>764</v>
      </c>
      <c r="B86" s="1476">
        <v>180</v>
      </c>
      <c r="C86" s="1476">
        <v>0</v>
      </c>
      <c r="D86" s="1476">
        <v>280</v>
      </c>
      <c r="E86" s="1476"/>
      <c r="F86" s="1476"/>
      <c r="G86" s="1476">
        <v>200</v>
      </c>
      <c r="H86" s="1476"/>
      <c r="I86" s="1476"/>
      <c r="J86" s="1476">
        <v>250</v>
      </c>
      <c r="K86" s="1476">
        <v>250</v>
      </c>
    </row>
    <row r="87" spans="1:11" ht="13" thickBot="1">
      <c r="A87" s="1477" t="s">
        <v>765</v>
      </c>
      <c r="B87" s="1478" t="s">
        <v>828</v>
      </c>
      <c r="C87" s="1479">
        <v>0</v>
      </c>
      <c r="D87" s="1479" t="s">
        <v>828</v>
      </c>
      <c r="E87" s="1479"/>
      <c r="F87" s="1479"/>
      <c r="G87" s="1479" t="s">
        <v>828</v>
      </c>
      <c r="H87" s="1479"/>
      <c r="I87" s="1479"/>
      <c r="J87" s="1479" t="s">
        <v>828</v>
      </c>
      <c r="K87" s="1479" t="s">
        <v>828</v>
      </c>
    </row>
    <row r="88" spans="1:11">
      <c r="A88" s="1473" t="s">
        <v>328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760</v>
      </c>
      <c r="B89" s="1475">
        <v>0.05</v>
      </c>
      <c r="C89" s="1476">
        <v>0.05</v>
      </c>
      <c r="D89" s="1476">
        <v>0.05</v>
      </c>
      <c r="E89" s="1476"/>
      <c r="F89" s="1476"/>
      <c r="G89" s="1476"/>
      <c r="H89" s="1476"/>
      <c r="I89" s="1476"/>
      <c r="J89" s="1476"/>
      <c r="K89" s="1476"/>
    </row>
    <row r="90" spans="1:11">
      <c r="A90" s="1474" t="s">
        <v>761</v>
      </c>
      <c r="B90" s="1475" t="s">
        <v>824</v>
      </c>
      <c r="C90" s="1475" t="s">
        <v>824</v>
      </c>
      <c r="D90" s="1475" t="s">
        <v>824</v>
      </c>
      <c r="E90" s="1475"/>
      <c r="F90" s="1475"/>
      <c r="G90" s="1475"/>
      <c r="H90" s="1475"/>
      <c r="I90" s="1475"/>
      <c r="J90" s="1475"/>
      <c r="K90" s="1475"/>
    </row>
    <row r="91" spans="1:11">
      <c r="A91" s="1474" t="s">
        <v>762</v>
      </c>
      <c r="B91" s="1476">
        <v>4</v>
      </c>
      <c r="C91" s="1476">
        <v>3.5</v>
      </c>
      <c r="D91" s="1476">
        <v>3</v>
      </c>
      <c r="E91" s="1476"/>
      <c r="F91" s="1476"/>
      <c r="G91" s="1476"/>
      <c r="H91" s="1476"/>
      <c r="I91" s="1476"/>
      <c r="J91" s="1476"/>
      <c r="K91" s="1476"/>
    </row>
    <row r="92" spans="1:11">
      <c r="A92" s="1474" t="s">
        <v>763</v>
      </c>
      <c r="B92" s="1475" t="s">
        <v>827</v>
      </c>
      <c r="C92" s="1476" t="s">
        <v>827</v>
      </c>
      <c r="D92" s="1476" t="s">
        <v>827</v>
      </c>
      <c r="E92" s="1476"/>
      <c r="F92" s="1476"/>
      <c r="G92" s="1476"/>
      <c r="H92" s="1476"/>
      <c r="I92" s="1476"/>
      <c r="J92" s="1476"/>
      <c r="K92" s="1476"/>
    </row>
    <row r="93" spans="1:11">
      <c r="A93" s="1474" t="s">
        <v>764</v>
      </c>
      <c r="B93" s="1476">
        <v>5</v>
      </c>
      <c r="C93" s="1476">
        <v>5</v>
      </c>
      <c r="D93" s="1476">
        <v>4.5</v>
      </c>
      <c r="E93" s="1476"/>
      <c r="F93" s="1476"/>
      <c r="G93" s="1476"/>
      <c r="H93" s="1476"/>
      <c r="I93" s="1476"/>
      <c r="J93" s="1476"/>
      <c r="K93" s="1476"/>
    </row>
    <row r="94" spans="1:11" ht="13" thickBot="1">
      <c r="A94" s="1477" t="s">
        <v>765</v>
      </c>
      <c r="B94" s="1478" t="s">
        <v>832</v>
      </c>
      <c r="C94" s="1479" t="s">
        <v>826</v>
      </c>
      <c r="D94" s="1479" t="s">
        <v>828</v>
      </c>
      <c r="E94" s="1479"/>
      <c r="F94" s="1479"/>
      <c r="G94" s="1479"/>
      <c r="H94" s="1479"/>
      <c r="I94" s="1479"/>
      <c r="J94" s="1479"/>
      <c r="K94" s="1479"/>
    </row>
    <row r="95" spans="1:11">
      <c r="A95" s="1473" t="s">
        <v>777</v>
      </c>
      <c r="B95" s="1484"/>
      <c r="C95" s="1484"/>
      <c r="D95" s="1484"/>
      <c r="E95" s="1484"/>
      <c r="F95" s="1484"/>
      <c r="G95" s="1484">
        <v>0</v>
      </c>
      <c r="H95" s="1484"/>
      <c r="I95" s="1484"/>
      <c r="J95" s="1484"/>
      <c r="K95" s="1484"/>
    </row>
    <row r="96" spans="1:11">
      <c r="A96" s="1474" t="s">
        <v>760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761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762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763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765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365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760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761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762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763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765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778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760</v>
      </c>
      <c r="B110" s="1475">
        <v>2.5</v>
      </c>
      <c r="C110" s="1475">
        <v>0.75</v>
      </c>
      <c r="D110" s="1475">
        <v>2.5</v>
      </c>
      <c r="E110" s="1475">
        <v>2.5</v>
      </c>
      <c r="F110" s="1475">
        <v>1</v>
      </c>
      <c r="G110" s="1475">
        <v>2.5</v>
      </c>
      <c r="H110" s="1475">
        <v>1</v>
      </c>
      <c r="I110" s="1475"/>
      <c r="J110" s="1475"/>
      <c r="K110" s="1475"/>
    </row>
    <row r="111" spans="1:11">
      <c r="A111" s="1474" t="s">
        <v>761</v>
      </c>
      <c r="B111" s="1475" t="s">
        <v>824</v>
      </c>
      <c r="C111" s="1475" t="s">
        <v>836</v>
      </c>
      <c r="D111" s="1475" t="s">
        <v>824</v>
      </c>
      <c r="E111" s="1475" t="s">
        <v>824</v>
      </c>
      <c r="F111" s="1475" t="s">
        <v>836</v>
      </c>
      <c r="G111" s="1475" t="s">
        <v>836</v>
      </c>
      <c r="H111" s="1475" t="s">
        <v>836</v>
      </c>
      <c r="I111" s="1475"/>
      <c r="J111" s="1475"/>
      <c r="K111" s="1475"/>
    </row>
    <row r="112" spans="1:11">
      <c r="A112" s="1474" t="s">
        <v>762</v>
      </c>
      <c r="B112" s="1476">
        <v>30</v>
      </c>
      <c r="C112" s="1476">
        <v>8</v>
      </c>
      <c r="D112" s="1476">
        <v>25</v>
      </c>
      <c r="E112" s="1476">
        <v>30</v>
      </c>
      <c r="F112" s="1476">
        <v>20</v>
      </c>
      <c r="G112" s="1476">
        <v>30</v>
      </c>
      <c r="H112" s="1476">
        <v>16.5</v>
      </c>
      <c r="I112" s="1476"/>
      <c r="J112" s="1476"/>
      <c r="K112" s="1476"/>
    </row>
    <row r="113" spans="1:11">
      <c r="A113" s="1474" t="s">
        <v>763</v>
      </c>
      <c r="B113" s="1476" t="s">
        <v>828</v>
      </c>
      <c r="C113" s="1476" t="s">
        <v>828</v>
      </c>
      <c r="D113" s="1476" t="s">
        <v>838</v>
      </c>
      <c r="E113" s="1476" t="s">
        <v>843</v>
      </c>
      <c r="F113" s="1476" t="s">
        <v>829</v>
      </c>
      <c r="G113" s="1476" t="s">
        <v>827</v>
      </c>
      <c r="H113" s="1476" t="s">
        <v>827</v>
      </c>
      <c r="I113" s="1476"/>
      <c r="J113" s="1476"/>
      <c r="K113" s="1476"/>
    </row>
    <row r="114" spans="1:11">
      <c r="A114" s="1474" t="s">
        <v>764</v>
      </c>
      <c r="B114" s="1476">
        <v>35</v>
      </c>
      <c r="C114" s="1476">
        <v>12</v>
      </c>
      <c r="D114" s="1476">
        <v>35</v>
      </c>
      <c r="E114" s="1476">
        <v>35</v>
      </c>
      <c r="F114" s="1476">
        <v>25</v>
      </c>
      <c r="G114" s="1476">
        <v>35</v>
      </c>
      <c r="H114" s="1476">
        <v>20</v>
      </c>
      <c r="I114" s="1476"/>
      <c r="J114" s="1476"/>
      <c r="K114" s="1476"/>
    </row>
    <row r="115" spans="1:11" ht="13" thickBot="1">
      <c r="A115" s="1477" t="s">
        <v>765</v>
      </c>
      <c r="B115" s="1479" t="s">
        <v>827</v>
      </c>
      <c r="C115" s="1479" t="s">
        <v>827</v>
      </c>
      <c r="D115" s="1479" t="s">
        <v>829</v>
      </c>
      <c r="E115" s="1479" t="s">
        <v>829</v>
      </c>
      <c r="F115" s="1479" t="s">
        <v>833</v>
      </c>
      <c r="G115" s="1479" t="s">
        <v>828</v>
      </c>
      <c r="H115" s="1479" t="s">
        <v>828</v>
      </c>
      <c r="I115" s="1479"/>
      <c r="J115" s="1479"/>
      <c r="K115" s="1479"/>
    </row>
    <row r="116" spans="1:11">
      <c r="A116" s="1473" t="s">
        <v>327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760</v>
      </c>
      <c r="B117" s="1475">
        <v>10</v>
      </c>
      <c r="C117" s="1475">
        <v>1</v>
      </c>
      <c r="D117" s="1475">
        <v>1</v>
      </c>
      <c r="E117" s="1475">
        <v>1</v>
      </c>
      <c r="F117" s="1475">
        <v>1</v>
      </c>
      <c r="G117" s="1475"/>
      <c r="H117" s="1475"/>
      <c r="I117" s="1475"/>
      <c r="J117" s="1475"/>
      <c r="K117" s="1475"/>
    </row>
    <row r="118" spans="1:11">
      <c r="A118" s="1474" t="s">
        <v>761</v>
      </c>
      <c r="B118" s="1475" t="s">
        <v>824</v>
      </c>
      <c r="C118" s="1475" t="s">
        <v>824</v>
      </c>
      <c r="D118" s="1475" t="s">
        <v>824</v>
      </c>
      <c r="E118" s="1475" t="s">
        <v>824</v>
      </c>
      <c r="F118" s="1475" t="s">
        <v>836</v>
      </c>
      <c r="G118" s="1475"/>
      <c r="H118" s="1475"/>
      <c r="I118" s="1475"/>
      <c r="J118" s="1475"/>
      <c r="K118" s="1475"/>
    </row>
    <row r="119" spans="1:11">
      <c r="A119" s="1474" t="s">
        <v>762</v>
      </c>
      <c r="B119" s="1476">
        <v>10</v>
      </c>
      <c r="C119" s="1476">
        <v>5</v>
      </c>
      <c r="D119" s="1476">
        <v>3</v>
      </c>
      <c r="E119" s="1476">
        <v>4</v>
      </c>
      <c r="F119" s="1476">
        <v>4</v>
      </c>
      <c r="G119" s="1476"/>
      <c r="H119" s="1476"/>
      <c r="I119" s="1476"/>
      <c r="J119" s="1476"/>
      <c r="K119" s="1476"/>
    </row>
    <row r="120" spans="1:11">
      <c r="A120" s="1474" t="s">
        <v>763</v>
      </c>
      <c r="B120" s="1475" t="s">
        <v>826</v>
      </c>
      <c r="C120" s="1476" t="s">
        <v>827</v>
      </c>
      <c r="D120" s="1476" t="s">
        <v>828</v>
      </c>
      <c r="E120" s="1476" t="s">
        <v>838</v>
      </c>
      <c r="F120" s="1476" t="s">
        <v>828</v>
      </c>
      <c r="G120" s="1476"/>
      <c r="H120" s="1476"/>
      <c r="I120" s="1476"/>
      <c r="J120" s="1476"/>
      <c r="K120" s="1476"/>
    </row>
    <row r="121" spans="1:11">
      <c r="A121" s="1474" t="s">
        <v>764</v>
      </c>
      <c r="B121" s="1476">
        <v>12</v>
      </c>
      <c r="C121" s="1476">
        <v>6</v>
      </c>
      <c r="D121" s="1476">
        <v>5</v>
      </c>
      <c r="E121" s="1476">
        <v>5</v>
      </c>
      <c r="F121" s="1476">
        <v>6</v>
      </c>
      <c r="G121" s="1476"/>
      <c r="H121" s="1476"/>
      <c r="I121" s="1476"/>
      <c r="J121" s="1476"/>
      <c r="K121" s="1476"/>
    </row>
    <row r="122" spans="1:11" ht="13" thickBot="1">
      <c r="A122" s="1477" t="s">
        <v>765</v>
      </c>
      <c r="B122" s="1478" t="s">
        <v>833</v>
      </c>
      <c r="C122" s="1479" t="s">
        <v>828</v>
      </c>
      <c r="D122" s="1479" t="s">
        <v>827</v>
      </c>
      <c r="E122" s="1479" t="s">
        <v>829</v>
      </c>
      <c r="F122" s="1479" t="s">
        <v>833</v>
      </c>
      <c r="G122" s="1479"/>
      <c r="H122" s="1479"/>
      <c r="I122" s="1479"/>
      <c r="J122" s="1479"/>
      <c r="K122" s="1479"/>
    </row>
    <row r="123" spans="1:11">
      <c r="A123" s="1473" t="s">
        <v>779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760</v>
      </c>
      <c r="B124" s="1475">
        <v>2</v>
      </c>
      <c r="C124" s="1475">
        <v>2</v>
      </c>
      <c r="D124" s="1475">
        <v>2</v>
      </c>
      <c r="E124" s="1475" t="s">
        <v>859</v>
      </c>
      <c r="F124" s="1475">
        <v>2.5</v>
      </c>
      <c r="G124" s="1475">
        <v>2</v>
      </c>
      <c r="H124" s="1475">
        <v>2</v>
      </c>
      <c r="I124" s="1475">
        <v>2</v>
      </c>
      <c r="J124" s="1475">
        <v>2</v>
      </c>
      <c r="K124" s="1475">
        <v>2</v>
      </c>
    </row>
    <row r="125" spans="1:11">
      <c r="A125" s="1474" t="s">
        <v>761</v>
      </c>
      <c r="B125" s="1475" t="s">
        <v>824</v>
      </c>
      <c r="C125" s="1475" t="s">
        <v>836</v>
      </c>
      <c r="D125" s="1475" t="s">
        <v>824</v>
      </c>
      <c r="E125" s="1475" t="s">
        <v>824</v>
      </c>
      <c r="F125" s="1475" t="s">
        <v>836</v>
      </c>
      <c r="G125" s="1475" t="s">
        <v>836</v>
      </c>
      <c r="H125" s="1475" t="s">
        <v>836</v>
      </c>
      <c r="I125" s="1475" t="s">
        <v>836</v>
      </c>
      <c r="J125" s="1475" t="s">
        <v>824</v>
      </c>
      <c r="K125" s="1475" t="s">
        <v>836</v>
      </c>
    </row>
    <row r="126" spans="1:11">
      <c r="A126" s="1474" t="s">
        <v>762</v>
      </c>
      <c r="B126" s="1476">
        <v>10</v>
      </c>
      <c r="C126" s="1476">
        <v>8</v>
      </c>
      <c r="D126" s="1476">
        <v>20</v>
      </c>
      <c r="E126" s="1476">
        <v>20</v>
      </c>
      <c r="F126" s="1476">
        <v>20</v>
      </c>
      <c r="G126" s="1525">
        <v>20</v>
      </c>
      <c r="H126" s="1476">
        <v>20</v>
      </c>
      <c r="I126" s="1476">
        <v>20</v>
      </c>
      <c r="J126" s="1476">
        <v>15</v>
      </c>
      <c r="K126" s="1476">
        <v>20</v>
      </c>
    </row>
    <row r="127" spans="1:11">
      <c r="A127" s="1474" t="s">
        <v>763</v>
      </c>
      <c r="B127" s="1475" t="s">
        <v>827</v>
      </c>
      <c r="C127" s="1476" t="s">
        <v>827</v>
      </c>
      <c r="D127" s="1475" t="s">
        <v>827</v>
      </c>
      <c r="E127" s="1475" t="s">
        <v>827</v>
      </c>
      <c r="F127" s="1476" t="s">
        <v>827</v>
      </c>
      <c r="G127" s="1475" t="s">
        <v>827</v>
      </c>
      <c r="H127" s="1475" t="s">
        <v>827</v>
      </c>
      <c r="I127" s="1475" t="s">
        <v>827</v>
      </c>
      <c r="J127" s="1475" t="s">
        <v>827</v>
      </c>
      <c r="K127" s="1475" t="s">
        <v>827</v>
      </c>
    </row>
    <row r="128" spans="1:11">
      <c r="A128" s="1474" t="s">
        <v>764</v>
      </c>
      <c r="B128" s="1476">
        <v>15</v>
      </c>
      <c r="C128" s="1476">
        <v>25</v>
      </c>
      <c r="D128" s="1476">
        <v>30</v>
      </c>
      <c r="E128" s="1476">
        <v>35</v>
      </c>
      <c r="F128" s="1476">
        <v>30</v>
      </c>
      <c r="G128" s="1476">
        <v>35</v>
      </c>
      <c r="H128" s="1476">
        <v>30</v>
      </c>
      <c r="I128" s="1476">
        <v>35</v>
      </c>
      <c r="J128" s="1476">
        <v>30</v>
      </c>
      <c r="K128" s="1476">
        <v>40</v>
      </c>
    </row>
    <row r="129" spans="1:11" ht="13" thickBot="1">
      <c r="A129" s="1477" t="s">
        <v>765</v>
      </c>
      <c r="B129" s="1478" t="s">
        <v>828</v>
      </c>
      <c r="C129" s="1479" t="s">
        <v>832</v>
      </c>
      <c r="D129" s="1478" t="s">
        <v>828</v>
      </c>
      <c r="E129" s="1478" t="s">
        <v>829</v>
      </c>
      <c r="F129" s="1479" t="s">
        <v>829</v>
      </c>
      <c r="G129" s="1478" t="s">
        <v>826</v>
      </c>
      <c r="H129" s="1478" t="s">
        <v>829</v>
      </c>
      <c r="I129" s="1478" t="s">
        <v>853</v>
      </c>
      <c r="J129" s="1478" t="s">
        <v>844</v>
      </c>
      <c r="K129" s="1478" t="s">
        <v>826</v>
      </c>
    </row>
    <row r="130" spans="1:11">
      <c r="A130" s="1473" t="s">
        <v>780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4" t="s">
        <v>760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761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762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763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764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765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781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760</v>
      </c>
      <c r="B138" s="1475">
        <v>2</v>
      </c>
      <c r="C138" s="1475">
        <v>2</v>
      </c>
      <c r="D138" s="1476">
        <v>1</v>
      </c>
      <c r="E138" s="1476">
        <v>1</v>
      </c>
      <c r="F138" s="1476">
        <v>2</v>
      </c>
      <c r="G138" s="1475">
        <v>2</v>
      </c>
      <c r="H138" s="1475">
        <v>2</v>
      </c>
      <c r="I138" s="1475"/>
      <c r="J138" s="1475"/>
      <c r="K138" s="1475"/>
    </row>
    <row r="139" spans="1:11">
      <c r="A139" s="1474" t="s">
        <v>761</v>
      </c>
      <c r="B139" s="1475" t="s">
        <v>824</v>
      </c>
      <c r="C139" s="1475" t="s">
        <v>824</v>
      </c>
      <c r="D139" s="1476" t="s">
        <v>824</v>
      </c>
      <c r="E139" s="1476" t="s">
        <v>824</v>
      </c>
      <c r="F139" s="1476" t="s">
        <v>836</v>
      </c>
      <c r="G139" s="1475" t="s">
        <v>836</v>
      </c>
      <c r="H139" s="1475" t="s">
        <v>836</v>
      </c>
      <c r="I139" s="1475"/>
      <c r="J139" s="1475"/>
      <c r="K139" s="1475"/>
    </row>
    <row r="140" spans="1:11">
      <c r="A140" s="1474" t="s">
        <v>762</v>
      </c>
      <c r="B140" s="1476">
        <v>15</v>
      </c>
      <c r="C140" s="1476">
        <v>15</v>
      </c>
      <c r="D140" s="1476">
        <v>7</v>
      </c>
      <c r="E140" s="1476">
        <v>7</v>
      </c>
      <c r="F140" s="1476">
        <v>14</v>
      </c>
      <c r="G140" s="1476">
        <v>15</v>
      </c>
      <c r="H140" s="1480">
        <v>14</v>
      </c>
      <c r="I140" s="1476"/>
      <c r="J140" s="1476"/>
      <c r="K140" s="1476"/>
    </row>
    <row r="141" spans="1:11">
      <c r="A141" s="1474" t="s">
        <v>763</v>
      </c>
      <c r="B141" s="1475" t="s">
        <v>827</v>
      </c>
      <c r="C141" s="1475" t="s">
        <v>827</v>
      </c>
      <c r="D141" s="1476" t="s">
        <v>828</v>
      </c>
      <c r="E141" s="1476" t="s">
        <v>838</v>
      </c>
      <c r="F141" s="1476" t="s">
        <v>827</v>
      </c>
      <c r="G141" s="1475" t="s">
        <v>827</v>
      </c>
      <c r="H141" s="1475" t="s">
        <v>827</v>
      </c>
      <c r="I141" s="1476"/>
      <c r="J141" s="1476"/>
      <c r="K141" s="1476"/>
    </row>
    <row r="142" spans="1:11">
      <c r="A142" s="1474" t="s">
        <v>764</v>
      </c>
      <c r="B142" s="1476">
        <v>16</v>
      </c>
      <c r="C142" s="1476">
        <v>16</v>
      </c>
      <c r="D142" s="1476">
        <v>8</v>
      </c>
      <c r="E142" s="1476">
        <v>10</v>
      </c>
      <c r="F142" s="1476">
        <v>16</v>
      </c>
      <c r="G142" s="1476">
        <v>16</v>
      </c>
      <c r="H142" s="1476">
        <v>16</v>
      </c>
      <c r="I142" s="1476"/>
      <c r="J142" s="1476"/>
      <c r="K142" s="1476"/>
    </row>
    <row r="143" spans="1:11" ht="13" thickBot="1">
      <c r="A143" s="1477" t="s">
        <v>765</v>
      </c>
      <c r="B143" s="1478" t="s">
        <v>828</v>
      </c>
      <c r="C143" s="1478" t="s">
        <v>838</v>
      </c>
      <c r="D143" s="1479" t="s">
        <v>829</v>
      </c>
      <c r="E143" s="1478" t="s">
        <v>827</v>
      </c>
      <c r="F143" s="1478" t="s">
        <v>833</v>
      </c>
      <c r="G143" s="1478" t="s">
        <v>828</v>
      </c>
      <c r="H143" s="1478" t="s">
        <v>833</v>
      </c>
      <c r="I143" s="1478"/>
      <c r="J143" s="1478"/>
      <c r="K143" s="1478"/>
    </row>
    <row r="144" spans="1:11">
      <c r="A144" s="1473" t="s">
        <v>782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760</v>
      </c>
      <c r="B145" s="1475"/>
      <c r="C145" s="1475"/>
      <c r="D145" s="1476"/>
      <c r="E145" s="1475"/>
      <c r="F145" s="1475"/>
      <c r="G145" s="1475"/>
      <c r="H145" s="1475"/>
      <c r="I145" s="1475"/>
      <c r="J145" s="1475"/>
      <c r="K145" s="1475"/>
    </row>
    <row r="146" spans="1:11">
      <c r="A146" s="1474" t="s">
        <v>761</v>
      </c>
      <c r="B146" s="1475"/>
      <c r="C146" s="1475"/>
      <c r="D146" s="1476"/>
      <c r="E146" s="1475"/>
      <c r="F146" s="1475"/>
      <c r="G146" s="1475"/>
      <c r="H146" s="1475"/>
      <c r="I146" s="1475"/>
      <c r="J146" s="1475"/>
      <c r="K146" s="1475"/>
    </row>
    <row r="147" spans="1:11">
      <c r="A147" s="1474" t="s">
        <v>762</v>
      </c>
      <c r="B147" s="1476"/>
      <c r="C147" s="1476"/>
      <c r="D147" s="1476"/>
      <c r="E147" s="1476"/>
      <c r="F147" s="1476"/>
      <c r="G147" s="1476"/>
      <c r="H147" s="1476"/>
      <c r="I147" s="1476"/>
      <c r="J147" s="1476"/>
      <c r="K147" s="1476"/>
    </row>
    <row r="148" spans="1:11">
      <c r="A148" s="1474" t="s">
        <v>763</v>
      </c>
      <c r="B148" s="1475"/>
      <c r="C148" s="1475"/>
      <c r="D148" s="1476"/>
      <c r="E148" s="1475"/>
      <c r="F148" s="1475"/>
      <c r="G148" s="1475"/>
      <c r="H148" s="1475"/>
      <c r="I148" s="1476"/>
      <c r="J148" s="1476"/>
      <c r="K148" s="1476"/>
    </row>
    <row r="149" spans="1:11">
      <c r="A149" s="1474" t="s">
        <v>764</v>
      </c>
      <c r="B149" s="1476"/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765</v>
      </c>
      <c r="B150" s="1478"/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783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760</v>
      </c>
      <c r="B152" s="1475"/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761</v>
      </c>
      <c r="B153" s="1475"/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762</v>
      </c>
      <c r="B154" s="1476"/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763</v>
      </c>
      <c r="B155" s="1475"/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764</v>
      </c>
      <c r="B156" s="1476"/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765</v>
      </c>
      <c r="B157" s="1478"/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854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4" t="s">
        <v>760</v>
      </c>
      <c r="B159" s="1475"/>
      <c r="C159" s="1475"/>
      <c r="D159" s="1475"/>
      <c r="E159" s="1475"/>
      <c r="F159" s="1475"/>
      <c r="G159" s="1475"/>
      <c r="H159" s="1475"/>
      <c r="I159" s="1475">
        <v>1</v>
      </c>
      <c r="J159" s="1475"/>
      <c r="K159" s="1475"/>
    </row>
    <row r="160" spans="1:11">
      <c r="A160" s="1474" t="s">
        <v>761</v>
      </c>
      <c r="B160" s="1475"/>
      <c r="C160" s="1475"/>
      <c r="D160" s="1476"/>
      <c r="E160" s="1475"/>
      <c r="F160" s="1475"/>
      <c r="G160" s="1475"/>
      <c r="H160" s="1475"/>
      <c r="I160" s="1475" t="s">
        <v>836</v>
      </c>
      <c r="J160" s="1475"/>
      <c r="K160" s="1475"/>
    </row>
    <row r="161" spans="1:11">
      <c r="A161" s="1474" t="s">
        <v>762</v>
      </c>
      <c r="B161" s="1476"/>
      <c r="C161" s="1476"/>
      <c r="D161" s="1476"/>
      <c r="E161" s="1476"/>
      <c r="F161" s="1476"/>
      <c r="G161" s="1476"/>
      <c r="H161" s="1476"/>
      <c r="I161" s="1476">
        <v>1</v>
      </c>
      <c r="J161" s="1476"/>
      <c r="K161" s="1476"/>
    </row>
    <row r="162" spans="1:11">
      <c r="A162" s="1474" t="s">
        <v>763</v>
      </c>
      <c r="B162" s="1475"/>
      <c r="C162" s="1475"/>
      <c r="D162" s="1476"/>
      <c r="E162" s="1475"/>
      <c r="F162" s="1475"/>
      <c r="G162" s="1475"/>
      <c r="H162" s="1476"/>
      <c r="I162" s="1475" t="s">
        <v>827</v>
      </c>
      <c r="J162" s="1475"/>
      <c r="K162" s="1475"/>
    </row>
    <row r="163" spans="1:11">
      <c r="A163" s="1474" t="s">
        <v>764</v>
      </c>
      <c r="B163" s="1476"/>
      <c r="C163" s="1476"/>
      <c r="D163" s="1476"/>
      <c r="E163" s="1476"/>
      <c r="F163" s="1476"/>
      <c r="G163" s="1476"/>
      <c r="H163" s="1476"/>
      <c r="I163" s="1476">
        <v>150</v>
      </c>
      <c r="J163" s="1476"/>
      <c r="K163" s="1476"/>
    </row>
    <row r="164" spans="1:11" ht="13" thickBot="1">
      <c r="A164" s="1477" t="s">
        <v>765</v>
      </c>
      <c r="B164" s="1478"/>
      <c r="C164" s="1478"/>
      <c r="D164" s="1479"/>
      <c r="E164" s="1478"/>
      <c r="F164" s="1478"/>
      <c r="G164" s="1478"/>
      <c r="H164" s="1479"/>
      <c r="I164" s="1478" t="s">
        <v>828</v>
      </c>
      <c r="J164" s="1478"/>
      <c r="K164" s="1478"/>
    </row>
    <row r="165" spans="1:11">
      <c r="A165" s="1473" t="s">
        <v>334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4" t="s">
        <v>760</v>
      </c>
      <c r="B166" s="1475"/>
      <c r="C166" s="1476"/>
      <c r="D166" s="1476"/>
      <c r="E166" s="1475"/>
      <c r="F166" s="1476"/>
      <c r="G166" s="1475"/>
      <c r="H166" s="1475"/>
      <c r="I166" s="1475" t="s">
        <v>855</v>
      </c>
      <c r="J166" s="1475" t="s">
        <v>855</v>
      </c>
      <c r="K166" s="1475"/>
    </row>
    <row r="167" spans="1:11">
      <c r="A167" s="1474" t="s">
        <v>761</v>
      </c>
      <c r="B167" s="1475"/>
      <c r="C167" s="1476"/>
      <c r="D167" s="1476"/>
      <c r="E167" s="1475"/>
      <c r="F167" s="1476"/>
      <c r="G167" s="1475"/>
      <c r="H167" s="1475"/>
      <c r="I167" s="1475" t="s">
        <v>836</v>
      </c>
      <c r="J167" s="1475" t="s">
        <v>836</v>
      </c>
      <c r="K167" s="1475"/>
    </row>
    <row r="168" spans="1:11">
      <c r="A168" s="1474" t="s">
        <v>762</v>
      </c>
      <c r="B168" s="1476"/>
      <c r="C168" s="1476"/>
      <c r="D168" s="1476"/>
      <c r="E168" s="1476"/>
      <c r="F168" s="1476"/>
      <c r="G168" s="1476"/>
      <c r="H168" s="1476"/>
      <c r="I168" s="1476">
        <v>20</v>
      </c>
      <c r="J168" s="1476">
        <v>5</v>
      </c>
      <c r="K168" s="1476"/>
    </row>
    <row r="169" spans="1:11">
      <c r="A169" s="1474" t="s">
        <v>763</v>
      </c>
      <c r="B169" s="1475"/>
      <c r="C169" s="1476"/>
      <c r="D169" s="1476"/>
      <c r="E169" s="1475"/>
      <c r="F169" s="1476"/>
      <c r="G169" s="1475"/>
      <c r="H169" s="1475"/>
      <c r="I169" s="1475" t="s">
        <v>827</v>
      </c>
      <c r="J169" s="1475" t="s">
        <v>827</v>
      </c>
      <c r="K169" s="1475"/>
    </row>
    <row r="170" spans="1:11">
      <c r="A170" s="1474" t="s">
        <v>764</v>
      </c>
      <c r="B170" s="1476"/>
      <c r="C170" s="1476"/>
      <c r="D170" s="1476"/>
      <c r="E170" s="1476"/>
      <c r="F170" s="1476"/>
      <c r="G170" s="1476"/>
      <c r="H170" s="1476"/>
      <c r="I170" s="1476">
        <v>30</v>
      </c>
      <c r="J170" s="1476">
        <v>10</v>
      </c>
      <c r="K170" s="1476"/>
    </row>
    <row r="171" spans="1:11" ht="13" thickBot="1">
      <c r="A171" s="1477" t="s">
        <v>765</v>
      </c>
      <c r="B171" s="1478"/>
      <c r="C171" s="1479"/>
      <c r="D171" s="1479"/>
      <c r="E171" s="1478"/>
      <c r="F171" s="1479"/>
      <c r="G171" s="1478"/>
      <c r="H171" s="1478"/>
      <c r="I171" s="1478" t="s">
        <v>828</v>
      </c>
      <c r="J171" s="1478" t="s">
        <v>828</v>
      </c>
      <c r="K171" s="1478"/>
    </row>
    <row r="172" spans="1:11">
      <c r="A172" s="1473" t="s">
        <v>856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760</v>
      </c>
      <c r="B173" s="1475"/>
      <c r="C173" s="1476"/>
      <c r="D173" s="1476"/>
      <c r="E173" s="1475"/>
      <c r="F173" s="1475"/>
      <c r="G173" s="1476"/>
      <c r="H173" s="1475"/>
      <c r="I173" s="1476">
        <v>2.5</v>
      </c>
      <c r="J173" s="1476"/>
      <c r="K173" s="1476"/>
    </row>
    <row r="174" spans="1:11">
      <c r="A174" s="1474" t="s">
        <v>761</v>
      </c>
      <c r="B174" s="1475"/>
      <c r="C174" s="1476"/>
      <c r="D174" s="1476"/>
      <c r="E174" s="1475"/>
      <c r="F174" s="1476"/>
      <c r="G174" s="1476"/>
      <c r="H174" s="1475"/>
      <c r="I174" s="1476" t="s">
        <v>836</v>
      </c>
      <c r="J174" s="1476"/>
      <c r="K174" s="1476"/>
    </row>
    <row r="175" spans="1:11">
      <c r="A175" s="1474" t="s">
        <v>762</v>
      </c>
      <c r="B175" s="1476"/>
      <c r="C175" s="1476"/>
      <c r="D175" s="1476"/>
      <c r="E175" s="1476"/>
      <c r="F175" s="1476"/>
      <c r="G175" s="1476"/>
      <c r="H175" s="1476"/>
      <c r="I175" s="1476">
        <v>50</v>
      </c>
      <c r="J175" s="1476"/>
      <c r="K175" s="1476"/>
    </row>
    <row r="176" spans="1:11">
      <c r="A176" s="1474" t="s">
        <v>763</v>
      </c>
      <c r="B176" s="1475"/>
      <c r="C176" s="1476"/>
      <c r="D176" s="1476"/>
      <c r="E176" s="1475"/>
      <c r="F176" s="1476"/>
      <c r="G176" s="1476"/>
      <c r="H176" s="1475"/>
      <c r="I176" s="1476" t="s">
        <v>827</v>
      </c>
      <c r="J176" s="1476"/>
      <c r="K176" s="1476"/>
    </row>
    <row r="177" spans="1:11">
      <c r="A177" s="1474" t="s">
        <v>764</v>
      </c>
      <c r="B177" s="1476"/>
      <c r="C177" s="1476"/>
      <c r="D177" s="1476"/>
      <c r="E177" s="1476"/>
      <c r="F177" s="1476"/>
      <c r="G177" s="1476"/>
      <c r="H177" s="1476"/>
      <c r="I177" s="1476">
        <v>100</v>
      </c>
      <c r="J177" s="1476"/>
      <c r="K177" s="1476"/>
    </row>
    <row r="178" spans="1:11" ht="13" thickBot="1">
      <c r="A178" s="1477" t="s">
        <v>765</v>
      </c>
      <c r="B178" s="1478"/>
      <c r="C178" s="1479"/>
      <c r="D178" s="1479"/>
      <c r="E178" s="1478"/>
      <c r="F178" s="1478"/>
      <c r="G178" s="1479"/>
      <c r="H178" s="1478"/>
      <c r="I178" s="1479" t="s">
        <v>828</v>
      </c>
      <c r="J178" s="1479"/>
      <c r="K178" s="1479"/>
    </row>
    <row r="179" spans="1:11">
      <c r="A179" s="1473" t="s">
        <v>860</v>
      </c>
      <c r="B179" s="1484"/>
      <c r="C179" s="1484"/>
      <c r="D179" s="1484"/>
      <c r="E179" s="1484"/>
      <c r="F179" s="1484">
        <v>0</v>
      </c>
      <c r="G179" s="1484"/>
      <c r="H179" s="1484"/>
      <c r="I179" s="1484"/>
      <c r="J179" s="1484"/>
      <c r="K179" s="1484"/>
    </row>
    <row r="180" spans="1:11">
      <c r="A180" s="1474" t="s">
        <v>760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>
        <v>1</v>
      </c>
    </row>
    <row r="181" spans="1:11">
      <c r="A181" s="1474" t="s">
        <v>761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 t="s">
        <v>836</v>
      </c>
    </row>
    <row r="182" spans="1:11">
      <c r="A182" s="1474" t="s">
        <v>762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>
        <v>10</v>
      </c>
    </row>
    <row r="183" spans="1:11">
      <c r="A183" s="1474" t="s">
        <v>763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 t="s">
        <v>861</v>
      </c>
    </row>
    <row r="184" spans="1:11">
      <c r="A184" s="1474" t="s">
        <v>764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765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784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760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761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762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763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764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765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784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760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761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762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763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764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765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784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760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761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762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763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764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765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784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760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761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762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763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764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765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784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760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761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762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763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764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765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784</v>
      </c>
      <c r="B221" s="1484"/>
      <c r="C221" s="1484"/>
      <c r="D221" s="1484"/>
      <c r="E221" s="1484"/>
      <c r="F221" s="1484">
        <v>0</v>
      </c>
      <c r="G221" s="1484"/>
      <c r="H221" s="1484"/>
      <c r="I221" s="1484"/>
      <c r="J221" s="1484"/>
      <c r="K221" s="1484"/>
    </row>
    <row r="222" spans="1:11">
      <c r="A222" s="1474" t="s">
        <v>760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761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762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763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764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765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784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760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761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762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763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764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765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784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760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761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762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763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764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765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784</v>
      </c>
      <c r="B242" s="1484"/>
      <c r="C242" s="1484"/>
      <c r="D242" s="1484"/>
      <c r="E242" s="1484"/>
      <c r="F242" s="1484">
        <v>0</v>
      </c>
      <c r="G242" s="1484"/>
      <c r="H242" s="1484"/>
      <c r="I242" s="1484"/>
      <c r="J242" s="1484"/>
      <c r="K242" s="1484"/>
    </row>
    <row r="243" spans="1:11">
      <c r="A243" s="1474" t="s">
        <v>760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761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762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763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764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765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785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786</v>
      </c>
      <c r="B250" s="1475" t="s">
        <v>834</v>
      </c>
      <c r="C250" s="1475" t="s">
        <v>824</v>
      </c>
      <c r="D250" s="1475" t="s">
        <v>824</v>
      </c>
      <c r="E250" s="1475" t="s">
        <v>824</v>
      </c>
      <c r="F250" s="1475" t="s">
        <v>824</v>
      </c>
      <c r="G250" s="1475" t="s">
        <v>836</v>
      </c>
      <c r="H250" s="1475" t="s">
        <v>836</v>
      </c>
      <c r="I250" s="1475"/>
      <c r="J250" s="1475"/>
      <c r="K250" s="1475"/>
    </row>
    <row r="251" spans="1:11">
      <c r="A251" s="1481" t="s">
        <v>787</v>
      </c>
      <c r="B251" s="1475"/>
      <c r="C251" s="1475"/>
      <c r="D251" s="1476"/>
      <c r="E251" s="1475"/>
      <c r="F251" s="1476"/>
      <c r="G251" s="1475"/>
      <c r="H251" s="1475"/>
      <c r="I251" s="1475"/>
      <c r="J251" s="1475"/>
      <c r="K251" s="1475"/>
    </row>
    <row r="252" spans="1:11">
      <c r="A252" s="1481" t="s">
        <v>788</v>
      </c>
      <c r="B252" s="1476"/>
      <c r="C252" s="1476"/>
      <c r="D252" s="1476"/>
      <c r="E252" s="1475"/>
      <c r="F252" s="1476"/>
      <c r="G252" s="1475"/>
      <c r="H252" s="1475"/>
      <c r="I252" s="1475"/>
      <c r="J252" s="1475"/>
      <c r="K252" s="1475"/>
    </row>
    <row r="253" spans="1:11" ht="13" thickBot="1">
      <c r="A253" s="1483" t="s">
        <v>789</v>
      </c>
      <c r="B253" s="1479"/>
      <c r="C253" s="1479"/>
      <c r="D253" s="1479"/>
      <c r="E253" s="1478"/>
      <c r="F253" s="1479"/>
      <c r="G253" s="1478"/>
      <c r="H253" s="1478"/>
      <c r="I253" s="1479"/>
      <c r="J253" s="1479"/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9" bestFit="1" customWidth="1"/>
    <col min="2" max="9" width="9.1640625" style="1469" customWidth="1"/>
  </cols>
  <sheetData>
    <row r="1" spans="1:11" ht="15">
      <c r="A1" s="1488" t="s">
        <v>791</v>
      </c>
    </row>
    <row r="2" spans="1:11" ht="15">
      <c r="A2" s="1488"/>
    </row>
    <row r="3" spans="1:11" ht="13" thickBot="1">
      <c r="A3" s="1489"/>
      <c r="B3" s="1468" t="s">
        <v>793</v>
      </c>
      <c r="C3" s="1468"/>
      <c r="D3" s="1468"/>
      <c r="E3" s="1468"/>
      <c r="F3" s="1468"/>
      <c r="G3" s="1468"/>
    </row>
    <row r="4" spans="1:11" ht="13" thickBot="1">
      <c r="A4" s="1490" t="s">
        <v>794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92" t="s">
        <v>795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510" t="s">
        <v>796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510" t="s">
        <v>797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</row>
    <row r="8" spans="1:11">
      <c r="A8" s="1510" t="s">
        <v>798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</row>
    <row r="9" spans="1:11">
      <c r="A9" s="1511" t="s">
        <v>799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</row>
    <row r="10" spans="1:11" ht="13" thickBot="1">
      <c r="A10" s="1512" t="s">
        <v>800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792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</row>
    <row r="15" spans="1:11">
      <c r="A15" s="1504">
        <v>2</v>
      </c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</row>
    <row r="16" spans="1:11" ht="13" thickBot="1">
      <c r="A16" s="1506">
        <v>3</v>
      </c>
      <c r="B16" s="1507"/>
      <c r="C16" s="1496"/>
      <c r="D16" s="1496"/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3" t="s">
        <v>801</v>
      </c>
    </row>
    <row r="2" spans="1:11" ht="13" thickBot="1"/>
    <row r="3" spans="1:11" ht="13" thickBot="1">
      <c r="A3" s="1471" t="s">
        <v>805</v>
      </c>
      <c r="B3" s="1472" t="s">
        <v>865</v>
      </c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802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803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804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3" t="s">
        <v>806</v>
      </c>
    </row>
    <row r="2" spans="1:11" ht="13" thickBot="1"/>
    <row r="3" spans="1:11" ht="13" thickBot="1">
      <c r="A3" s="1471" t="s">
        <v>805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802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803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804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73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73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2016-04-12T18:44:16Z</dcterms:modified>
</cp:coreProperties>
</file>